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autoCompressPictures="0"/>
  <mc:AlternateContent xmlns:mc="http://schemas.openxmlformats.org/markup-compatibility/2006">
    <mc:Choice Requires="x15">
      <x15ac:absPath xmlns:x15ac="http://schemas.microsoft.com/office/spreadsheetml/2010/11/ac" url="C:\Users\kosto\Desktop\Covid\literature\latest excel file\ALWAYS LATEST\"/>
    </mc:Choice>
  </mc:AlternateContent>
  <xr:revisionPtr revIDLastSave="0" documentId="13_ncr:1_{5056883C-C86A-42BE-9F5F-B2FEF9D6431B}" xr6:coauthVersionLast="46" xr6:coauthVersionMax="46" xr10:uidLastSave="{00000000-0000-0000-0000-000000000000}"/>
  <bookViews>
    <workbookView xWindow="-110" yWindow="-110" windowWidth="19420" windowHeight="10420" xr2:uid="{00000000-000D-0000-FFFF-FFFF00000000}"/>
  </bookViews>
  <sheets>
    <sheet name="Maternal outcomes per study" sheetId="1" r:id="rId1"/>
    <sheet name="Child outcomes per study" sheetId="2" r:id="rId2"/>
    <sheet name="Child outcomes per child" sheetId="3" r:id="rId3"/>
    <sheet name="Baby RT-PCR" sheetId="4" r:id="rId4"/>
    <sheet name="Links to publication" sheetId="5" r:id="rId5"/>
    <sheet name="Outdated data"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P648" i="2" l="1"/>
  <c r="Q648" i="2"/>
  <c r="R648" i="2"/>
  <c r="S648" i="2"/>
  <c r="L648" i="2"/>
  <c r="M648" i="2"/>
  <c r="G648" i="2"/>
  <c r="H648" i="2"/>
  <c r="I648" i="2"/>
  <c r="N648" i="1"/>
  <c r="O648" i="1"/>
  <c r="R648" i="1"/>
  <c r="S648" i="1"/>
  <c r="T648" i="1"/>
  <c r="V648" i="1"/>
  <c r="W648" i="1"/>
  <c r="J648" i="1"/>
  <c r="K648" i="1"/>
  <c r="L648" i="1"/>
  <c r="F648" i="1"/>
  <c r="G648" i="1"/>
  <c r="C648" i="1"/>
  <c r="C645" i="2"/>
  <c r="H630" i="1" l="1"/>
  <c r="C619" i="2" l="1"/>
  <c r="U619" i="1"/>
  <c r="E1462" i="3" l="1"/>
  <c r="E1461" i="3"/>
  <c r="R52" i="6" l="1"/>
  <c r="I52" i="6"/>
  <c r="D52" i="6"/>
  <c r="C52" i="6"/>
  <c r="Q49" i="6"/>
  <c r="P49" i="6"/>
  <c r="O49" i="6"/>
  <c r="L49" i="6"/>
  <c r="C49" i="6"/>
  <c r="G47" i="6"/>
  <c r="E1429" i="3"/>
  <c r="E1428" i="3"/>
  <c r="U561" i="1" l="1"/>
  <c r="D40" i="6"/>
  <c r="C40" i="6"/>
  <c r="Q43" i="6"/>
  <c r="R43" i="6" s="1"/>
  <c r="P43" i="6"/>
  <c r="O560" i="2"/>
  <c r="O648" i="2" s="1"/>
  <c r="C560" i="2"/>
  <c r="J560" i="2"/>
  <c r="P560" i="1"/>
  <c r="N555" i="2"/>
  <c r="P548" i="1"/>
  <c r="Q548" i="1"/>
  <c r="U545" i="1"/>
  <c r="U532" i="1" l="1"/>
  <c r="Q524" i="1"/>
  <c r="Q520" i="1"/>
  <c r="N528" i="2"/>
  <c r="D1342" i="3"/>
  <c r="Q498" i="1" l="1"/>
  <c r="U507" i="1" l="1"/>
  <c r="E507" i="2"/>
  <c r="E648" i="2" s="1"/>
  <c r="E1294" i="3" l="1"/>
  <c r="E1293" i="3"/>
  <c r="E1282" i="3"/>
  <c r="D493" i="2"/>
  <c r="Q493" i="1"/>
  <c r="H476" i="1" l="1"/>
  <c r="H648" i="1" s="1"/>
  <c r="D472" i="2" l="1"/>
  <c r="D648" i="2" s="1"/>
  <c r="C472" i="2"/>
  <c r="Q472" i="1"/>
  <c r="Q648" i="1" s="1"/>
  <c r="P472" i="1"/>
  <c r="P468" i="1"/>
  <c r="P648" i="1" s="1"/>
  <c r="E1209" i="3" l="1"/>
  <c r="E1208" i="3"/>
  <c r="E1206" i="3"/>
  <c r="E1205" i="3"/>
  <c r="N448" i="2" l="1"/>
  <c r="D444" i="1"/>
  <c r="G1164" i="3" l="1"/>
  <c r="F431" i="2"/>
  <c r="D431" i="1"/>
  <c r="E1160" i="3"/>
  <c r="E1158" i="3"/>
  <c r="C407" i="2" l="1"/>
  <c r="C648" i="2" s="1"/>
  <c r="N391" i="2"/>
  <c r="N389" i="2"/>
  <c r="U407" i="1"/>
  <c r="E1059" i="3" l="1"/>
  <c r="E1058" i="3"/>
  <c r="E1057" i="3"/>
  <c r="E1056" i="3"/>
  <c r="E1055" i="3"/>
  <c r="E1054" i="3"/>
  <c r="E1053" i="3"/>
  <c r="E1044" i="3" l="1"/>
  <c r="J377" i="2"/>
  <c r="U373" i="1"/>
  <c r="U352" i="1" l="1"/>
  <c r="U648" i="1" s="1"/>
  <c r="XFD648" i="1" l="1"/>
  <c r="J282" i="2"/>
  <c r="J648" i="2" s="1"/>
  <c r="XFD389" i="1" l="1"/>
</calcChain>
</file>

<file path=xl/sharedStrings.xml><?xml version="1.0" encoding="utf-8"?>
<sst xmlns="http://schemas.openxmlformats.org/spreadsheetml/2006/main" count="16163" uniqueCount="6384">
  <si>
    <t>Date of publication</t>
  </si>
  <si>
    <t>No of pregnant patients</t>
  </si>
  <si>
    <t>Mean maternal age (range or mean)</t>
  </si>
  <si>
    <t>Gestational age at infection/symptoms (n)</t>
  </si>
  <si>
    <t>first trimester</t>
  </si>
  <si>
    <t>second trimester</t>
  </si>
  <si>
    <t>third trimester</t>
  </si>
  <si>
    <t>Days of infection/symptoms until delivery (range)</t>
  </si>
  <si>
    <t>Pneumonia</t>
  </si>
  <si>
    <t>Pre-eclampsia</t>
  </si>
  <si>
    <t>Gestational diabetes</t>
  </si>
  <si>
    <t>Comorbidities other</t>
  </si>
  <si>
    <t>ICU admission</t>
  </si>
  <si>
    <t>Maternal mortality</t>
  </si>
  <si>
    <t>C-section</t>
  </si>
  <si>
    <t>Delivered</t>
  </si>
  <si>
    <t>Pregnancy loss before 20 weeks</t>
  </si>
  <si>
    <t>PROM</t>
  </si>
  <si>
    <t>Ongoing pregnancy at end of study</t>
  </si>
  <si>
    <t>Termination of pregnancy</t>
  </si>
  <si>
    <t>intrauterine distress</t>
  </si>
  <si>
    <t>seroconversion</t>
  </si>
  <si>
    <t>Vaginal swab</t>
  </si>
  <si>
    <t>Amniotic fluid</t>
  </si>
  <si>
    <t>Nasopharyngeal swabs</t>
  </si>
  <si>
    <t>sputum</t>
  </si>
  <si>
    <t>blood</t>
  </si>
  <si>
    <t>feces</t>
  </si>
  <si>
    <t>breast milk</t>
  </si>
  <si>
    <t>placenta</t>
  </si>
  <si>
    <t>serum</t>
  </si>
  <si>
    <t>urine</t>
  </si>
  <si>
    <t>umbilical cord blood</t>
  </si>
  <si>
    <t>throat swab</t>
  </si>
  <si>
    <t>Test not specified</t>
  </si>
  <si>
    <t>Wang X</t>
  </si>
  <si>
    <t>negative</t>
  </si>
  <si>
    <t>Chen Sh</t>
  </si>
  <si>
    <t>3-mrt-20</t>
  </si>
  <si>
    <t>23-34</t>
  </si>
  <si>
    <t>3 negative</t>
  </si>
  <si>
    <t>2 positive</t>
  </si>
  <si>
    <t>Liu Y</t>
  </si>
  <si>
    <t>5-mrt-20</t>
  </si>
  <si>
    <t>22-36</t>
  </si>
  <si>
    <t>All lab confirmed SARS-CoV-2</t>
  </si>
  <si>
    <t>Patients from outside Wuhan</t>
  </si>
  <si>
    <t>Li Y</t>
  </si>
  <si>
    <t>6-mrt-20</t>
  </si>
  <si>
    <t>not tested</t>
  </si>
  <si>
    <t>positive</t>
  </si>
  <si>
    <t>Not tested</t>
  </si>
  <si>
    <t>negetive</t>
  </si>
  <si>
    <t>Chen H</t>
  </si>
  <si>
    <t>7-mrt-20</t>
  </si>
  <si>
    <t>26-40</t>
  </si>
  <si>
    <t>1 to 7</t>
  </si>
  <si>
    <t>6 negative (from 6 tested)</t>
  </si>
  <si>
    <t>Zhu H</t>
  </si>
  <si>
    <t>11-mrt-20</t>
  </si>
  <si>
    <t>0 to 6</t>
  </si>
  <si>
    <t>8 positive</t>
  </si>
  <si>
    <t>Fan C</t>
  </si>
  <si>
    <t>17-mrt-20</t>
  </si>
  <si>
    <t>29-34</t>
  </si>
  <si>
    <t>1 positive; 1 negative</t>
  </si>
  <si>
    <t>Liu D</t>
  </si>
  <si>
    <t>19-mrt-20</t>
  </si>
  <si>
    <t>23- 40</t>
  </si>
  <si>
    <t>10 (+4?)</t>
  </si>
  <si>
    <t>14 negative after treatment</t>
  </si>
  <si>
    <t>Wen R</t>
  </si>
  <si>
    <t>negative after treatment</t>
  </si>
  <si>
    <t>Li N</t>
  </si>
  <si>
    <t>13-mrt-20</t>
  </si>
  <si>
    <t>30,9</t>
  </si>
  <si>
    <t>Yu N</t>
  </si>
  <si>
    <t>24-mrt-20</t>
  </si>
  <si>
    <t>all negative at discharge</t>
  </si>
  <si>
    <t>all positive at admission; all negative at discharge</t>
  </si>
  <si>
    <t>Dong L</t>
  </si>
  <si>
    <t>26-mrt-20</t>
  </si>
  <si>
    <t>Zeng L</t>
  </si>
  <si>
    <t>33 positive</t>
  </si>
  <si>
    <t>Wang S</t>
  </si>
  <si>
    <t>12-mrt-20</t>
  </si>
  <si>
    <t>Chen R</t>
  </si>
  <si>
    <t>16-mrt-20</t>
  </si>
  <si>
    <t>29,4</t>
  </si>
  <si>
    <t>Chen Si</t>
  </si>
  <si>
    <t>28-mrt-20</t>
  </si>
  <si>
    <t>25-31</t>
  </si>
  <si>
    <t>positive (not stated whether sample tested was nasopharengeal swab)</t>
  </si>
  <si>
    <t>Lee DH</t>
  </si>
  <si>
    <t>31-mrt-20</t>
  </si>
  <si>
    <t>negative on day of delivery and 2 days later</t>
  </si>
  <si>
    <t>Zambrano LI</t>
  </si>
  <si>
    <t>25-mrt-20</t>
  </si>
  <si>
    <t>positive on admission and at delivery</t>
  </si>
  <si>
    <t>Liao X</t>
  </si>
  <si>
    <t>positive on admission (not specified if swab was throat) and negative throat swab 11 days after delivery</t>
  </si>
  <si>
    <t>Zeng H</t>
  </si>
  <si>
    <t>positive (antibodies)</t>
  </si>
  <si>
    <t>Alonso Diaz S</t>
  </si>
  <si>
    <t>positive (tested 5 days after delivery; not specified what sample collected)</t>
  </si>
  <si>
    <t>pregnant after IVF treatment; The mother remains in intensive care with mechanical ventilation at the end of the study; article in Spanish; translated with google</t>
  </si>
  <si>
    <t>Iqbal SN</t>
  </si>
  <si>
    <t>Kalafat E</t>
  </si>
  <si>
    <t>positive (initially (4 days ago) test was negative)</t>
  </si>
  <si>
    <t>positive (initially (4 days ago)test was negative</t>
  </si>
  <si>
    <t>Gidlof S</t>
  </si>
  <si>
    <t>negative (on 5th day)</t>
  </si>
  <si>
    <t>Chen Y</t>
  </si>
  <si>
    <t>Ferrazzi E</t>
  </si>
  <si>
    <t>32.9 (21-44)</t>
  </si>
  <si>
    <t>.</t>
  </si>
  <si>
    <t>positive?</t>
  </si>
  <si>
    <t>Liu H</t>
  </si>
  <si>
    <t>Wu X</t>
  </si>
  <si>
    <t>Khan S</t>
  </si>
  <si>
    <t>27-38</t>
  </si>
  <si>
    <t>3 positive</t>
  </si>
  <si>
    <t>Song L</t>
  </si>
  <si>
    <t>Liu W</t>
  </si>
  <si>
    <t>30-34</t>
  </si>
  <si>
    <t xml:space="preserve">1, </t>
  </si>
  <si>
    <t>2 negative</t>
  </si>
  <si>
    <t>1 positive, 1 negative</t>
  </si>
  <si>
    <t>1 negative</t>
  </si>
  <si>
    <t>Peng Z</t>
  </si>
  <si>
    <t>Alzamora MC</t>
  </si>
  <si>
    <t>Positive</t>
  </si>
  <si>
    <t>Yang H</t>
  </si>
  <si>
    <t>30,2</t>
  </si>
  <si>
    <t>Zamaniyan M</t>
  </si>
  <si>
    <t>Negative</t>
  </si>
  <si>
    <t>Vlachodimitropoulou E</t>
  </si>
  <si>
    <t>23-40</t>
  </si>
  <si>
    <t>1 neutropenia, mild respiratory symptoms, fever, HELLP 2) cough, fever</t>
  </si>
  <si>
    <t>2 Positive</t>
  </si>
  <si>
    <t>Yang P</t>
  </si>
  <si>
    <t>1 - 6</t>
  </si>
  <si>
    <t>Chen L</t>
  </si>
  <si>
    <t>6 asymptomatic, 112 symptomatic</t>
  </si>
  <si>
    <t>84 positive PCR's</t>
  </si>
  <si>
    <t>Breslin N</t>
  </si>
  <si>
    <t>26,9</t>
  </si>
  <si>
    <t>37.0 (32.6 - 38.9)</t>
  </si>
  <si>
    <t>14 asymptomatic at first, of which 2 became symptomatic</t>
  </si>
  <si>
    <t>4 (1-10)</t>
  </si>
  <si>
    <t>10 tested, all negative</t>
  </si>
  <si>
    <t>10 positive, 9 negative</t>
  </si>
  <si>
    <t>Lowe B</t>
  </si>
  <si>
    <t>First asymptomatic, at 40+2 respiratory symptoms and proven COVID-19</t>
  </si>
  <si>
    <t>Karami P</t>
  </si>
  <si>
    <t>Fever, cough, myalgia</t>
  </si>
  <si>
    <t>Xiong X</t>
  </si>
  <si>
    <t>negative N protein</t>
  </si>
  <si>
    <t>Yao L</t>
  </si>
  <si>
    <t>2-mrt-20</t>
  </si>
  <si>
    <t>Zhou R</t>
  </si>
  <si>
    <t>Lei D</t>
  </si>
  <si>
    <t>Zhuang S</t>
  </si>
  <si>
    <t>1 positive 2 negative</t>
  </si>
  <si>
    <t>27-mrt-20</t>
  </si>
  <si>
    <t>29,29</t>
  </si>
  <si>
    <t>4.2 (1-26), 2 had more than 10 days</t>
  </si>
  <si>
    <t>17 positive</t>
  </si>
  <si>
    <t>Wu C</t>
  </si>
  <si>
    <t>26 - 35</t>
  </si>
  <si>
    <t>Gonzalez Romero D</t>
  </si>
  <si>
    <t>Khassawneh M</t>
  </si>
  <si>
    <t>Zhang L</t>
  </si>
  <si>
    <t>9 unilateral, 6 bilateral, 2 with pleural effusion</t>
  </si>
  <si>
    <t>Chen X</t>
  </si>
  <si>
    <t>Liu F</t>
  </si>
  <si>
    <t>3 gestational hypertension</t>
  </si>
  <si>
    <t>Nie R</t>
  </si>
  <si>
    <t>24 to 36</t>
  </si>
  <si>
    <t>13 bilateral, 14 unilateral</t>
  </si>
  <si>
    <t>1 hypertension</t>
  </si>
  <si>
    <t>Kleinwechter H</t>
  </si>
  <si>
    <t>Sharma KA</t>
  </si>
  <si>
    <t>positive test, not specified which test</t>
  </si>
  <si>
    <t>Lu D</t>
  </si>
  <si>
    <t>1 lung abnormality CT</t>
  </si>
  <si>
    <t>positive and 2 negative after 12 days</t>
  </si>
  <si>
    <t>Cao D</t>
  </si>
  <si>
    <t>29 to 35</t>
  </si>
  <si>
    <t>10 lung abnormalities CT, 6 bilateral, 4 unilateral</t>
  </si>
  <si>
    <t>1 placental abruption, 1 hypothyroidism, 1 anemia</t>
  </si>
  <si>
    <t>10 positive</t>
  </si>
  <si>
    <t>Xia H</t>
  </si>
  <si>
    <t>Carosso A</t>
  </si>
  <si>
    <t>Post-delivery negative</t>
  </si>
  <si>
    <t>Post-delivery positive</t>
  </si>
  <si>
    <t>Colostrum negative</t>
  </si>
  <si>
    <t>Maternal and fetal side negative</t>
  </si>
  <si>
    <t>IgG positive, IgM negative</t>
  </si>
  <si>
    <t>Juusela A</t>
  </si>
  <si>
    <t>2 cardiomyopathy</t>
  </si>
  <si>
    <t>Hu X</t>
  </si>
  <si>
    <t>1 liver dysfunction</t>
  </si>
  <si>
    <t>All negative</t>
  </si>
  <si>
    <t>7 positive</t>
  </si>
  <si>
    <t>Yan J</t>
  </si>
  <si>
    <t>30.8 (3.8)</t>
  </si>
  <si>
    <t>2.5 (1.0-6.7)</t>
  </si>
  <si>
    <t>Buonsenso D</t>
  </si>
  <si>
    <t>all positive</t>
  </si>
  <si>
    <t>Xu L</t>
  </si>
  <si>
    <t>5 positive</t>
  </si>
  <si>
    <t>Browne PC</t>
  </si>
  <si>
    <t>Symptoms 23 weeks</t>
  </si>
  <si>
    <t>2 positive day 1,3 2 negative day 21,22</t>
  </si>
  <si>
    <t>27 and 34</t>
  </si>
  <si>
    <t>feb12 positive, feb28 2 negative</t>
  </si>
  <si>
    <t>negative, but positive seroconversion</t>
  </si>
  <si>
    <t>Vintzileos WS</t>
  </si>
  <si>
    <t>32 positive</t>
  </si>
  <si>
    <t>Lyra J</t>
  </si>
  <si>
    <t>Qiancheng X</t>
  </si>
  <si>
    <t>1 (1-6)</t>
  </si>
  <si>
    <t>1 gest. hypertension</t>
  </si>
  <si>
    <t>All positive PCR or positive IgM</t>
  </si>
  <si>
    <t>Liao J</t>
  </si>
  <si>
    <t>27-36</t>
  </si>
  <si>
    <t>Clinical diagnosis</t>
  </si>
  <si>
    <t>de Socio GV</t>
  </si>
  <si>
    <t>pos IgG and weakly positive IgM</t>
  </si>
  <si>
    <t>Hantoushzadeh S</t>
  </si>
  <si>
    <t>25-49</t>
  </si>
  <si>
    <t>9 positive</t>
  </si>
  <si>
    <t>Kelly JC</t>
  </si>
  <si>
    <t>3x negative (test from BAL positive)</t>
  </si>
  <si>
    <t>Baud D</t>
  </si>
  <si>
    <t>stillbirth</t>
  </si>
  <si>
    <t>Schnettler WT</t>
  </si>
  <si>
    <t>ARDS, myotonic dystrophy, bicuspid aortic valve, mild CVA</t>
  </si>
  <si>
    <t>Li J</t>
  </si>
  <si>
    <t>MODS</t>
  </si>
  <si>
    <t>Wu Y</t>
  </si>
  <si>
    <t>13 negative</t>
  </si>
  <si>
    <t>1 positive</t>
  </si>
  <si>
    <t>Hirshberg A</t>
  </si>
  <si>
    <t>29-39</t>
  </si>
  <si>
    <t>Martinelli I</t>
  </si>
  <si>
    <t>Pulmonary embolism</t>
  </si>
  <si>
    <t>Blauvelt CA</t>
  </si>
  <si>
    <t xml:space="preserve"> </t>
  </si>
  <si>
    <t>Collin J</t>
  </si>
  <si>
    <t>20-35</t>
  </si>
  <si>
    <t>Pierce-Williams</t>
  </si>
  <si>
    <t>29.9±5.8</t>
  </si>
  <si>
    <t>63 positive</t>
  </si>
  <si>
    <t>1 bronchoalveolar lavage positive</t>
  </si>
  <si>
    <t>Penfield CA</t>
  </si>
  <si>
    <t>22-40</t>
  </si>
  <si>
    <t>3 swabs positive</t>
  </si>
  <si>
    <t>Vallejo V</t>
  </si>
  <si>
    <t>positive after death</t>
  </si>
  <si>
    <t>Hong L</t>
  </si>
  <si>
    <t>Hypothyroidism, obesity, hyperlipidemia</t>
  </si>
  <si>
    <t>An P</t>
  </si>
  <si>
    <t>25-33</t>
  </si>
  <si>
    <t>Piersigilli F</t>
  </si>
  <si>
    <t>HELLP syndrome</t>
  </si>
  <si>
    <t>positive and negative after 21 days</t>
  </si>
  <si>
    <t>Sun M</t>
  </si>
  <si>
    <t>28-30</t>
  </si>
  <si>
    <t>0-6</t>
  </si>
  <si>
    <t>Kuhrt K</t>
  </si>
  <si>
    <t>placental abruption</t>
  </si>
  <si>
    <t>1 negative 2 weeks prior</t>
  </si>
  <si>
    <t>Govind A</t>
  </si>
  <si>
    <t>Taghizadieh A</t>
  </si>
  <si>
    <t>approximately 1 week</t>
  </si>
  <si>
    <t>Li M</t>
  </si>
  <si>
    <t>Baergen R</t>
  </si>
  <si>
    <t>16-40</t>
  </si>
  <si>
    <t>20 positive</t>
  </si>
  <si>
    <t>Lorenz N</t>
  </si>
  <si>
    <t>Algarobba GN</t>
  </si>
  <si>
    <t>SARS-CoV-2 virions in placenta</t>
  </si>
  <si>
    <t>Maksim Kirtsman MDCM</t>
  </si>
  <si>
    <t>4 &lt;20, 248 20-34 and 175 &gt;35</t>
  </si>
  <si>
    <t>427 confirmed</t>
  </si>
  <si>
    <t>30 peripartum, 3 missing</t>
  </si>
  <si>
    <t>&lt;22</t>
  </si>
  <si>
    <t>defined 22-27</t>
  </si>
  <si>
    <t>Huang W</t>
  </si>
  <si>
    <t>27-33</t>
  </si>
  <si>
    <t>Anderson</t>
  </si>
  <si>
    <t>ARDS, T2D, asthma, obesity</t>
  </si>
  <si>
    <t>Yang H, Hu B</t>
  </si>
  <si>
    <t>22-39</t>
  </si>
  <si>
    <t>1 - 20</t>
  </si>
  <si>
    <t>2 HepB, 1 schistosomiasis, 2 gestational hypertension, 3 dysfunction of blood coagulation, 2 hypothyroidism, 1 hypoproteinemia, 3 PROM</t>
  </si>
  <si>
    <t>Ahmed I</t>
  </si>
  <si>
    <t>T2D, obesity, renal tubular acidosis, asthma, vitamin D deficiency, pulmonary embolism</t>
  </si>
  <si>
    <t>Rosen MH</t>
  </si>
  <si>
    <t>Lokken EM</t>
  </si>
  <si>
    <t>Median 27</t>
  </si>
  <si>
    <t>7,5 days</t>
  </si>
  <si>
    <t>15 obese</t>
  </si>
  <si>
    <t>Metha H</t>
  </si>
  <si>
    <t>Panichaya p</t>
  </si>
  <si>
    <t>Dória M</t>
  </si>
  <si>
    <t>22-41</t>
  </si>
  <si>
    <t>12 positive</t>
  </si>
  <si>
    <t>Cooke WR</t>
  </si>
  <si>
    <t>28-39</t>
  </si>
  <si>
    <t>2 cases positive</t>
  </si>
  <si>
    <t>Lang G</t>
  </si>
  <si>
    <t>London V</t>
  </si>
  <si>
    <t>68 positive</t>
  </si>
  <si>
    <t>Savasi M</t>
  </si>
  <si>
    <t>77 positive</t>
  </si>
  <si>
    <t>Du Y</t>
  </si>
  <si>
    <t>Yu Y</t>
  </si>
  <si>
    <t>Patane L</t>
  </si>
  <si>
    <t>Bianco A</t>
  </si>
  <si>
    <t>24 positive</t>
  </si>
  <si>
    <t>Qadri F</t>
  </si>
  <si>
    <t>20-40</t>
  </si>
  <si>
    <t>16 positive</t>
  </si>
  <si>
    <t>Liu P</t>
  </si>
  <si>
    <t>Fox N</t>
  </si>
  <si>
    <t>Zeng Y</t>
  </si>
  <si>
    <t>Perlman J</t>
  </si>
  <si>
    <t>31 positive</t>
  </si>
  <si>
    <t>Pereira A</t>
  </si>
  <si>
    <t>Median 32</t>
  </si>
  <si>
    <t>60 positive</t>
  </si>
  <si>
    <t>Tang MW</t>
  </si>
  <si>
    <t>Shanes ED</t>
  </si>
  <si>
    <t>23-39</t>
  </si>
  <si>
    <t>1-38</t>
  </si>
  <si>
    <t>Polónia-Valente R</t>
  </si>
  <si>
    <t>Goldfarb IT</t>
  </si>
  <si>
    <t>Chhabra A</t>
  </si>
  <si>
    <t>McLaren</t>
  </si>
  <si>
    <t>24-44</t>
  </si>
  <si>
    <t>0-20</t>
  </si>
  <si>
    <t>7 respiratory distress, 1 HepB, 1 chronic hypertension</t>
  </si>
  <si>
    <t>Gordon M</t>
  </si>
  <si>
    <t>Lumbreras-Marquez MI</t>
  </si>
  <si>
    <t>26-39</t>
  </si>
  <si>
    <t>Mendoza M</t>
  </si>
  <si>
    <t>Yassa M</t>
  </si>
  <si>
    <t>19-41</t>
  </si>
  <si>
    <t>Yilmaz R</t>
  </si>
  <si>
    <t>Ochiai D</t>
  </si>
  <si>
    <t>32-33</t>
  </si>
  <si>
    <t>Abasse S</t>
  </si>
  <si>
    <t>Jain P</t>
  </si>
  <si>
    <t>Gregorio-Hernández R</t>
  </si>
  <si>
    <t>2 positive, 1 negative</t>
  </si>
  <si>
    <t>Romagano MP</t>
  </si>
  <si>
    <t>30.5±9.0</t>
  </si>
  <si>
    <t>Fontanella F</t>
  </si>
  <si>
    <t>29 and 38</t>
  </si>
  <si>
    <t>1 week</t>
  </si>
  <si>
    <t>Kayem G</t>
  </si>
  <si>
    <t>597 positive</t>
  </si>
  <si>
    <t>51 chest CT typical features</t>
  </si>
  <si>
    <t>14-21 wk</t>
  </si>
  <si>
    <t>&gt;22 wk</t>
  </si>
  <si>
    <t>Silverstein J</t>
  </si>
  <si>
    <t>17 and 34</t>
  </si>
  <si>
    <t>5 and 1</t>
  </si>
  <si>
    <t>Wang Z</t>
  </si>
  <si>
    <t>1.1 days</t>
  </si>
  <si>
    <t>13 positive, 17 typical features CT</t>
  </si>
  <si>
    <t>Martinez-Perez O</t>
  </si>
  <si>
    <t>19-48</t>
  </si>
  <si>
    <t>0-14days</t>
  </si>
  <si>
    <t>AlZaghal L</t>
  </si>
  <si>
    <t>Ronnje L</t>
  </si>
  <si>
    <t>Zeng QL</t>
  </si>
  <si>
    <t>3rd unknown</t>
  </si>
  <si>
    <t>Griffin I</t>
  </si>
  <si>
    <t>25 positive, 2 presumed positive (but unknown)</t>
  </si>
  <si>
    <t>Sentilhes L</t>
  </si>
  <si>
    <t>31.1 ± 6.4</t>
  </si>
  <si>
    <t>29.3 ± 8.5</t>
  </si>
  <si>
    <t>3.6 ± 2.8</t>
  </si>
  <si>
    <t xml:space="preserve">38 positive, 16 negative but suspected </t>
  </si>
  <si>
    <t>Blitz MJ</t>
  </si>
  <si>
    <t>33.8 ± 5.2</t>
  </si>
  <si>
    <t>33.3±5.3</t>
  </si>
  <si>
    <t>462 positive</t>
  </si>
  <si>
    <t>Liao S</t>
  </si>
  <si>
    <t>92 positive</t>
  </si>
  <si>
    <t>7 induced abortion, 1 stillbirth</t>
  </si>
  <si>
    <t>Rabiei M</t>
  </si>
  <si>
    <t>Ahmadi M</t>
  </si>
  <si>
    <t>Typical CT features</t>
  </si>
  <si>
    <t>Rabice SR</t>
  </si>
  <si>
    <t>Pancreatitis, T1D, mild sthma, obesity, previous pre-eclampsia</t>
  </si>
  <si>
    <t>Cohen J</t>
  </si>
  <si>
    <t>7 DM</t>
  </si>
  <si>
    <t>Hijona Elósegui J</t>
  </si>
  <si>
    <t>5-June-20</t>
  </si>
  <si>
    <t>27 - 40</t>
  </si>
  <si>
    <t>4 negative</t>
  </si>
  <si>
    <t>Dong Y</t>
  </si>
  <si>
    <t>18-June-20</t>
  </si>
  <si>
    <t>2 weeks</t>
  </si>
  <si>
    <t>high IgG</t>
  </si>
  <si>
    <t>negative, positive IgG and IgA</t>
  </si>
  <si>
    <t>Khoury R</t>
  </si>
  <si>
    <t>16-June-20</t>
  </si>
  <si>
    <t>241 positive</t>
  </si>
  <si>
    <t>Futterman I</t>
  </si>
  <si>
    <t>31-41</t>
  </si>
  <si>
    <t>ARDS, acute renal failure, sepsis</t>
  </si>
  <si>
    <t>Schoenmakers S</t>
  </si>
  <si>
    <t>9-June-20</t>
  </si>
  <si>
    <t>Deng G</t>
  </si>
  <si>
    <t>11 cases confirmed by RT-PCR</t>
  </si>
  <si>
    <t>Nawsherman K</t>
  </si>
  <si>
    <t>27-34</t>
  </si>
  <si>
    <t>Hosier H</t>
  </si>
  <si>
    <t>saliva positive</t>
  </si>
  <si>
    <t>Ferraiolo A</t>
  </si>
  <si>
    <t>positive IgG</t>
  </si>
  <si>
    <t>Moeindarbary S</t>
  </si>
  <si>
    <t>31-35</t>
  </si>
  <si>
    <t>Slayton-Milam S</t>
  </si>
  <si>
    <t>Bani Hani DA</t>
  </si>
  <si>
    <t>Yin M</t>
  </si>
  <si>
    <t>1 gestational hypertension, 1 diabetes, 1 cardiovascular disease</t>
  </si>
  <si>
    <t>14 negative</t>
  </si>
  <si>
    <t>Tutiya CT</t>
  </si>
  <si>
    <t>29&amp;44</t>
  </si>
  <si>
    <t>7&amp;15</t>
  </si>
  <si>
    <t>Forero-Pena DA</t>
  </si>
  <si>
    <t>Xiong Y</t>
  </si>
  <si>
    <t>Grimminck K</t>
  </si>
  <si>
    <t>Bastug A</t>
  </si>
  <si>
    <t>Fassett MJ</t>
  </si>
  <si>
    <t>Barile L</t>
  </si>
  <si>
    <t>Naqvi M</t>
  </si>
  <si>
    <t>Yue L</t>
  </si>
  <si>
    <t>Khalil A</t>
  </si>
  <si>
    <t>Wang CY</t>
  </si>
  <si>
    <t>San-Juan R</t>
  </si>
  <si>
    <t>4 asthma, 1 obesity, 1 MS, 8 ARDS</t>
  </si>
  <si>
    <t>Vivanti AJ</t>
  </si>
  <si>
    <t>9 asthma, 7 DM, 6 hypertension</t>
  </si>
  <si>
    <t>99 positive, 1 CT confirmed pt</t>
  </si>
  <si>
    <t>Diouf AA</t>
  </si>
  <si>
    <t>Perrone S</t>
  </si>
  <si>
    <t>26-36</t>
  </si>
  <si>
    <t>2 hypothyroidism</t>
  </si>
  <si>
    <t>Makwe CC</t>
  </si>
  <si>
    <t>Marin Gabriel MA</t>
  </si>
  <si>
    <t>31-37</t>
  </si>
  <si>
    <t>0-60</t>
  </si>
  <si>
    <t>7 negative</t>
  </si>
  <si>
    <t>Garcia-Manau P</t>
  </si>
  <si>
    <t>30-50</t>
  </si>
  <si>
    <t>Masmejan S</t>
  </si>
  <si>
    <t>1 ARDS, 1 sickle cell disease/TBC/stroke, 1 HBV, 1 Kawasaki, 1 hypothyroidism</t>
  </si>
  <si>
    <t>37.6 (3.2)</t>
  </si>
  <si>
    <t>4.5 (1-8)</t>
  </si>
  <si>
    <t>Demirjian A</t>
  </si>
  <si>
    <t>Sisman J</t>
  </si>
  <si>
    <t>Prabhu M</t>
  </si>
  <si>
    <t>70 positive</t>
  </si>
  <si>
    <t>Kolkova Z</t>
  </si>
  <si>
    <t>Konstantinidou A</t>
  </si>
  <si>
    <t>24&amp;31</t>
  </si>
  <si>
    <t>Pullinx B</t>
  </si>
  <si>
    <t>Richtmann R</t>
  </si>
  <si>
    <t>30-40</t>
  </si>
  <si>
    <t>21-38</t>
  </si>
  <si>
    <t>Barroso Dos Reis HL</t>
  </si>
  <si>
    <t>25-34</t>
  </si>
  <si>
    <t>Algeri P</t>
  </si>
  <si>
    <t>24-39</t>
  </si>
  <si>
    <t>4 positive</t>
  </si>
  <si>
    <t>Oliva M</t>
  </si>
  <si>
    <t>Dap M</t>
  </si>
  <si>
    <t>Cribiu FM</t>
  </si>
  <si>
    <t>21-40</t>
  </si>
  <si>
    <t>de Montalvao Franca APF</t>
  </si>
  <si>
    <t>Rosado Santos R</t>
  </si>
  <si>
    <t>Le Gouez A</t>
  </si>
  <si>
    <t>Trombocytopenia</t>
  </si>
  <si>
    <t>Typical chest CT imaging</t>
  </si>
  <si>
    <t>Aslan MM</t>
  </si>
  <si>
    <t>32 ± 7.9</t>
  </si>
  <si>
    <t>26.0 ± 10.3</t>
  </si>
  <si>
    <t>12 negative</t>
  </si>
  <si>
    <t>Takemoto M</t>
  </si>
  <si>
    <t>31,5</t>
  </si>
  <si>
    <t>Lee E</t>
  </si>
  <si>
    <t>Zheng T</t>
  </si>
  <si>
    <t>29&amp;33</t>
  </si>
  <si>
    <t>Sahin D</t>
  </si>
  <si>
    <t>26.38±5.52 (17–40)</t>
  </si>
  <si>
    <t>26.93±1.96 (5–39)</t>
  </si>
  <si>
    <t>3.66±2.51 (1–6)</t>
  </si>
  <si>
    <t>Farhat A</t>
  </si>
  <si>
    <t>5 suspicious</t>
  </si>
  <si>
    <t>Amiraskari R</t>
  </si>
  <si>
    <t>positive after delivery</t>
  </si>
  <si>
    <t>clinical presentation and exposure</t>
  </si>
  <si>
    <t>Nayak AH</t>
  </si>
  <si>
    <t>Antoun L</t>
  </si>
  <si>
    <t>Varies from 29 weeks 3 days up to 40 weeks 2 days with mean of 38.7 ± 1.4</t>
  </si>
  <si>
    <t>23 positive</t>
  </si>
  <si>
    <t>Lumba R</t>
  </si>
  <si>
    <t>Barbero P</t>
  </si>
  <si>
    <t>*</t>
  </si>
  <si>
    <t>83 positive</t>
  </si>
  <si>
    <t>6 neg and 2 radiological findings suspicious of COVID-19</t>
  </si>
  <si>
    <t>*4 puerperium</t>
  </si>
  <si>
    <t>Smithgall MC</t>
  </si>
  <si>
    <t>29.2+6.1</t>
  </si>
  <si>
    <t>51 positive</t>
  </si>
  <si>
    <t>21 positive</t>
  </si>
  <si>
    <t>Hachem R</t>
  </si>
  <si>
    <t>Pissarra S</t>
  </si>
  <si>
    <t>19-40</t>
  </si>
  <si>
    <t>Emeruwa U</t>
  </si>
  <si>
    <t>37 (15–40)</t>
  </si>
  <si>
    <t>100 positive</t>
  </si>
  <si>
    <t>Molina L</t>
  </si>
  <si>
    <t>IgG positive serum</t>
  </si>
  <si>
    <t>negative, pos IgG</t>
  </si>
  <si>
    <t>Salvatore CM</t>
  </si>
  <si>
    <t>* Median 38&amp;39</t>
  </si>
  <si>
    <t>116 positive</t>
  </si>
  <si>
    <t>*38 for follow up group, 39 for neonates without follow up</t>
  </si>
  <si>
    <t>Walczak A</t>
  </si>
  <si>
    <t>IgG and IgM in breast milk, IgG in serum</t>
  </si>
  <si>
    <t>Tang J</t>
  </si>
  <si>
    <t>28-34</t>
  </si>
  <si>
    <t>1 positive, 1 negative but IgG/IgM antibodies</t>
  </si>
  <si>
    <t>Wu YT</t>
  </si>
  <si>
    <t>Easterlin M</t>
  </si>
  <si>
    <t>Acute pancreatitis</t>
  </si>
  <si>
    <t>Douedi S</t>
  </si>
  <si>
    <t>19, 26, 27</t>
  </si>
  <si>
    <t>Soleimani Z</t>
  </si>
  <si>
    <t>Onwuzurike C</t>
  </si>
  <si>
    <t>median 30 (19-35.5)</t>
  </si>
  <si>
    <t>44 positive</t>
  </si>
  <si>
    <t>Wang J</t>
  </si>
  <si>
    <t>Verma S</t>
  </si>
  <si>
    <t>31.4 ± 6.5</t>
  </si>
  <si>
    <t>149 positive</t>
  </si>
  <si>
    <t>&lt;34 wk</t>
  </si>
  <si>
    <t>Marzollo R</t>
  </si>
  <si>
    <t>idiopathic thrombocytopenia</t>
  </si>
  <si>
    <t>Abourida Y</t>
  </si>
  <si>
    <t>Hecht J</t>
  </si>
  <si>
    <t>22-42</t>
  </si>
  <si>
    <t>19 positive</t>
  </si>
  <si>
    <t>Xu S</t>
  </si>
  <si>
    <t>34 positive</t>
  </si>
  <si>
    <t>Kulkarni R</t>
  </si>
  <si>
    <t>pos D10</t>
  </si>
  <si>
    <t>Hsu A</t>
  </si>
  <si>
    <t>Mohakud NK</t>
  </si>
  <si>
    <t>Franchi M</t>
  </si>
  <si>
    <t>Cheng B</t>
  </si>
  <si>
    <t>Chong J</t>
  </si>
  <si>
    <t>ARDS, placenta previa</t>
  </si>
  <si>
    <t>Sola A</t>
  </si>
  <si>
    <t>86 positive</t>
  </si>
  <si>
    <t>Tanacan A</t>
  </si>
  <si>
    <t>19-24</t>
  </si>
  <si>
    <t>1 Chiari malformation</t>
  </si>
  <si>
    <t>8-Aug-20</t>
  </si>
  <si>
    <t>1 HELLP</t>
  </si>
  <si>
    <t>Gao J</t>
  </si>
  <si>
    <t>6-Aug-20</t>
  </si>
  <si>
    <t>IgM and IgG high on day of delivery</t>
  </si>
  <si>
    <t>Wei L</t>
  </si>
  <si>
    <t>26-July-20</t>
  </si>
  <si>
    <t>Patil UP</t>
  </si>
  <si>
    <t>median 34</t>
  </si>
  <si>
    <t>45 positive</t>
  </si>
  <si>
    <t>Oncel MY</t>
  </si>
  <si>
    <t>37 for neg new-borns, 35 for pos new-borns</t>
  </si>
  <si>
    <t>125 positive</t>
  </si>
  <si>
    <t>Schwartz DA</t>
  </si>
  <si>
    <t>Federici L</t>
  </si>
  <si>
    <t>Popofsky S</t>
  </si>
  <si>
    <t>160 positive</t>
  </si>
  <si>
    <t>Figueiredo R</t>
  </si>
  <si>
    <t>Toner LE</t>
  </si>
  <si>
    <t>IgG positive</t>
  </si>
  <si>
    <t>Peng J</t>
  </si>
  <si>
    <t>4 tests negative</t>
  </si>
  <si>
    <t>clinically confirmed</t>
  </si>
  <si>
    <t>Kalane S</t>
  </si>
  <si>
    <t>1 IgG positive, 0 IgM positive (before delivery) --&gt; 6 IgG positive, 1 IgM pos (follow-up of 6 mothers)</t>
  </si>
  <si>
    <t>41 positive</t>
  </si>
  <si>
    <t>6 negative</t>
  </si>
  <si>
    <t>Total</t>
  </si>
  <si>
    <t>artificial</t>
  </si>
  <si>
    <t>not explicitly mentioned</t>
  </si>
  <si>
    <t>PROM premature rupture of membranes</t>
  </si>
  <si>
    <t>Multiple organ dysfunction syndrome (MODS)</t>
  </si>
  <si>
    <t>Lost one twin</t>
  </si>
  <si>
    <t>Days of infection until delivery (range) - defined as onset to delivery</t>
  </si>
  <si>
    <t>Child characteristic</t>
  </si>
  <si>
    <t>Number of children</t>
  </si>
  <si>
    <t>Number of deliveries</t>
  </si>
  <si>
    <t>Pregnancy ongoing</t>
  </si>
  <si>
    <t>Gestational age at delivery</t>
  </si>
  <si>
    <t>&lt;28 weeks</t>
  </si>
  <si>
    <t>28-32</t>
  </si>
  <si>
    <t>32-36</t>
  </si>
  <si>
    <t>&gt;36</t>
  </si>
  <si>
    <t>Comorbidity</t>
  </si>
  <si>
    <t>Fetal distress</t>
  </si>
  <si>
    <t>Average birthweight (g)</t>
  </si>
  <si>
    <t>NICU admission</t>
  </si>
  <si>
    <t>Vertical transmission</t>
  </si>
  <si>
    <t>Stillbirth</t>
  </si>
  <si>
    <t>Low birth weight</t>
  </si>
  <si>
    <t>Neonatal death</t>
  </si>
  <si>
    <t>Wang</t>
  </si>
  <si>
    <t>NO</t>
  </si>
  <si>
    <t>*Stillbirth at 34 weeks of gestation, mother deteriorated during hospitalization, prompting intensive care unit (ICU) admission with multiple organ dysfunction syndrome (MODS) including acute respiratory distress syndrome (ARDS) requiring intubation and mechanical ventilation, acute hepatic failure, acute renal failure and septic shock.</t>
  </si>
  <si>
    <t>Li</t>
  </si>
  <si>
    <t>ᵻ one patient was delivered at a gestational age of 34+5 weeks and was admitted 30 minutes after delivery due to shortness of breath and moaning. Eight days later, he developed refractory shock, multiple organ failure, and disseminated intravascular coagulation (DIC), which were treated by the transfusion of platelets, suspended red blood cells, and plasma; he died on the 9th day.</t>
  </si>
  <si>
    <t>10-mrt-20</t>
  </si>
  <si>
    <t>N/A</t>
  </si>
  <si>
    <t>3066.7 ± 560.2</t>
  </si>
  <si>
    <t>26th Mar 20</t>
  </si>
  <si>
    <t>possible</t>
  </si>
  <si>
    <t>26-mrt</t>
  </si>
  <si>
    <t>Reported as &lt;37</t>
  </si>
  <si>
    <t>No</t>
  </si>
  <si>
    <t>At the sixth day of life, the newborn presented mild respiratory difficulty and sporadic cough requiring supplemental oxygen with nasal cannula. Imaging and laboratory testing remain normal</t>
  </si>
  <si>
    <t>Possible</t>
  </si>
  <si>
    <t>Fever at birth</t>
  </si>
  <si>
    <t>2 mild respiratory symptoms</t>
  </si>
  <si>
    <t>14 premature</t>
  </si>
  <si>
    <t>1 respiratory distress</t>
  </si>
  <si>
    <t>3293 (425)</t>
  </si>
  <si>
    <t>Cyanotic at birth, Apgar 0</t>
  </si>
  <si>
    <t>13-4-2020</t>
  </si>
  <si>
    <t>38.1 (35+5 - 41), 3 premature</t>
  </si>
  <si>
    <t>3104.4 (2300-3750)</t>
  </si>
  <si>
    <t>from 35+5 to 41, 3 premature</t>
  </si>
  <si>
    <t>10 preterm</t>
  </si>
  <si>
    <t>5 low birth weight</t>
  </si>
  <si>
    <t>38 weeks</t>
  </si>
  <si>
    <t>33+6 to 40+5</t>
  </si>
  <si>
    <t>1 Neonatal asphyxia</t>
  </si>
  <si>
    <t>1 fetal bradycardia</t>
  </si>
  <si>
    <t>28-4-2020</t>
  </si>
  <si>
    <t>22-4-2020</t>
  </si>
  <si>
    <t>no</t>
  </si>
  <si>
    <t>hyaline membrane disease</t>
  </si>
  <si>
    <t>3283+449</t>
  </si>
  <si>
    <t>34.5±4.2</t>
  </si>
  <si>
    <t>defined &lt;37</t>
  </si>
  <si>
    <t>*number of children not reported; no twins reported so we assume all deliveries were singleton</t>
  </si>
  <si>
    <t>probably horizontal</t>
  </si>
  <si>
    <t>Kurht K</t>
  </si>
  <si>
    <t>1 possibly</t>
  </si>
  <si>
    <t>possibly</t>
  </si>
  <si>
    <t>2812,25</t>
  </si>
  <si>
    <t>4 neonatal asfyxia</t>
  </si>
  <si>
    <t>&lt;34 weeks</t>
  </si>
  <si>
    <t>&lt;37 weeks</t>
  </si>
  <si>
    <t>12 preterm</t>
  </si>
  <si>
    <t>?</t>
  </si>
  <si>
    <t>12 premature infants (&lt;35 weeks) excluded from study</t>
  </si>
  <si>
    <t>6 ≥35w and &lt;37w</t>
  </si>
  <si>
    <t>3175.37 ± 478.58</t>
  </si>
  <si>
    <t>3 preterm</t>
  </si>
  <si>
    <t>38.9 (+/-1.5)</t>
  </si>
  <si>
    <t>36.9 ± 5.2</t>
  </si>
  <si>
    <t>2810+982</t>
  </si>
  <si>
    <t>36.9 ± 2.0</t>
  </si>
  <si>
    <t>2,994 ± 569</t>
  </si>
  <si>
    <t>28-41</t>
  </si>
  <si>
    <t>5-June-2020</t>
  </si>
  <si>
    <t>39.0 (37.6–40.0)</t>
  </si>
  <si>
    <t>PPHN, ARDS, MOD, bilateral inttraventricular hemorrhage</t>
  </si>
  <si>
    <t>Premature</t>
  </si>
  <si>
    <t>&gt;3000 and 3400</t>
  </si>
  <si>
    <t>Preterm</t>
  </si>
  <si>
    <t>2 Fetal skin edema</t>
  </si>
  <si>
    <t>38 (3.1)</t>
  </si>
  <si>
    <t>6 transient tachypnoea, 1 polimarfomation syndrome with oesophagus and duodenal atresia, 1 haemolytic disease of the newborn</t>
  </si>
  <si>
    <t>median 39</t>
  </si>
  <si>
    <t>3149.6 and 3060.9</t>
  </si>
  <si>
    <t>2875,5</t>
  </si>
  <si>
    <t>defined &lt;37wk</t>
  </si>
  <si>
    <t>Miscarriage</t>
  </si>
  <si>
    <t>38 (15–41)</t>
  </si>
  <si>
    <t>3,290 (212–4,210)</t>
  </si>
  <si>
    <t>Median 38&amp;39</t>
  </si>
  <si>
    <t>47&amp;48</t>
  </si>
  <si>
    <t>3198 ± 618</t>
  </si>
  <si>
    <t>-28+0 to 33+6</t>
  </si>
  <si>
    <t>-34+0 to 36+6</t>
  </si>
  <si>
    <t>-37+0 to 38+6 and &gt;39</t>
  </si>
  <si>
    <t>2-Aug-20</t>
  </si>
  <si>
    <t>Mean 35+3</t>
  </si>
  <si>
    <t>5-July-20</t>
  </si>
  <si>
    <t>14-July-20</t>
  </si>
  <si>
    <t>17-July-20</t>
  </si>
  <si>
    <t>28-July-20</t>
  </si>
  <si>
    <t>11-July-20</t>
  </si>
  <si>
    <t>22-July-20</t>
  </si>
  <si>
    <t>1 pulmonary cystic adenomatoid malformation (PCR -)</t>
  </si>
  <si>
    <t>Preterm &lt;37</t>
  </si>
  <si>
    <t>27-Jylu-20</t>
  </si>
  <si>
    <t>1 (lost one twin)</t>
  </si>
  <si>
    <t>2 preterm</t>
  </si>
  <si>
    <t>38 for neg new-borns, 36 for pos new-borns</t>
  </si>
  <si>
    <t>Child characteristics for children delivered at a gestational age &gt;20 weeks</t>
  </si>
  <si>
    <t>*no data available</t>
  </si>
  <si>
    <t>Study</t>
  </si>
  <si>
    <t>child nr study</t>
  </si>
  <si>
    <t>Child no database</t>
  </si>
  <si>
    <t>Birthweight</t>
  </si>
  <si>
    <t>Days detection infection-birth</t>
  </si>
  <si>
    <t>Gestational age at infection/symptoms</t>
  </si>
  <si>
    <t>Gestational age at birth</t>
  </si>
  <si>
    <t>early delivery due to illness of mother</t>
  </si>
  <si>
    <t>Sectio other reasons</t>
  </si>
  <si>
    <t>Sectio in neg pressure room</t>
  </si>
  <si>
    <t>yes</t>
  </si>
  <si>
    <t>mother at IC in negative pressure isolation room</t>
  </si>
  <si>
    <t>37+3</t>
  </si>
  <si>
    <t>37+4</t>
  </si>
  <si>
    <t>placenta praevia</t>
  </si>
  <si>
    <t>38+6</t>
  </si>
  <si>
    <t>placenta previa; scarred uterus</t>
  </si>
  <si>
    <t>34 +</t>
  </si>
  <si>
    <t>MODS Stillbirth</t>
  </si>
  <si>
    <t>fetal distress</t>
  </si>
  <si>
    <t>35+5</t>
  </si>
  <si>
    <t>36+4</t>
  </si>
  <si>
    <t>38+3</t>
  </si>
  <si>
    <t>37+2</t>
  </si>
  <si>
    <t>influenza</t>
  </si>
  <si>
    <t>not stated</t>
  </si>
  <si>
    <t>38+2</t>
  </si>
  <si>
    <t>mature</t>
  </si>
  <si>
    <t>hypertension; hystory of C section</t>
  </si>
  <si>
    <t>36+2</t>
  </si>
  <si>
    <t>PE</t>
  </si>
  <si>
    <t>38+1</t>
  </si>
  <si>
    <t>36+3</t>
  </si>
  <si>
    <t>history of stillbirth</t>
  </si>
  <si>
    <t>39+4</t>
  </si>
  <si>
    <t>38+4</t>
  </si>
  <si>
    <t>umbilical cord torsion</t>
  </si>
  <si>
    <t>33 +6</t>
  </si>
  <si>
    <t>34+2</t>
  </si>
  <si>
    <t>34+5</t>
  </si>
  <si>
    <t>placenta previa</t>
  </si>
  <si>
    <t>34+6</t>
  </si>
  <si>
    <t>8 (twin)</t>
  </si>
  <si>
    <t>9 (twin)</t>
  </si>
  <si>
    <t>37+5</t>
  </si>
  <si>
    <t>not stated; probably no</t>
  </si>
  <si>
    <t>36 + 5</t>
  </si>
  <si>
    <t>persistant fever</t>
  </si>
  <si>
    <t>recovered</t>
  </si>
  <si>
    <t>ongoing</t>
  </si>
  <si>
    <t>no; pregnancy was ongoing</t>
  </si>
  <si>
    <t>12 had emergency C-sections</t>
  </si>
  <si>
    <t>16 (twin)</t>
  </si>
  <si>
    <t>17 (twin)</t>
  </si>
  <si>
    <t>37+6</t>
  </si>
  <si>
    <t>meconium-stained amniotic fluid</t>
  </si>
  <si>
    <t>39+</t>
  </si>
  <si>
    <t>40+4</t>
  </si>
  <si>
    <t>32+</t>
  </si>
  <si>
    <t>31+2</t>
  </si>
  <si>
    <t>fetal distress; PROM</t>
  </si>
  <si>
    <t>40+1</t>
  </si>
  <si>
    <t>emergency delivery</t>
  </si>
  <si>
    <t>39+1</t>
  </si>
  <si>
    <t>emergency C-section due to fetal tachycardia</t>
  </si>
  <si>
    <t>39+6</t>
  </si>
  <si>
    <t>gestational diabetes</t>
  </si>
  <si>
    <t>cephalopelvic disproportion (emergency C section)</t>
  </si>
  <si>
    <t>35+1</t>
  </si>
  <si>
    <t>35+3</t>
  </si>
  <si>
    <t>severe pre-eclampsia</t>
  </si>
  <si>
    <t>39+2</t>
  </si>
  <si>
    <t>36 +1</t>
  </si>
  <si>
    <t>1 (twin)</t>
  </si>
  <si>
    <t>35+6</t>
  </si>
  <si>
    <t>pre-eclampsia</t>
  </si>
  <si>
    <t>2 (twin)</t>
  </si>
  <si>
    <t>placenta pervia</t>
  </si>
  <si>
    <t>1-42</t>
  </si>
  <si>
    <t>151-192</t>
  </si>
  <si>
    <t>8 cases unrelated to covid, 10 cases worsening dyspnoea or other COVID-19 related symptoms.</t>
  </si>
  <si>
    <t>193-208</t>
  </si>
  <si>
    <t>209-229</t>
  </si>
  <si>
    <t>39+5</t>
  </si>
  <si>
    <t>34+3</t>
  </si>
  <si>
    <t>1 to14</t>
  </si>
  <si>
    <t>239-252</t>
  </si>
  <si>
    <t>3063,2</t>
  </si>
  <si>
    <t>38.2+2.3</t>
  </si>
  <si>
    <t>30+2</t>
  </si>
  <si>
    <t>35+2</t>
  </si>
  <si>
    <t>1 to 70</t>
  </si>
  <si>
    <t>263-332</t>
  </si>
  <si>
    <t>24 for obstetrical reason, 38 due to covid19</t>
  </si>
  <si>
    <t>1 - 18</t>
  </si>
  <si>
    <t>333-350</t>
  </si>
  <si>
    <t>non-reassuring fetal heart tones (n=3), repeat cesarean (n=2), arrest of descent (n=1), arrest of dilation (n=1) and failed labor induction (n=1)</t>
  </si>
  <si>
    <t>41+2</t>
  </si>
  <si>
    <t>40+2</t>
  </si>
  <si>
    <t>40+3</t>
  </si>
  <si>
    <t>30+4</t>
  </si>
  <si>
    <t>33+1</t>
  </si>
  <si>
    <t>Irregular heart contractions</t>
  </si>
  <si>
    <t>Possibility fetal distress</t>
  </si>
  <si>
    <t>375-378</t>
  </si>
  <si>
    <t>5 in third trimester and 4 in second</t>
  </si>
  <si>
    <t>380-396</t>
  </si>
  <si>
    <t>2300 - 3750</t>
  </si>
  <si>
    <t>4.2 (1-26)</t>
  </si>
  <si>
    <t>38,1</t>
  </si>
  <si>
    <t>1 to 8</t>
  </si>
  <si>
    <t>397-404</t>
  </si>
  <si>
    <t>29+2</t>
  </si>
  <si>
    <t>29+3</t>
  </si>
  <si>
    <t>Previous uterine scars</t>
  </si>
  <si>
    <t>407-424</t>
  </si>
  <si>
    <t>3 premature</t>
  </si>
  <si>
    <t>425-426</t>
  </si>
  <si>
    <t>1 second 1 third trimester</t>
  </si>
  <si>
    <t>427-443</t>
  </si>
  <si>
    <t>1&lt;16 weeks, 20 third trimester</t>
  </si>
  <si>
    <t>444-471</t>
  </si>
  <si>
    <t>25+5</t>
  </si>
  <si>
    <t>irregular contractions</t>
  </si>
  <si>
    <t>33+6</t>
  </si>
  <si>
    <t>40+0</t>
  </si>
  <si>
    <t>35+0</t>
  </si>
  <si>
    <t>40+6</t>
  </si>
  <si>
    <t>To aid maternal resuscitation</t>
  </si>
  <si>
    <t>As precaution before mother becomes critically ill</t>
  </si>
  <si>
    <t>To reduce risk of vertical transmission</t>
  </si>
  <si>
    <t>Previous CS, pneumonia, septic shock</t>
  </si>
  <si>
    <t>Previous CS, pneumonia</t>
  </si>
  <si>
    <t>Pre-eclampsia, pneumonia</t>
  </si>
  <si>
    <t>28+1</t>
  </si>
  <si>
    <t>9 - 100</t>
  </si>
  <si>
    <t>504-595</t>
  </si>
  <si>
    <t>38.4 (37.3-39.4)</t>
  </si>
  <si>
    <t>Fetal bradycardia</t>
  </si>
  <si>
    <t>abdominal pain</t>
  </si>
  <si>
    <t>34+4</t>
  </si>
  <si>
    <t>physiologically ready</t>
  </si>
  <si>
    <t>1 - 32</t>
  </si>
  <si>
    <t>603-634</t>
  </si>
  <si>
    <t>39+3</t>
  </si>
  <si>
    <t>History of CS, Bishop score &lt;4</t>
  </si>
  <si>
    <t>636-658</t>
  </si>
  <si>
    <t>1 &lt;38, 22&gt;38</t>
  </si>
  <si>
    <t>30+3</t>
  </si>
  <si>
    <t>fetal heart rate</t>
  </si>
  <si>
    <t>30+5</t>
  </si>
  <si>
    <t>decreased fetal movement</t>
  </si>
  <si>
    <t>33+5</t>
  </si>
  <si>
    <t>18+5</t>
  </si>
  <si>
    <t>19+2</t>
  </si>
  <si>
    <t>Also history of CS</t>
  </si>
  <si>
    <t>684-696</t>
  </si>
  <si>
    <t>31+4</t>
  </si>
  <si>
    <t>28+3</t>
  </si>
  <si>
    <t>31+3</t>
  </si>
  <si>
    <t>28+5</t>
  </si>
  <si>
    <t>29+6</t>
  </si>
  <si>
    <t>28+6</t>
  </si>
  <si>
    <t>702-708</t>
  </si>
  <si>
    <t>2 obstetric, 2 due to SARS-COV-2, 1 unknown</t>
  </si>
  <si>
    <t>1-33</t>
  </si>
  <si>
    <t>709-741</t>
  </si>
  <si>
    <t>2403.3±858.0</t>
  </si>
  <si>
    <t>36+6</t>
  </si>
  <si>
    <t>26+5</t>
  </si>
  <si>
    <t>37+1</t>
  </si>
  <si>
    <t>41+3</t>
  </si>
  <si>
    <t>40+5</t>
  </si>
  <si>
    <t>12-32</t>
  </si>
  <si>
    <t>753-773</t>
  </si>
  <si>
    <t>22+4</t>
  </si>
  <si>
    <t>Failed induction of labour</t>
  </si>
  <si>
    <t>39+0</t>
  </si>
  <si>
    <t>38+5</t>
  </si>
  <si>
    <t>26+4</t>
  </si>
  <si>
    <t>pre eclampsia, cholecystitis, HELLP syndrome</t>
  </si>
  <si>
    <t>36+0</t>
  </si>
  <si>
    <t>32+4</t>
  </si>
  <si>
    <t>32+6</t>
  </si>
  <si>
    <t>vaginal bleed</t>
  </si>
  <si>
    <t>obstetric indication --&gt; emergency C-section</t>
  </si>
  <si>
    <t>vaginal delivery</t>
  </si>
  <si>
    <t>obstetric indication</t>
  </si>
  <si>
    <t>33+2</t>
  </si>
  <si>
    <t>32+2</t>
  </si>
  <si>
    <t>28+4</t>
  </si>
  <si>
    <t>35+4</t>
  </si>
  <si>
    <t>worsening coagulopathy</t>
  </si>
  <si>
    <t>818-1057</t>
  </si>
  <si>
    <t>105 other reason, 39 cause of covid-19</t>
  </si>
  <si>
    <t>emergency sectio</t>
  </si>
  <si>
    <t>28+2</t>
  </si>
  <si>
    <t xml:space="preserve">1 - 24 </t>
  </si>
  <si>
    <t>1065-1088</t>
  </si>
  <si>
    <t>Improve maternal respiratory status due to Covid 19 disease.</t>
  </si>
  <si>
    <t>worsening respiratory status and multiple co-morbidities, including Class III obesity</t>
  </si>
  <si>
    <t>termination of pregnancy</t>
  </si>
  <si>
    <t>27+6</t>
  </si>
  <si>
    <t>to facilitate invasive ventilation of the woman</t>
  </si>
  <si>
    <t>Decreased fetal heart rate</t>
  </si>
  <si>
    <t>1-55</t>
  </si>
  <si>
    <t>1113-1167</t>
  </si>
  <si>
    <t>1-57</t>
  </si>
  <si>
    <t>1168-1224</t>
  </si>
  <si>
    <t>272,5 days</t>
  </si>
  <si>
    <t>36+5</t>
  </si>
  <si>
    <t>non-reassuring fetal status</t>
  </si>
  <si>
    <t>1229-1252</t>
  </si>
  <si>
    <t>1253-1264</t>
  </si>
  <si>
    <t>2830-4215</t>
  </si>
  <si>
    <t>1-51</t>
  </si>
  <si>
    <t>1265-1315</t>
  </si>
  <si>
    <t>1316-1336</t>
  </si>
  <si>
    <t>1337-1352</t>
  </si>
  <si>
    <t>32+3</t>
  </si>
  <si>
    <t>1355-1383</t>
  </si>
  <si>
    <t>maternal respiratory failure</t>
  </si>
  <si>
    <t>non progression of labour</t>
  </si>
  <si>
    <t>induction failure</t>
  </si>
  <si>
    <t>hemolysis, elevated liver enzymes, low platelets (HELLP) syndrome</t>
  </si>
  <si>
    <t>1389-1406</t>
  </si>
  <si>
    <t>hypotension after epidural anesthesia</t>
  </si>
  <si>
    <t>1424-1443</t>
  </si>
  <si>
    <t>29+4</t>
  </si>
  <si>
    <t>33+4</t>
  </si>
  <si>
    <t>31+0</t>
  </si>
  <si>
    <t>twins</t>
  </si>
  <si>
    <t>31+5</t>
  </si>
  <si>
    <t>31+6</t>
  </si>
  <si>
    <t>33+0</t>
  </si>
  <si>
    <t>1-308</t>
  </si>
  <si>
    <t>Mendoza</t>
  </si>
  <si>
    <t>30+0</t>
  </si>
  <si>
    <t>30+1</t>
  </si>
  <si>
    <t>HELLP</t>
  </si>
  <si>
    <t>27+4</t>
  </si>
  <si>
    <t>COVID-19 positive</t>
  </si>
  <si>
    <t>respiratory failure</t>
  </si>
  <si>
    <t>33+3</t>
  </si>
  <si>
    <t>31+1</t>
  </si>
  <si>
    <t>maternal fever, fetal tachycardia and previous cesarean section</t>
  </si>
  <si>
    <t>1-190</t>
  </si>
  <si>
    <t>1787-1976</t>
  </si>
  <si>
    <t>21 at 22-31wk</t>
  </si>
  <si>
    <t>45/181 for COVID-19</t>
  </si>
  <si>
    <t>29 at 32-36wk</t>
  </si>
  <si>
    <t>50 at 22-36wk Overall preterm</t>
  </si>
  <si>
    <t>36+1</t>
  </si>
  <si>
    <t>34+1</t>
  </si>
  <si>
    <t>1979-2009</t>
  </si>
  <si>
    <t>1-82</t>
  </si>
  <si>
    <t>2009-2091</t>
  </si>
  <si>
    <t>29 obstetrical reasons, 8 COVID-19</t>
  </si>
  <si>
    <t>maternal indications&amp;request</t>
  </si>
  <si>
    <t>30+6</t>
  </si>
  <si>
    <t>liver and coagulation impairment</t>
  </si>
  <si>
    <t>unknown</t>
  </si>
  <si>
    <t>2097-2123</t>
  </si>
  <si>
    <t>2124-2140</t>
  </si>
  <si>
    <t>2141-2147</t>
  </si>
  <si>
    <t>1-78</t>
  </si>
  <si>
    <t>2148-2225</t>
  </si>
  <si>
    <t>3110.74±492.82 male</t>
  </si>
  <si>
    <t>36+1 in preterms</t>
  </si>
  <si>
    <t>2976.67±543.99 female</t>
  </si>
  <si>
    <t>38+4 in full terms</t>
  </si>
  <si>
    <t>38 in vaginal deliveries</t>
  </si>
  <si>
    <t>39+6 in C-sections</t>
  </si>
  <si>
    <t>29+7</t>
  </si>
  <si>
    <t>29+8</t>
  </si>
  <si>
    <t>Pre-eclampsia and previous CS</t>
  </si>
  <si>
    <t>2231-2244</t>
  </si>
  <si>
    <t>delivery in negative pressure room</t>
  </si>
  <si>
    <t>1-245</t>
  </si>
  <si>
    <t>2246-2490</t>
  </si>
  <si>
    <t>mean 3135</t>
  </si>
  <si>
    <t>10 for worsening maternal respiratory status, 33 women for severe covid19, 11 for critical covid19</t>
  </si>
  <si>
    <t>fetal heart rate non-reassuring</t>
  </si>
  <si>
    <t>2493-2498</t>
  </si>
  <si>
    <t>voluntarily chosen by 4 mothers</t>
  </si>
  <si>
    <t>2504-2505</t>
  </si>
  <si>
    <t>NR</t>
  </si>
  <si>
    <t>&gt;3000</t>
  </si>
  <si>
    <t>uterine contractions and history of c-section</t>
  </si>
  <si>
    <t>2511-2527</t>
  </si>
  <si>
    <t>cardiovascular instability</t>
  </si>
  <si>
    <t>2534-2550</t>
  </si>
  <si>
    <t>Ongoing pregnancy</t>
  </si>
  <si>
    <t>2551-2565</t>
  </si>
  <si>
    <t>All scheduled or emergency CS</t>
  </si>
  <si>
    <t>2566-2573</t>
  </si>
  <si>
    <t>2574-2582</t>
  </si>
  <si>
    <t>1-40</t>
  </si>
  <si>
    <t>2583-2622</t>
  </si>
  <si>
    <t>At term</t>
  </si>
  <si>
    <t>Term delivery</t>
  </si>
  <si>
    <t>1-36</t>
  </si>
  <si>
    <t>2629-2664</t>
  </si>
  <si>
    <t>3 (IQR 1-9)</t>
  </si>
  <si>
    <t>1 major coagulopathy</t>
  </si>
  <si>
    <t>Ongoing pregnancies</t>
  </si>
  <si>
    <t>maternal request</t>
  </si>
  <si>
    <t>Previous C-sections</t>
  </si>
  <si>
    <t>41+1</t>
  </si>
  <si>
    <t>2678-2689</t>
  </si>
  <si>
    <t>1 failure to progress</t>
  </si>
  <si>
    <t>2690-2731</t>
  </si>
  <si>
    <t>deterioration mother (n=4), failure to progress (20.0%), abnormal presentation (15.0%), failure to progress (20.0%), abnormal presentation (15.0%), repeated C-sections (15.0%), and presumed fetal compromise, 3 not recorded</t>
  </si>
  <si>
    <t>1-69</t>
  </si>
  <si>
    <t>2734-2802</t>
  </si>
  <si>
    <t>3149.6 symptomatic</t>
  </si>
  <si>
    <t>3060.9 asymptomatic</t>
  </si>
  <si>
    <t>Pulinx B</t>
  </si>
  <si>
    <t>fetal demise</t>
  </si>
  <si>
    <t>21+1</t>
  </si>
  <si>
    <t>23+4</t>
  </si>
  <si>
    <t>fetal compromise</t>
  </si>
  <si>
    <t>PROM and not-reassuring cardiotocography</t>
  </si>
  <si>
    <t>Arrested labor</t>
  </si>
  <si>
    <t>Emergency C-section</t>
  </si>
  <si>
    <t>2826-2827</t>
  </si>
  <si>
    <t>2828-2830</t>
  </si>
  <si>
    <t>2831-2846</t>
  </si>
  <si>
    <t>Yes</t>
  </si>
  <si>
    <t>Severe COVID-19</t>
  </si>
  <si>
    <t>2850-2859</t>
  </si>
  <si>
    <t>3127.00±720.20 (1630–4010)</t>
  </si>
  <si>
    <t>37.70±2.66 (31–40)</t>
  </si>
  <si>
    <t>2860-2884</t>
  </si>
  <si>
    <t>1-134</t>
  </si>
  <si>
    <t>2886-3019</t>
  </si>
  <si>
    <t>38 &gt;3000</t>
  </si>
  <si>
    <t>54 2500-2900</t>
  </si>
  <si>
    <t>25 2000-2400</t>
  </si>
  <si>
    <t>12 1500-1900</t>
  </si>
  <si>
    <t>2 &lt;1500</t>
  </si>
  <si>
    <t>3020-3039</t>
  </si>
  <si>
    <t>Varies from 2240 to 4450 grams with mean of 3139 g ± 437</t>
  </si>
  <si>
    <t>3 cases yes</t>
  </si>
  <si>
    <t>3041-3064</t>
  </si>
  <si>
    <t>2698 ± 274 for women admitted to hospital because of COVID-19</t>
  </si>
  <si>
    <t>2876 ± 998 for women admitted for obstetrical reasons</t>
  </si>
  <si>
    <t>3065-3115</t>
  </si>
  <si>
    <t>25 C-sections</t>
  </si>
  <si>
    <t>3116-3136</t>
  </si>
  <si>
    <t>Obstetrical indication</t>
  </si>
  <si>
    <t>Severity respiratory symptoms</t>
  </si>
  <si>
    <t>1-99</t>
  </si>
  <si>
    <t>3147-3245</t>
  </si>
  <si>
    <t>1-120</t>
  </si>
  <si>
    <t>3247-3366</t>
  </si>
  <si>
    <t>3110 (840–4115) for neonates with follow up</t>
  </si>
  <si>
    <t>3410 (2020–4250) for neonates without follow up</t>
  </si>
  <si>
    <t>24+3</t>
  </si>
  <si>
    <t>27+3</t>
  </si>
  <si>
    <t>3375-3399</t>
  </si>
  <si>
    <t>23+2</t>
  </si>
  <si>
    <t>Ongoing</t>
  </si>
  <si>
    <t>3404-3416</t>
  </si>
  <si>
    <t>3 preterm deliveries</t>
  </si>
  <si>
    <t>1-149</t>
  </si>
  <si>
    <t>3417-3565</t>
  </si>
  <si>
    <t>16 premature</t>
  </si>
  <si>
    <t>yes, trombocytopenia</t>
  </si>
  <si>
    <t>premature</t>
  </si>
  <si>
    <t xml:space="preserve">stillbirth </t>
  </si>
  <si>
    <t>3590-3612</t>
  </si>
  <si>
    <t xml:space="preserve">5 preterm </t>
  </si>
  <si>
    <t>1-86</t>
  </si>
  <si>
    <t>3635-3720</t>
  </si>
  <si>
    <t>previous CS, continuous contractions</t>
  </si>
  <si>
    <t>mild preeclampsia</t>
  </si>
  <si>
    <t>3724-3745</t>
  </si>
  <si>
    <t>38+5 (mean)</t>
  </si>
  <si>
    <t>previous CS</t>
  </si>
  <si>
    <t>3747-3757</t>
  </si>
  <si>
    <t>1-45</t>
  </si>
  <si>
    <t>3758-3802</t>
  </si>
  <si>
    <t>Median 34</t>
  </si>
  <si>
    <t>1-125</t>
  </si>
  <si>
    <t>3803-3927</t>
  </si>
  <si>
    <t>3140 neg new-borns, 2465 pos new-borns</t>
  </si>
  <si>
    <t>2 for neg new-borns, 6 for pos new-borns</t>
  </si>
  <si>
    <t>died</t>
  </si>
  <si>
    <t>1-159</t>
  </si>
  <si>
    <t>3941-4099</t>
  </si>
  <si>
    <t>3300+0,5</t>
  </si>
  <si>
    <t>previous cardiac surgery</t>
  </si>
  <si>
    <t>PPROM</t>
  </si>
  <si>
    <t>26+6</t>
  </si>
  <si>
    <t>7-42</t>
  </si>
  <si>
    <t>Baby RT-PCR</t>
  </si>
  <si>
    <t>1st pharyngeal swab</t>
  </si>
  <si>
    <t>Time 1st swab</t>
  </si>
  <si>
    <t>2nd swab</t>
  </si>
  <si>
    <t>Time 2nd swab</t>
  </si>
  <si>
    <t>IgM</t>
  </si>
  <si>
    <t>IgG</t>
  </si>
  <si>
    <t>Repeat</t>
  </si>
  <si>
    <t>Cord blood</t>
  </si>
  <si>
    <t>Quarantine from birth</t>
  </si>
  <si>
    <t>Breastfeeding</t>
  </si>
  <si>
    <t>Symptoms</t>
  </si>
  <si>
    <t>Other tests</t>
  </si>
  <si>
    <t>neg</t>
  </si>
  <si>
    <t>D1</t>
  </si>
  <si>
    <t xml:space="preserve">D3, D7, D9, </t>
  </si>
  <si>
    <t>NA</t>
  </si>
  <si>
    <t>neg gastric juice, placenta, amniotic fluid</t>
  </si>
  <si>
    <t>3 cases neg</t>
  </si>
  <si>
    <t>Liu</t>
  </si>
  <si>
    <t>All neg</t>
  </si>
  <si>
    <t>0h</t>
  </si>
  <si>
    <t>D1,D2 7</t>
  </si>
  <si>
    <t>neg blood feces urine</t>
  </si>
  <si>
    <t>6 cases neg</t>
  </si>
  <si>
    <t xml:space="preserve"> 6 neg</t>
  </si>
  <si>
    <t>7 cases neg</t>
  </si>
  <si>
    <t>72h</t>
  </si>
  <si>
    <t>6 shortness breath, 3 with cyanosis. 1 vomiting, 1 increased heart rate, 1 rash</t>
  </si>
  <si>
    <t>2 cases neg</t>
  </si>
  <si>
    <t>D7-9</t>
  </si>
  <si>
    <t>probably no, artificial feeding</t>
  </si>
  <si>
    <t>D3: low grade fever and abdominal distention with lymphopenia</t>
  </si>
  <si>
    <t>mild pneumonia and lymphopenia, gone in 3 days</t>
  </si>
  <si>
    <t>pregnancy ongoing</t>
  </si>
  <si>
    <t>D4</t>
  </si>
  <si>
    <t>3 neg</t>
  </si>
  <si>
    <t>D14</t>
  </si>
  <si>
    <t>Mothers in quarantine, baby's with family members</t>
  </si>
  <si>
    <t>1 case pos</t>
  </si>
  <si>
    <t>36h</t>
  </si>
  <si>
    <t>&lt;2wk</t>
  </si>
  <si>
    <t>mild shortness of breath</t>
  </si>
  <si>
    <t>D2</t>
  </si>
  <si>
    <t>D5,D8,D13,D16</t>
  </si>
  <si>
    <t>Pos</t>
  </si>
  <si>
    <t>Pos IgG and IgM D13</t>
  </si>
  <si>
    <t>pos</t>
  </si>
  <si>
    <t>D2 and D4</t>
  </si>
  <si>
    <t xml:space="preserve">neg </t>
  </si>
  <si>
    <t>D6</t>
  </si>
  <si>
    <t>lethargy and fever</t>
  </si>
  <si>
    <t>neg anal</t>
  </si>
  <si>
    <t xml:space="preserve">pos </t>
  </si>
  <si>
    <t>lethargy, vomiting and fever</t>
  </si>
  <si>
    <t>D7</t>
  </si>
  <si>
    <t>D17</t>
  </si>
  <si>
    <t>neg anal D15</t>
  </si>
  <si>
    <t>17 cases neg</t>
  </si>
  <si>
    <t>5 cases neg</t>
  </si>
  <si>
    <t>neg, 2 consecutive tests</t>
  </si>
  <si>
    <t>Blood neg</t>
  </si>
  <si>
    <t>neg amniotic fluid, placenta, neonatalserum and anal swab</t>
  </si>
  <si>
    <t>pos/high</t>
  </si>
  <si>
    <t>neg blood</t>
  </si>
  <si>
    <t>neg/low</t>
  </si>
  <si>
    <t>Diaz SA</t>
  </si>
  <si>
    <t>D8, D13</t>
  </si>
  <si>
    <t>After D3</t>
  </si>
  <si>
    <t>Till D3</t>
  </si>
  <si>
    <t>D9 for 24h</t>
  </si>
  <si>
    <t>24h</t>
  </si>
  <si>
    <t>pending</t>
  </si>
  <si>
    <t>48h</t>
  </si>
  <si>
    <t>yes, 6 days</t>
  </si>
  <si>
    <t>no, formula</t>
  </si>
  <si>
    <t>pending: oropharynx, oral mucosa, skin surface and rectum</t>
  </si>
  <si>
    <t>no (expressed milk)</t>
  </si>
  <si>
    <t>neg anal, placenta</t>
  </si>
  <si>
    <t>34h</t>
  </si>
  <si>
    <t>D4½</t>
  </si>
  <si>
    <t>roomed-in with their mother after 10 minutes.</t>
  </si>
  <si>
    <t>yes; Because of maternal gestational diabetes, both twins were formula fed from the start and breastfeeding was initiated simultaneously</t>
  </si>
  <si>
    <t>2 cases pos</t>
  </si>
  <si>
    <t>D3</t>
  </si>
  <si>
    <t>1 case doubtful</t>
  </si>
  <si>
    <t>few hours after delivery</t>
  </si>
  <si>
    <t>D1 gastro intestinal symptoms and D3 respiratory symptoms</t>
  </si>
  <si>
    <t>4 cases neg</t>
  </si>
  <si>
    <t>17 negative according to clinical diagnostic criteria</t>
  </si>
  <si>
    <t>5 neonatal pneumonia</t>
  </si>
  <si>
    <t>neg plasma serum and whole blood: 34min</t>
  </si>
  <si>
    <t>27min</t>
  </si>
  <si>
    <t>D1-D6</t>
  </si>
  <si>
    <t>slightly decreased responsiveness and muscle tone</t>
  </si>
  <si>
    <t>neg serum, whole blood, urine, faeces</t>
  </si>
  <si>
    <t>2h</t>
  </si>
  <si>
    <t>D1,2,3,7,14</t>
  </si>
  <si>
    <t>NICU</t>
  </si>
  <si>
    <t>tachypnea, moaning, and periodicbreath</t>
  </si>
  <si>
    <t>anal swab, serum, sputum and urine samples</t>
  </si>
  <si>
    <t>16h</t>
  </si>
  <si>
    <t>12h ventilation and from D6</t>
  </si>
  <si>
    <t>20 cases neg (also from non-infected pregnant women)</t>
  </si>
  <si>
    <t>24h, 1wk</t>
  </si>
  <si>
    <t>no, powdered milk</t>
  </si>
  <si>
    <t>Fever on birth</t>
  </si>
  <si>
    <t>1 case yes</t>
  </si>
  <si>
    <t>D2-5</t>
  </si>
  <si>
    <t>5min</t>
  </si>
  <si>
    <t>neg amniotic fluid</t>
  </si>
  <si>
    <t>mild respiratory distress manifestation of grunting</t>
  </si>
  <si>
    <t>8 cases negative</t>
  </si>
  <si>
    <t>3 cases neg breast milk</t>
  </si>
  <si>
    <t>15 cases neg</t>
  </si>
  <si>
    <t>D0</t>
  </si>
  <si>
    <t>D1-2</t>
  </si>
  <si>
    <t>NICU if mother is positive</t>
  </si>
  <si>
    <t>yes with protection</t>
  </si>
  <si>
    <t>2 cases unclear</t>
  </si>
  <si>
    <t>1 indeterminant</t>
  </si>
  <si>
    <t>19 negative</t>
  </si>
  <si>
    <t>yes 14 days</t>
  </si>
  <si>
    <t>neg gastric fluid right after birth, urine and feces, amniotic fluid</t>
  </si>
  <si>
    <t>neg amniotic fluid, rectal swab</t>
  </si>
  <si>
    <t>D1, D9</t>
  </si>
  <si>
    <t>NT</t>
  </si>
  <si>
    <t>neg blood and anal swabs</t>
  </si>
  <si>
    <t>D4,D7</t>
  </si>
  <si>
    <t xml:space="preserve">neg blood </t>
  </si>
  <si>
    <t>neg amniotic fluid, breast milk</t>
  </si>
  <si>
    <t>no, standard formula</t>
  </si>
  <si>
    <t>mild tachypnea</t>
  </si>
  <si>
    <t>18 cases neg</t>
  </si>
  <si>
    <t>11 cases neg</t>
  </si>
  <si>
    <t>2/3 tests</t>
  </si>
  <si>
    <t>25 neg</t>
  </si>
  <si>
    <t>1 pos</t>
  </si>
  <si>
    <t>D4,D8,D14</t>
  </si>
  <si>
    <t>neg placenta</t>
  </si>
  <si>
    <t>no, artificially</t>
  </si>
  <si>
    <t>neg blood, nasopharyngeal swab 0h and 24h, nasopharyngeal neg after 1 month</t>
  </si>
  <si>
    <t>D5</t>
  </si>
  <si>
    <t>neg, same swab</t>
  </si>
  <si>
    <t>37h</t>
  </si>
  <si>
    <t>pos cord blood</t>
  </si>
  <si>
    <t>IgG pos</t>
  </si>
  <si>
    <t>7 cases neg amniotic fluid, blood, feces and urine</t>
  </si>
  <si>
    <t>24-36h</t>
  </si>
  <si>
    <t>86 cases neg of 100</t>
  </si>
  <si>
    <t xml:space="preserve">10 cases neg </t>
  </si>
  <si>
    <t>2 cases neg blood on D1 and D4</t>
  </si>
  <si>
    <t>D8</t>
  </si>
  <si>
    <t>rash</t>
  </si>
  <si>
    <t>pregancy ongoing</t>
  </si>
  <si>
    <t>29 neg</t>
  </si>
  <si>
    <t>48h, D7</t>
  </si>
  <si>
    <t>yes, till D7</t>
  </si>
  <si>
    <t>neg nasal swabs</t>
  </si>
  <si>
    <t>23 neg</t>
  </si>
  <si>
    <t>Not testd</t>
  </si>
  <si>
    <t>7 neg</t>
  </si>
  <si>
    <t>7 yes</t>
  </si>
  <si>
    <t>Probably no</t>
  </si>
  <si>
    <t>D7, D14</t>
  </si>
  <si>
    <t>neg rectal swabs</t>
  </si>
  <si>
    <t>1 case neg</t>
  </si>
  <si>
    <t>pneumonia D2</t>
  </si>
  <si>
    <t>2 cases neg (twin)</t>
  </si>
  <si>
    <t>neanatal death on D3</t>
  </si>
  <si>
    <t>neg, pos</t>
  </si>
  <si>
    <t>D5, D15</t>
  </si>
  <si>
    <t>neg 4 anal swabs</t>
  </si>
  <si>
    <t>second test 24h</t>
  </si>
  <si>
    <t xml:space="preserve">Not tested </t>
  </si>
  <si>
    <t>48h, D14</t>
  </si>
  <si>
    <t>neg D5</t>
  </si>
  <si>
    <t>neg rectal swab 48h</t>
  </si>
  <si>
    <t>32 cases NR</t>
  </si>
  <si>
    <t>D4, D5</t>
  </si>
  <si>
    <t>21 cases NR</t>
  </si>
  <si>
    <t>neg anal swabs</t>
  </si>
  <si>
    <t>yes until D6 and again on D7 (mother positive PCR)</t>
  </si>
  <si>
    <t>Expressed milk</t>
  </si>
  <si>
    <t>D20</t>
  </si>
  <si>
    <t>covid-19 symptoms on day 6</t>
  </si>
  <si>
    <t>8 cases neg</t>
  </si>
  <si>
    <t>1 case neg amniotic fluid and placental swab</t>
  </si>
  <si>
    <t>20 cases neg</t>
  </si>
  <si>
    <t>54h</t>
  </si>
  <si>
    <t>respiratory distress and encephalitic symptoms</t>
  </si>
  <si>
    <t>pos rectal swab</t>
  </si>
  <si>
    <t>DOL</t>
  </si>
  <si>
    <t>D2, D7</t>
  </si>
  <si>
    <t>yes 2 m, except breastfeeding</t>
  </si>
  <si>
    <t>pos plasma D4, pos stool D7, pos placenta fetal side</t>
  </si>
  <si>
    <t>6 cases pos</t>
  </si>
  <si>
    <t>&lt;6hours</t>
  </si>
  <si>
    <t>&gt;6hours</t>
  </si>
  <si>
    <t>23 neg, 1 not tested</t>
  </si>
  <si>
    <t>1 elevated, 23 not tested</t>
  </si>
  <si>
    <t>neg throatswab</t>
  </si>
  <si>
    <t>neg amniotic fluid, placenta, blood, stool and urine</t>
  </si>
  <si>
    <t>48 cases neg</t>
  </si>
  <si>
    <t>4 cases pos</t>
  </si>
  <si>
    <t>early postpartum period</t>
  </si>
  <si>
    <t>not infected</t>
  </si>
  <si>
    <t>24h and D7</t>
  </si>
  <si>
    <t>no skin-skin contact and surgical mask</t>
  </si>
  <si>
    <t>24 neg</t>
  </si>
  <si>
    <t>none</t>
  </si>
  <si>
    <t>12 cases neg</t>
  </si>
  <si>
    <t>51 neg</t>
  </si>
  <si>
    <t>30min after birth</t>
  </si>
  <si>
    <t>D1, D5</t>
  </si>
  <si>
    <t>yes to NICU</t>
  </si>
  <si>
    <t>16 cases neg</t>
  </si>
  <si>
    <t>12 to children hospital, 9 for preventive isolation, 3 for preterm birth</t>
  </si>
  <si>
    <t>29 cases neg</t>
  </si>
  <si>
    <t>yes until neg PCR mother</t>
  </si>
  <si>
    <t>24 h</t>
  </si>
  <si>
    <t>48h, D7, D14</t>
  </si>
  <si>
    <t>23 cases neg</t>
  </si>
  <si>
    <t>21 cases breastfed</t>
  </si>
  <si>
    <t>no symptoms</t>
  </si>
  <si>
    <t>9 cases neg</t>
  </si>
  <si>
    <t>D10</t>
  </si>
  <si>
    <t>D4, D14, D21, D28</t>
  </si>
  <si>
    <t>after birth</t>
  </si>
  <si>
    <t>24h, D14</t>
  </si>
  <si>
    <t>D21</t>
  </si>
  <si>
    <t>18h</t>
  </si>
  <si>
    <t>no roomed-in</t>
  </si>
  <si>
    <t>yes with mask</t>
  </si>
  <si>
    <t>D3, D5, D8</t>
  </si>
  <si>
    <t>D78</t>
  </si>
  <si>
    <t>D84</t>
  </si>
  <si>
    <t>D13</t>
  </si>
  <si>
    <t>formula and donor breast milk</t>
  </si>
  <si>
    <t>31 cases neg</t>
  </si>
  <si>
    <t>3 cases pos</t>
  </si>
  <si>
    <t>&lt;6h of life</t>
  </si>
  <si>
    <t>69 cases NR</t>
  </si>
  <si>
    <t>yes within 10 days</t>
  </si>
  <si>
    <t>72h, D6</t>
  </si>
  <si>
    <t xml:space="preserve">neg breastmilk </t>
  </si>
  <si>
    <t>96h</t>
  </si>
  <si>
    <t>preterm formula/donated breast milk</t>
  </si>
  <si>
    <t>neg rectal swab</t>
  </si>
  <si>
    <t>Preterm Sentilhes L</t>
  </si>
  <si>
    <t>D3, D7, D14</t>
  </si>
  <si>
    <t>54 artificial, 1 breast, 6 mix</t>
  </si>
  <si>
    <t>3 case neg</t>
  </si>
  <si>
    <t>died D3</t>
  </si>
  <si>
    <t>died D13</t>
  </si>
  <si>
    <t>No signs of COVID-19</t>
  </si>
  <si>
    <t>230 cases neg</t>
  </si>
  <si>
    <t>24-96h</t>
  </si>
  <si>
    <t>D2, D9</t>
  </si>
  <si>
    <t>1 case inconclusive</t>
  </si>
  <si>
    <t>2 tests negative</t>
  </si>
  <si>
    <t>1 case positive</t>
  </si>
  <si>
    <t>transient tachypnea</t>
  </si>
  <si>
    <t>respiratory distress and baby died</t>
  </si>
  <si>
    <t>1 case negative</t>
  </si>
  <si>
    <t>Intubated 24 hours</t>
  </si>
  <si>
    <t>17 negative</t>
  </si>
  <si>
    <t>5 anal swabs negative</t>
  </si>
  <si>
    <t>contact with protection (mask)</t>
  </si>
  <si>
    <t>8-10h</t>
  </si>
  <si>
    <t>expressed breast milk</t>
  </si>
  <si>
    <t>pos stool, pos blood on D4</t>
  </si>
  <si>
    <t>17 neg</t>
  </si>
  <si>
    <t>8 neg</t>
  </si>
  <si>
    <t>6 neg</t>
  </si>
  <si>
    <t>3/3 neg</t>
  </si>
  <si>
    <t>1 pos, 35 neg</t>
  </si>
  <si>
    <t>breast milk substitute</t>
  </si>
  <si>
    <t>13 neg</t>
  </si>
  <si>
    <t>3 pos, 34 neg</t>
  </si>
  <si>
    <t>1-15H</t>
  </si>
  <si>
    <t>26 neg</t>
  </si>
  <si>
    <t>42-48H</t>
  </si>
  <si>
    <t>neg meconium, neg blood, neg cerebrospinal fluid at 24 h, neg stool and neg blood D3</t>
  </si>
  <si>
    <t>fever+respiratory distress</t>
  </si>
  <si>
    <t>69 neg</t>
  </si>
  <si>
    <t>yes 6 ft away</t>
  </si>
  <si>
    <t>watery diarrhea</t>
  </si>
  <si>
    <t>neg anal sample</t>
  </si>
  <si>
    <t>d2, D7</t>
  </si>
  <si>
    <t>at birth</t>
  </si>
  <si>
    <t>1 month</t>
  </si>
  <si>
    <t>1H</t>
  </si>
  <si>
    <t>D3, D18</t>
  </si>
  <si>
    <t>On the third day of life, the neonate suddenly presented with irritability, poor feeding, axial hypertonia and opisthotonos: cerebrospinal fluid (CSF) was negative for SARS-CoV-2</t>
  </si>
  <si>
    <t>Rectal swabs positive</t>
  </si>
  <si>
    <t>neg gastric lavage, neg blood, neg urine, neg skin, neg stool</t>
  </si>
  <si>
    <t>5 tests neg</t>
  </si>
  <si>
    <t>within first 10 days</t>
  </si>
  <si>
    <t>delayed</t>
  </si>
  <si>
    <t>neg anal swab, neg urine swab, neg throatswab</t>
  </si>
  <si>
    <t>6 tests neg</t>
  </si>
  <si>
    <t>within first 11 days</t>
  </si>
  <si>
    <t>vomiting and breathlessness</t>
  </si>
  <si>
    <t>10 cases neg</t>
  </si>
  <si>
    <t>neg breast milk</t>
  </si>
  <si>
    <t>15 cases breastfeeding</t>
  </si>
  <si>
    <t>18 cases respiratory symptoms</t>
  </si>
  <si>
    <t>respiratory symptoms</t>
  </si>
  <si>
    <t>7 cases neg nasal swabs on D0 and D3</t>
  </si>
  <si>
    <t>At birth</t>
  </si>
  <si>
    <t>day before discharge</t>
  </si>
  <si>
    <t>24 cases neg</t>
  </si>
  <si>
    <t xml:space="preserve">2h </t>
  </si>
  <si>
    <t>51 cases neg</t>
  </si>
  <si>
    <t>21 cases neg</t>
  </si>
  <si>
    <t>9 mothers milk extraction</t>
  </si>
  <si>
    <t>neg placenta, neg cord, neg meconium, neg breast milk, pos IgG in cord blood</t>
  </si>
  <si>
    <t>120 cases neg</t>
  </si>
  <si>
    <t>79 cases neg</t>
  </si>
  <si>
    <t>D5-D7</t>
  </si>
  <si>
    <t>72 cases neg NP swab D14</t>
  </si>
  <si>
    <t>68 roomed in, 14 quarantined, 10 directly to NICU</t>
  </si>
  <si>
    <t xml:space="preserve">D1 </t>
  </si>
  <si>
    <t>pos in milk</t>
  </si>
  <si>
    <t>pos in milk, serum</t>
  </si>
  <si>
    <t>neg placenta, neg meconium, neg breast milk</t>
  </si>
  <si>
    <t>2 neg</t>
  </si>
  <si>
    <t>2 pos</t>
  </si>
  <si>
    <t>2 anal swabs negative</t>
  </si>
  <si>
    <t xml:space="preserve">1 case neg </t>
  </si>
  <si>
    <t xml:space="preserve">2 cases neg </t>
  </si>
  <si>
    <t>9 cases separation</t>
  </si>
  <si>
    <t>2 cases yes</t>
  </si>
  <si>
    <t>55+26h</t>
  </si>
  <si>
    <t>140 cases neg</t>
  </si>
  <si>
    <t xml:space="preserve">20 +10h </t>
  </si>
  <si>
    <t>86 cases neg</t>
  </si>
  <si>
    <t>98 separation</t>
  </si>
  <si>
    <t>inconclusive</t>
  </si>
  <si>
    <t>positive, positive, negative</t>
  </si>
  <si>
    <t>36H, D17, 1month</t>
  </si>
  <si>
    <t>Anal swab at D19 positive</t>
  </si>
  <si>
    <t>1h</t>
  </si>
  <si>
    <t>19 cases neg</t>
  </si>
  <si>
    <t xml:space="preserve">1 case pos </t>
  </si>
  <si>
    <t>12h</t>
  </si>
  <si>
    <t>D5, D10</t>
  </si>
  <si>
    <t>neg D10, pos D21</t>
  </si>
  <si>
    <t>infant formula</t>
  </si>
  <si>
    <t>pos cord stump, pos placenta</t>
  </si>
  <si>
    <t>2 pos, 15 neg</t>
  </si>
  <si>
    <t>1 fever, viral pneumonia</t>
  </si>
  <si>
    <t>24H</t>
  </si>
  <si>
    <t>48H</t>
  </si>
  <si>
    <t>6 pos, 80 neg</t>
  </si>
  <si>
    <t>16-36H</t>
  </si>
  <si>
    <t>Mild symptoms, transient respiratory distress</t>
  </si>
  <si>
    <t>4 neg</t>
  </si>
  <si>
    <t>22 neg</t>
  </si>
  <si>
    <t>20 yes, 2 no</t>
  </si>
  <si>
    <t>D0-D14</t>
  </si>
  <si>
    <t>pos (One-Step RT-ddPCR)</t>
  </si>
  <si>
    <t>Igm elevated at D0, gradually declined to neg on D28</t>
  </si>
  <si>
    <t>IgG declined gradually but maintained high from D0 to D50</t>
  </si>
  <si>
    <t>Anal swabs negative</t>
  </si>
  <si>
    <t>42 cases neg</t>
  </si>
  <si>
    <t>33 roomed in, isolation 5</t>
  </si>
  <si>
    <t>71 formula, 45 expressed breast milk, 9 breastfed</t>
  </si>
  <si>
    <t xml:space="preserve">4 infants with COVID-19 fed with formula. </t>
  </si>
  <si>
    <t>116 cases neg</t>
  </si>
  <si>
    <t>After birth</t>
  </si>
  <si>
    <t>3h</t>
  </si>
  <si>
    <t>febrile, lymfopenia</t>
  </si>
  <si>
    <t>4h</t>
  </si>
  <si>
    <t>D24</t>
  </si>
  <si>
    <t>Not Tested</t>
  </si>
  <si>
    <t>158 cases neg</t>
  </si>
  <si>
    <t>Chest X-ray suggestive for pneumonia, Endotracheal secretions positive E and N genes SARS-CoV-2</t>
  </si>
  <si>
    <t>1 neg</t>
  </si>
  <si>
    <t>6 anal swabs, urine/stool samples neg</t>
  </si>
  <si>
    <t>Reported PCR per case (=child)</t>
  </si>
  <si>
    <t>NA: Not Applicable</t>
  </si>
  <si>
    <t>NR: Not reported</t>
  </si>
  <si>
    <t>Study ID</t>
  </si>
  <si>
    <t>First author</t>
  </si>
  <si>
    <t>Journal</t>
  </si>
  <si>
    <t>Country</t>
  </si>
  <si>
    <t>City</t>
  </si>
  <si>
    <t>Data source</t>
  </si>
  <si>
    <t>Number of women</t>
  </si>
  <si>
    <t>Period of admission ("recruitment")</t>
  </si>
  <si>
    <t>Title of publication</t>
  </si>
  <si>
    <t>Link</t>
  </si>
  <si>
    <t>Clin Infect Dis</t>
  </si>
  <si>
    <t>China</t>
  </si>
  <si>
    <t>Suzhou</t>
  </si>
  <si>
    <t>The Affiliated Infectious Hospital of Soochow University</t>
  </si>
  <si>
    <t>28-2-2020</t>
  </si>
  <si>
    <t>A case of 2019 Novel Coronavirus in a pregnant woman with preterm delivery</t>
  </si>
  <si>
    <t>https://www.ncbi.nlm.nih.gov/pubmed/32119083</t>
  </si>
  <si>
    <t>Zhonghua Bing Li Xue Za Zhi [in Chinese]</t>
  </si>
  <si>
    <t>Wuhan</t>
  </si>
  <si>
    <t>Union Hospital, Tongji Medical College, Huazhong University of Science and Technology</t>
  </si>
  <si>
    <t>21/01/2020 to 04/02/2020</t>
  </si>
  <si>
    <t>[Pregnant women with new coronavirus infection: a clinical characteristics and placental pathological analysis of three cases]</t>
  </si>
  <si>
    <t>https://www.ncbi.nlm.nih.gov/research/coronavirus/publication/32114744</t>
  </si>
  <si>
    <t>J Infect</t>
  </si>
  <si>
    <t>multi cities</t>
  </si>
  <si>
    <t>Official report from the central government in areas outside Wuhan (3 from Zhejiang, 3 from other cities of Hubei and 1 each from Fujian, Shanxi, Beijing, Guangdong, Jiangxi, Heilongjiang and Anhui)</t>
  </si>
  <si>
    <t>08/12/2019 to 25/02/2020</t>
  </si>
  <si>
    <t>Clinical manifestations and outcome of SARS-CoV-2 infection during pregnancy</t>
  </si>
  <si>
    <t>https://www.sciencedirect.com/science/article/pii/S0163445320301092?via%3Dihub#bib0004</t>
  </si>
  <si>
    <t>Emerg Infect Dis</t>
  </si>
  <si>
    <t>Hangzhou</t>
  </si>
  <si>
    <t>The First Affiliated Hospital, College of Medicine, Zhejiang University</t>
  </si>
  <si>
    <t>Lack of Vertical Transmission of Severe Acute Respiratory Syndrome Coronavirus 2, China</t>
  </si>
  <si>
    <t>https://wwwnc.cdc.gov/eid/article/26/6/20-0287_article</t>
  </si>
  <si>
    <t>Lancet</t>
  </si>
  <si>
    <t>Zhongnan Hospital of Wuhan University</t>
  </si>
  <si>
    <t>20/01/2020 to 31/01/2020</t>
  </si>
  <si>
    <t>Clinical characteristics and intrauterine vertical transmission potential of COVID-19 infection in nine pregnant women: a retrospective review of medical records</t>
  </si>
  <si>
    <t>https://www.sciencedirect.com/science/article/pii/S0140673620303603?via%3Dihub</t>
  </si>
  <si>
    <t>Transl Pediatr</t>
  </si>
  <si>
    <t>Wuhan, Tianmen, Jingzhou</t>
  </si>
  <si>
    <t>5 sites (3 sites in Wuhan: Maternal and Child Health Hospital of Hubei; Union Hospital, Tongji Medical College, Huazhong University of Science and Technology; Renmin Hospital of Wuhan University;; 1 site in Tianmen:Tianmen First People’s Hospital; 1 site in Jingzhou: Jingzhou Municipal Maternal and Child Health Hospital)</t>
  </si>
  <si>
    <t>20/01/2020 to 5/02/2020</t>
  </si>
  <si>
    <t>Clinical analysis of 10 neonates born to mothers with 2019-nCoV pneumonia</t>
  </si>
  <si>
    <t>http://tp.amegroups.com/article/view/35919/28274</t>
  </si>
  <si>
    <t>Renmin Hospital of Wuhan University</t>
  </si>
  <si>
    <t>25/1/2020 and 26/01/2020</t>
  </si>
  <si>
    <t>17-3-2020</t>
  </si>
  <si>
    <t>Perinatal Transmission of COVID-19 Associated SARS-CoV-2: Should We Worry?</t>
  </si>
  <si>
    <t>https://academic.oup.com/cid/advance-article/doi/10.1093/cid/ciaa226/5809260</t>
  </si>
  <si>
    <t>AJR Am J Roentgenol</t>
  </si>
  <si>
    <t>Union Hospital, Tongji Medical College</t>
  </si>
  <si>
    <t>20/01/2020 - 10/02/2020</t>
  </si>
  <si>
    <t>19-3-2020</t>
  </si>
  <si>
    <t>Pregnancy and Perinatal Outcomes of Women With Coronavirus Disease (COVID-19) Pneumonia: A Preliminary Analysis</t>
  </si>
  <si>
    <t>https://www.ajronline.org/doi/full/10.2214/AJR.20.23072 &amp; https://www.ajronline.org/doi/10.2214/AJR.20.23247</t>
  </si>
  <si>
    <t>J Microbiol Immunol Infect</t>
  </si>
  <si>
    <t>Qingdao</t>
  </si>
  <si>
    <t>Qingdao Women and Children’s Hospital</t>
  </si>
  <si>
    <t>A patient with SARS-CoV-2 infection during pregnancy in Qingdao, China</t>
  </si>
  <si>
    <t>https://www.sciencedirect.com/science/article/pii/S168411822030061X?via%3Dihub</t>
  </si>
  <si>
    <t>Maternal and Child Health Hospital</t>
  </si>
  <si>
    <t>24/01/2020 - 29/02/2020</t>
  </si>
  <si>
    <t>13-3-2020</t>
  </si>
  <si>
    <t>Maternal and neonatal outcomes of pregnant women with COVID-19 pneumonia: a case-control study</t>
  </si>
  <si>
    <t>https://academic.oup.com/cid/advance-article/doi/10.1093/cid/ciaa352/5813589</t>
  </si>
  <si>
    <t>Lancet Infect Dis</t>
  </si>
  <si>
    <t>Department of Obstetrics and Gynecology, Tongji Hospital, Tongji Medical College, Huazhong University of Science and Technology, Wuhan, Hubei, China</t>
  </si>
  <si>
    <t>01/01/2020 - 08/02/2020</t>
  </si>
  <si>
    <t>24-3-2020</t>
  </si>
  <si>
    <t>Clinical features and obstetric and neonatal outcomes of pregnant patients with COVID-19 in Wuhan, China: a retrospective, single-centre, descriptive study</t>
  </si>
  <si>
    <t>https://www.thelancet.com/journals/laninf/article/PIIS1473-3099(20)30176-6/fulltext</t>
  </si>
  <si>
    <t>JAMA</t>
  </si>
  <si>
    <t>26-3-2020</t>
  </si>
  <si>
    <t>Possible Vertical Transmission of SARS-CoV-2 From an Infected Mother to Her Newborn</t>
  </si>
  <si>
    <t>https://jamanetwork.com/journals/jama/fullarticle/2763853</t>
  </si>
  <si>
    <t>JAMA Pediatrics</t>
  </si>
  <si>
    <t>Department of Neonatology, Institute of Maternal and Child Health, Wuhan Children's Hospital, Tongji Medical College, Huazhong University of Science and Technology, Wuhan, China</t>
  </si>
  <si>
    <t>January 2020 to February 2020</t>
  </si>
  <si>
    <t>Neonatal Early-Onset Infection With SARS-CoV-2 in 33 Neonates Born to Mothers With COVID-19 in Wuhan, China</t>
  </si>
  <si>
    <t>https://jamanetwork.com/journals/jamapediatrics/fullarticle/2763787</t>
  </si>
  <si>
    <t>Department of Obstetrics and Gynecology, Tongji Hospital, Tongji Medical College, Huazhong University of Science and Technology, Wuhan, China</t>
  </si>
  <si>
    <t>A Case Report of Neonatal 2019 Coronavirus Disease in China</t>
  </si>
  <si>
    <t>https://academic.oup.com/cid/advance-article/doi/10.1093/cid/ciaa225/5803274</t>
  </si>
  <si>
    <t>Canadian Journal of Anesthesia</t>
  </si>
  <si>
    <t>Department of Anesthesiology, Renmin Hospital, of Wuhan University, Wuhan</t>
  </si>
  <si>
    <t>30/01/2020 - 23/02 2020</t>
  </si>
  <si>
    <t>16-3-2020</t>
  </si>
  <si>
    <t>Safety and efficacy of different anesthetic regimens for parturients with COVID-19 undergoing Cesarean delivery: a case series of 17 patients</t>
  </si>
  <si>
    <t>https://link.springer.com/article/10.1007%2Fs12630-020-01630-7#Bib1</t>
  </si>
  <si>
    <t>Journal of Medical Virology</t>
  </si>
  <si>
    <t>Department of Obstetrics and Gynecology, Maternal and Child Hospital of Hubei Province, Tongji Medical College, Huazhong University of Science and Technology, Wuhan,</t>
  </si>
  <si>
    <t>20/01/2020 to 10/02/2020</t>
  </si>
  <si>
    <t>28-3-2020</t>
  </si>
  <si>
    <t>Clinical analysis of pregnant women with 2019 novel coronavirus pneumonia</t>
  </si>
  <si>
    <t>https://onlinelibrary.wiley.com/doi/abs/10.1002/jmv.25789</t>
  </si>
  <si>
    <t>Korean J of Anesthesiol</t>
  </si>
  <si>
    <t>South Korea</t>
  </si>
  <si>
    <t>Daegu</t>
  </si>
  <si>
    <t>Daegu Fatimal Hospital, Daegu, South Korea</t>
  </si>
  <si>
    <t>6-mrt</t>
  </si>
  <si>
    <t>31-3-2020</t>
  </si>
  <si>
    <t>Emergency cesarean section on severe acute respiratory syndrome coronavirus 2 (SARS- CoV-2) confirmed patient</t>
  </si>
  <si>
    <t>https://ekja.org/journal/view.php?doi=10.4097/kja.20116</t>
  </si>
  <si>
    <t>Travel Medicine and Infectious Disease</t>
  </si>
  <si>
    <t>Honduras</t>
  </si>
  <si>
    <t>Tegucigalpa</t>
  </si>
  <si>
    <t>Hospital Escuela of Tegucigalpa, Tegucigalpa, Honduras</t>
  </si>
  <si>
    <t>19-mrt</t>
  </si>
  <si>
    <t>25-3-2020</t>
  </si>
  <si>
    <t>A pregnant woman with COVID-19 in Central America</t>
  </si>
  <si>
    <t>https://www.sciencedirect.com/science/article/pii/S1477893920301071?via%3Dihub</t>
  </si>
  <si>
    <t>Balkan Medical Journal</t>
  </si>
  <si>
    <t>Chongqing,</t>
  </si>
  <si>
    <t>Departments of Obstetrics and Gynecology, Chongqing Three Gorges Central Hospital, Chongqing, China</t>
  </si>
  <si>
    <t>Chest CT Findings in a Pregnant Patient with 2019 Novel Coronavirus Disease</t>
  </si>
  <si>
    <t>http://balkanmedicaljournal.org/uploads/pdf/pdf_BMJ_2196.pdf</t>
  </si>
  <si>
    <t>16/02/2020 to 06/03/2020</t>
  </si>
  <si>
    <t>Antibodies in Infants Born to Mothers With COVID-19 Pneumonia</t>
  </si>
  <si>
    <t>https://jamanetwork.com/journals/jama/fullarticle/2763854</t>
  </si>
  <si>
    <t>Annals of Pediatrics</t>
  </si>
  <si>
    <t>Spain</t>
  </si>
  <si>
    <t>Madrid</t>
  </si>
  <si>
    <t>Hospital Universitario 12 de Octubre, Madrid</t>
  </si>
  <si>
    <t>Neonatal first case of SARS-CoV-2 in SpainFirst case of neonatal infection due to SARS-CoV-2 in Spain</t>
  </si>
  <si>
    <t>https://www.sciencedirect.com/science/article/pii/S1695403320301302?via%3Dihub</t>
  </si>
  <si>
    <t>NEJM</t>
  </si>
  <si>
    <t>USA</t>
  </si>
  <si>
    <t>Washington DC</t>
  </si>
  <si>
    <t>MedStar Washington Hospital Center
  Washington, DC</t>
  </si>
  <si>
    <t>An Uncomplicated Delivery in a Patient with Covid-19 in the United States</t>
  </si>
  <si>
    <t>https://www.nejm.org/doi/full/10.1056/NEJMc2007605</t>
  </si>
  <si>
    <t>Ultrasound Obstet Gynecol</t>
  </si>
  <si>
    <t>Turkey</t>
  </si>
  <si>
    <t>Ankara</t>
  </si>
  <si>
    <t>Ankara University, Faculty of Medicine, Ankara, Turkey</t>
  </si>
  <si>
    <t>20-mrt-20</t>
  </si>
  <si>
    <t>Lung ultrasound and computed tomographic findings in pregnant woman with COVID-19</t>
  </si>
  <si>
    <t>https://obgyn.onlinelibrary.wiley.com/doi/abs/10.1002/uog.22034</t>
  </si>
  <si>
    <t>Acta Obstet Gynecol Scand</t>
  </si>
  <si>
    <t>Sweden</t>
  </si>
  <si>
    <t>Stockholm</t>
  </si>
  <si>
    <t>Stockholm South General Hospital, Stockholm</t>
  </si>
  <si>
    <t>COVID‐19 in pregnancy with comorbidities: More liberal testing strategy is needed</t>
  </si>
  <si>
    <t>https://obgyn.onlinelibrary.wiley.com/doi/10.1111/aogs.13862</t>
  </si>
  <si>
    <t>Front Pediatr</t>
  </si>
  <si>
    <t>Union Hospital, Tongji Medical College, Huazhong University of Science and Technology, W</t>
  </si>
  <si>
    <t>Infants Born to Mothers With a New Coronavirus (COVID-19)</t>
  </si>
  <si>
    <t>https://www.frontiersin.org/articles/10.3389/fped.2020.00104/full</t>
  </si>
  <si>
    <t>Pre Print SSRN</t>
  </si>
  <si>
    <t>Italy</t>
  </si>
  <si>
    <t>12 centres in Lombardia</t>
  </si>
  <si>
    <t>1-20 march 2020</t>
  </si>
  <si>
    <t>Mode of Delivery and Clinical Findings in COVID-19 Infected Pregnant Women in Northern Italy</t>
  </si>
  <si>
    <t>https://papers.ssrn.com/sol3/papers.cfm?abstract_id=3562464</t>
  </si>
  <si>
    <t>Journal of Infection</t>
  </si>
  <si>
    <t>Maternal and Child Health Hospital of Hubei Province</t>
  </si>
  <si>
    <t>January 27 to February 14, 2020</t>
  </si>
  <si>
    <t>Clinical and CT imaging features of the COVID-19 pneumonia: Focus on pregnant women and children</t>
  </si>
  <si>
    <t>https://www.journalofinfection.com/article/S0163-4453(20)30118-3/fulltext</t>
  </si>
  <si>
    <t>Central Hospital of Wuhan, Tongji Medical College, Huazhong University of Science and Technology.</t>
  </si>
  <si>
    <t>December 31, 2019 and March 7, 2020</t>
  </si>
  <si>
    <t>Radiological Findings and Clinical Characteristics of Pregnant Women With COVID-19 Pneumonia</t>
  </si>
  <si>
    <t>https://obgyn.onlinelibrary.wiley.com/doi/abs/10.1002/ijgo.13165</t>
  </si>
  <si>
    <t>Infection Control &amp; Hospital Epidemiology</t>
  </si>
  <si>
    <t>Renmin Hospital</t>
  </si>
  <si>
    <t>Jan 28 to March 1, 2020</t>
  </si>
  <si>
    <t>Impact of COVID-19 infection on pregnancy outcomes and the risk of maternal-toneonatal intrapartum transmission of COVID-19 during natural birth</t>
  </si>
  <si>
    <t>https://doi.org/10.1017/ice.2020.84</t>
  </si>
  <si>
    <t>Translational Perioperative and Pain Medicine</t>
  </si>
  <si>
    <t>Department of Anesthesiology,Tongji Medical College of Huazhong
  University of Science and Technology, China.</t>
  </si>
  <si>
    <t>26-2-2020</t>
  </si>
  <si>
    <t>Anesthetic Management for Emergency Cesarean Delivery in a Parturient with Recent Diagnosis of Coronavirus Disease 2019 (COVID-19): A Case Report</t>
  </si>
  <si>
    <t>http://www.transpopmed.org/articles/tppm/tppm-2020-7-118.pdf</t>
  </si>
  <si>
    <t>http://www.transpopmed.org/articles/tppm/tppm-2020-7-118.php</t>
  </si>
  <si>
    <t>Pre Print</t>
  </si>
  <si>
    <t>Tongji hospital</t>
  </si>
  <si>
    <t>25-2-2020</t>
  </si>
  <si>
    <t>Coronavirus disease 2019 (COVID-19) during pregnancy: a case series</t>
  </si>
  <si>
    <t>https://www.preprints.org/manuscript/202002.0373/v1</t>
  </si>
  <si>
    <t>Am J Perinatol</t>
  </si>
  <si>
    <t>Chongqin</t>
  </si>
  <si>
    <t>Chongqin University Three Georges hospital</t>
  </si>
  <si>
    <t>March 5 till April 6</t>
  </si>
  <si>
    <t>Unlikely SARS-CoV-2 vertical transmission from mother to child:A case report</t>
  </si>
  <si>
    <t>https://reader.elsevier.com/reader/sd/pii/S1876034120304391?token=78CED194190EC69F81EDB150170E0F470BFE2EE2003E729B1225D3F069A14D7FD2D490D8B21B323D26EFD52548F98BF7</t>
  </si>
  <si>
    <t>Peru</t>
  </si>
  <si>
    <t>Lima</t>
  </si>
  <si>
    <t>British American hospital Lima</t>
  </si>
  <si>
    <t>Online ahead of print</t>
  </si>
  <si>
    <t>18-4-2020</t>
  </si>
  <si>
    <t>Severe COVID-19 during Pregnancy and Possible Vertical Transmission</t>
  </si>
  <si>
    <t>https://www.thieme-connect.com/products/ejournals/pdf/10.1055/s-0040-1710050.pdf</t>
  </si>
  <si>
    <t>Hospital, University of Toronto, Toronto, Canada.</t>
  </si>
  <si>
    <t>Jan 20 to March 5</t>
  </si>
  <si>
    <t>Clinical Features and Outcomes of Pregnant Women Suspected of Coronavirus Disease 2019</t>
  </si>
  <si>
    <t>https://www.ncbi.nlm.nih.gov/pmc/articles/PMC7152867/pdf/main.pdf</t>
  </si>
  <si>
    <t>Prenat Diagn</t>
  </si>
  <si>
    <t>Iran</t>
  </si>
  <si>
    <t>Sari</t>
  </si>
  <si>
    <t>Imam Khomeini Hospital, Sari, Iran</t>
  </si>
  <si>
    <t>17-4-2020</t>
  </si>
  <si>
    <t>Preterm delivery in pregnant woman with critical COVID-19 pneumonia and vertical transmission</t>
  </si>
  <si>
    <t>https://obgyn.onlinelibrary.wiley.com/doi/epdf/10.1002/pd.5713</t>
  </si>
  <si>
    <t>J Thromb Haemost</t>
  </si>
  <si>
    <t>Canada</t>
  </si>
  <si>
    <t>Toronto</t>
  </si>
  <si>
    <t>Department of Obstetrics and Gynaecology, Division of Maternal-Fetal Medicine, Mount Sinai</t>
  </si>
  <si>
    <t>COVID19 and acute coagulopathy in pregnancy</t>
  </si>
  <si>
    <t>https://onlinelibrary.wiley.com/doi/epdf/10.1111/jth.14856</t>
  </si>
  <si>
    <t>Maternal and Child Health Hospital of Hubei Province, Tongji Medical College, Huazhong University of Science and Technology</t>
  </si>
  <si>
    <t>20-4-2020</t>
  </si>
  <si>
    <t>Clinical characteristics and risk assessment of newborns born to motherswith COVID-19</t>
  </si>
  <si>
    <t>https://reader.elsevier.com/reader/sd/pii/S1386653220300986?token=02C6BD256D3FC40DFD8A7816F2787F85C3360036454319C9868DB14722860470A785C423689FB63DCC974766771BE7AD</t>
  </si>
  <si>
    <t>N Engl J Med</t>
  </si>
  <si>
    <t>National Health Commission of China; data of 50 hospitals in Wuhan</t>
  </si>
  <si>
    <t>Dec 8 to March 20</t>
  </si>
  <si>
    <t>Clinical Characteristics of Pregnant Women with Covid-19 in Wuhan, China</t>
  </si>
  <si>
    <t>https://www.nejm.org/doi/pdf/10.1056/NEJMc2009226?articleTools=true</t>
  </si>
  <si>
    <t>American Journal of Obstetrics &amp; Gynecology MFM</t>
  </si>
  <si>
    <t>U.S.</t>
  </si>
  <si>
    <t>New York</t>
  </si>
  <si>
    <t>New York City hospitals</t>
  </si>
  <si>
    <t>March 13 to 27</t>
  </si>
  <si>
    <t>COVID-19 infection among asymptomatic and symptomatic pregnant women: Two weeks of confirmed presentations to an affiliated pair of New York City hospitals</t>
  </si>
  <si>
    <t>https://www.ncbi.nlm.nih.gov/pmc/articles/PMC7144599/pdf/main.pdf</t>
  </si>
  <si>
    <t>Front. Med.</t>
  </si>
  <si>
    <t>Jan 21 to Feb 29</t>
  </si>
  <si>
    <t>Clinical characteristics of 19 neonates born to mothers with COVID-19</t>
  </si>
  <si>
    <t>https://link.springer.com/content/pdf/10.1007/s11684-020-0772-y.pdf</t>
  </si>
  <si>
    <t>Australian and New Zealand Journal of Obstetrics and Gynaecology</t>
  </si>
  <si>
    <t>Australia</t>
  </si>
  <si>
    <t>Gold Coast</t>
  </si>
  <si>
    <t>Gold Coast University Hospital</t>
  </si>
  <si>
    <t>15-4-2020</t>
  </si>
  <si>
    <t>COVID-19 vaginal delivery - a case report</t>
  </si>
  <si>
    <t>https://obgyn.onlinelibrary.wiley.com/doi/epdf/10.1111/ajo.13173</t>
  </si>
  <si>
    <t>Zanjan</t>
  </si>
  <si>
    <t>Vali-e-asr hospital</t>
  </si>
  <si>
    <t>March 31 - April 6</t>
  </si>
  <si>
    <t>Mortality of a pregnant patient diagnosed with COVID-19: A case report with clinical, radiological, and histopathological findings</t>
  </si>
  <si>
    <t>https://www.ncbi.nlm.nih.gov/pmc/articles/PMC7151464/pdf/main.pdf</t>
  </si>
  <si>
    <t>J Med Virol</t>
  </si>
  <si>
    <t>Beijng</t>
  </si>
  <si>
    <t>Beijng YouAn hospital, Capital Medical University</t>
  </si>
  <si>
    <t>Vaginal delivery report of a healthy neonate born to a convalescent mother with COVID-19.</t>
  </si>
  <si>
    <t>https://onlinelibrary.wiley.com/doi/epdf/10.1002/jmv.25857</t>
  </si>
  <si>
    <t>Chin Journal of Perinatal Medicine</t>
  </si>
  <si>
    <t>Hefei</t>
  </si>
  <si>
    <t>Hospital of Hefei</t>
  </si>
  <si>
    <t>Asymptomatic COVID-19 infection in pregnant woman in the third trimester: a case report</t>
  </si>
  <si>
    <t>http://rs.yiigle.com/yufabiao/1183315.htm</t>
  </si>
  <si>
    <t>Yichun</t>
  </si>
  <si>
    <t>Yichun City People's hospital</t>
  </si>
  <si>
    <t>Asymptomatic COVID-19 in pregnant woman with typical chest CT manifestation: a case report</t>
  </si>
  <si>
    <t>http://rs.yiigle.com/yufabiao/1183751.htm</t>
  </si>
  <si>
    <t>Renmin hospital of Wuhan</t>
  </si>
  <si>
    <t>Jan 22 to Feb 1</t>
  </si>
  <si>
    <t>Clinical characteristics of COVID-19 in pregnancy: analysis of nine cases</t>
  </si>
  <si>
    <t>https://search.bvsalud.org/global-literature-on-novel-coronavirus-2019-ncov/resource/en/covidwho-6177</t>
  </si>
  <si>
    <t>Abstract only</t>
  </si>
  <si>
    <t>Perinatal novel coronavirus infection: a case report</t>
  </si>
  <si>
    <t>https://search.bvsalud.org/global-literature-on-novel-coronavirus-2019-ncov/resource/en/covidwho-2038</t>
  </si>
  <si>
    <t>Clinical microbiology and infection</t>
  </si>
  <si>
    <t>Renmin hospital</t>
  </si>
  <si>
    <t>Jan 25 to Feb 15</t>
  </si>
  <si>
    <t>27-3-2020</t>
  </si>
  <si>
    <t>Association of COVID-19 infection with pregnancy outcomes in healthcare workers and general women</t>
  </si>
  <si>
    <t>https://www.ncbi.nlm.nih.gov/pmc/articles/PMC7141623/pdf/main.pdf</t>
  </si>
  <si>
    <t>Virologica sinica</t>
  </si>
  <si>
    <t>Maternal and Child Health Hospital of Hubei Province, Wuhan, China</t>
  </si>
  <si>
    <t>Jan 23 to Feb 10</t>
  </si>
  <si>
    <t>Clinical Manifestation and Laboratory Characteristics of SARS-CoV-2 Infection in Pregnant Women</t>
  </si>
  <si>
    <t>https://link.springer.com/content/pdf/10.1007/s12250-020-00227-0.pdf</t>
  </si>
  <si>
    <t>Revista Clinica Espanola</t>
  </si>
  <si>
    <t>Las Palmas de Gran Canaria</t>
  </si>
  <si>
    <t>Servicio de Medicina Intensiva del Complejo Hospitalario Universitario Insular Materno Infantil de Las Palmas de Gran Canaria</t>
  </si>
  <si>
    <t>[Pregnancy and Perinatal Outcome of a Woman With COVID-19 Infection]</t>
  </si>
  <si>
    <t>https://www.ncbi.nlm.nih.gov/pmc/articles/PMC7164884/pdf/main.pdf</t>
  </si>
  <si>
    <t>PrePrint</t>
  </si>
  <si>
    <t>Jordan</t>
  </si>
  <si>
    <t>Ar Ramtha</t>
  </si>
  <si>
    <t>King Abdullah University Hospital</t>
  </si>
  <si>
    <t>maart 23</t>
  </si>
  <si>
    <t>14-4-2020</t>
  </si>
  <si>
    <t>The first Jordanian newborn delivered to COVID-19 infected mother with no evidence of vertical transmission: A case report.</t>
  </si>
  <si>
    <t>https://www.researchsquare.com/article/rs-22938/v1</t>
  </si>
  <si>
    <t>Jan 30 to March1</t>
  </si>
  <si>
    <t>Severe Acute Respiratory Syndrome Coronavirus 2(SARS-CoV-2) infection during late pregnancy: A Report of 18 patients from Wuhan, China</t>
  </si>
  <si>
    <t>https://www.researchsquare.com/article/rs-18247/v1</t>
  </si>
  <si>
    <t>Journal of ZheJiang University</t>
  </si>
  <si>
    <t>The First Affiliated hospital, Zheijiang university</t>
  </si>
  <si>
    <t>Jan 19 to Feb 10</t>
  </si>
  <si>
    <t>Pregnant women complicated with corona virus disease 2019 (COVID-19): a clinical analysis of 3 cases</t>
  </si>
  <si>
    <t>http://www.zjujournals.com/med/EN/10.3785/j.issn.1008-9292.2020.03.08</t>
  </si>
  <si>
    <t>Wuhan and Shanghai</t>
  </si>
  <si>
    <t>Xinhua Hospital affiliated to Shanghai Jiao Tong University School of medicine Maternal and Child Health Hospital of Hubei Province</t>
  </si>
  <si>
    <t>Jan 23 to March 4</t>
  </si>
  <si>
    <t>Clinico-radiological features and outcomes in pregnant women with COVID-19: compared with age-matched non-pregnant women</t>
  </si>
  <si>
    <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t>
  </si>
  <si>
    <t>Tongji Hospital of Huazhong University of Science and Technology, Renmin Hospital of Wuhan University, Maternal and Child Health Hospital of Hubei Province, Yichang Central People’s Hospital, and Jinmen Second People’s Hospital</t>
  </si>
  <si>
    <t>Jan 1 to Jan 20</t>
  </si>
  <si>
    <t>Clinical features and the maternal and neonatal outcomes of pregnant women with coronavirus disease 2019</t>
  </si>
  <si>
    <t>https://www.medrxiv.org/content/10.1101/2020.03.22.20041061v1.full.pdf</t>
  </si>
  <si>
    <t>Diabetologe</t>
  </si>
  <si>
    <t>Germany</t>
  </si>
  <si>
    <t>Freiburg</t>
  </si>
  <si>
    <t>Freiburg University Clinic</t>
  </si>
  <si>
    <t>Mid March 20</t>
  </si>
  <si>
    <t>Coronavirus disease 2019 (COVID-19) and pregnancy</t>
  </si>
  <si>
    <t>https://link.springer.com/content/pdf/10.1007/s11428-020-00611-0.pdf</t>
  </si>
  <si>
    <t>Obstetrics and Gynaecology</t>
  </si>
  <si>
    <t>India</t>
  </si>
  <si>
    <t>New Delhi</t>
  </si>
  <si>
    <t>All India Institute of Medical Sciences</t>
  </si>
  <si>
    <t>23-4-2020</t>
  </si>
  <si>
    <t>Management of the first patient with confirmed COVID-19 in pregnancy in India: From guidelines to frontlines</t>
  </si>
  <si>
    <t>https://obgyn.onlinelibrary.wiley.com/doi/epdf/10.1002/ijgo.13179</t>
  </si>
  <si>
    <t>Chengde</t>
  </si>
  <si>
    <t>School of basic medical science, chengde medical university</t>
  </si>
  <si>
    <t>24-4-2020</t>
  </si>
  <si>
    <t>Asymptomatic COVID-19 infection in late pregnancy indicated no vertical transmission</t>
  </si>
  <si>
    <t>https://onlinelibrary.wiley.com/doi/abs/10.1002/jmv.25927</t>
  </si>
  <si>
    <t>International Journal of Infectious Diseases</t>
  </si>
  <si>
    <t>Jan 23 to Feb 23</t>
  </si>
  <si>
    <t>Clinical analysis of ten pregnant women with COVID-19 in Wuhan, China: a retrospective study</t>
  </si>
  <si>
    <t>https://www.ijidonline.com/article/S1201-9712(20)30263-0/fulltext</t>
  </si>
  <si>
    <t>British Journal of Anaesthesia</t>
  </si>
  <si>
    <t>Wuhan Red Cross Hospital</t>
  </si>
  <si>
    <t>Emergency Caesarean delivery in a patient with confirmed COVID-19 under spinal anaesthesia</t>
  </si>
  <si>
    <t>https://bjanaesthesia.org/article/S0007-0912(20)30131-8/pdf</t>
  </si>
  <si>
    <t>European Journal of Obstetrics &amp; Gynaecology and Reproductive Biology</t>
  </si>
  <si>
    <t>Turin</t>
  </si>
  <si>
    <t>Department of Surgical Sciences, Sant Anna Hospital, University of Turin</t>
  </si>
  <si>
    <t>Apr 7 to April 14</t>
  </si>
  <si>
    <t>Pre-labor anorectal swab for SARS-CoV-2 in COVID-19 pregnant patients: is it time to think about it?</t>
  </si>
  <si>
    <t>https://www.ejog.org/article/S0301-2115(20)30202-5/pdf</t>
  </si>
  <si>
    <t>Am J Obstet Gynecol</t>
  </si>
  <si>
    <t>Newark</t>
  </si>
  <si>
    <t>Division of Maternal-Fetal Medicine, Depart-ment of Obstetrics and Gynecology, Newark Beth IsraelMedical Center, Newark, New Jersey</t>
  </si>
  <si>
    <t>Two cases of coronavirus 2019 related cardiomyopathy in pregnancy</t>
  </si>
  <si>
    <t>https://reader.elsevier.com/reader/sd/pii/S2589933320300434?token=8DF6A5A58D60E7056091D1917F5D3B106265A47EB65F013078A673D9800397165A7FC3B8B7C7CB787897BCA917B1E51F</t>
  </si>
  <si>
    <t>Obstet Gynecol.</t>
  </si>
  <si>
    <t>Departments of Pediatrics, Obstetrics and Gynecology, and Clinical Laboratory, Tongji Hospital, and the Department of Biochemistry and Molecular Biology, Basic Medicine School, Tongji Medical College, Huazhong University of Science and Technology &amp; Divisions of Obstetrics and Gynecology and Pediatrics and Neonatal Critical Care, “A. Béclère” Medical Centre, Paris Saclay University Hospitals APHP and Paris Saclay University, Paris, France</t>
  </si>
  <si>
    <t>Mar 10 to April 17</t>
  </si>
  <si>
    <t>Severe Acute Respiratory Syndrome Coronavirus 2 (SARS-CoV-2) Vertical Transmission in Neonates Born to Mothers With Coronavirus Disease 2019 (COVID-19) Pneumonia</t>
  </si>
  <si>
    <t>https://journals.lww.com/greenjournal/Citation/9000/Severe_Acute_Respiratory_Syndrome_Coronavirus_2.97384.aspx</t>
  </si>
  <si>
    <t>Beijng, Wuhan, Suizhou, Yichang, Hanchuan, Guangzhou, Hong Kong</t>
  </si>
  <si>
    <t>25 hospitals in China: 1) Department of Obstetrics and Gynaecology, Peking University First Hospital, Beijing, China.</t>
  </si>
  <si>
    <t>Apr 9 to Apr 17</t>
  </si>
  <si>
    <t>Coronavirus Disease 2019 (COVID-19) in Pregnant Women: A Report Based on 116 Cases</t>
  </si>
  <si>
    <t>https://www.ajog.org/article/S0002-9378(20)30462-2/pdf</t>
  </si>
  <si>
    <t>Rome</t>
  </si>
  <si>
    <t>Dipartimento Scienze della Salute della Donna, del Bambino e di Sanità Pubblica</t>
  </si>
  <si>
    <t>Apr 1 to Apr 26</t>
  </si>
  <si>
    <t>26-4-2020</t>
  </si>
  <si>
    <t>Clinical role of lung ultrasound for the diagnosis and monitoring of COVID-19 pneumonia in in pregnant women</t>
  </si>
  <si>
    <t>https://obgyn.onlinelibrary.wiley.com/doi/abs/10.1002/uog.22055</t>
  </si>
  <si>
    <t>Science Bulletin</t>
  </si>
  <si>
    <t>Wuhan Union Hospital</t>
  </si>
  <si>
    <t>Jan 21 to Feb 9</t>
  </si>
  <si>
    <t>Clinical presentations and outcomes of SARS-CoV-2 infected pneumonia in pregnant women and health status of their neonates</t>
  </si>
  <si>
    <t>https://www.sciencedirect.com/science/article/pii/S2095927320302656</t>
  </si>
  <si>
    <t>West Columbia</t>
  </si>
  <si>
    <t>Lexinton Medical Center</t>
  </si>
  <si>
    <t>Successful Treatment of Preterm Labor in Association with Acute COVID-19 Infection.</t>
  </si>
  <si>
    <t>https://www.thieme-connect.de/products/ejournals/pdf/10.1055/s-0040-1709993.pdf</t>
  </si>
  <si>
    <t>Wuhan Tongji Hospital</t>
  </si>
  <si>
    <t>No SARS-CoV-2 detected in amniotic fluid in mid-pregnancy.</t>
  </si>
  <si>
    <t>https://www.thelancet.com/pdfs/journals/laninf/PIIS1473-3099(20)30320-0.pdf</t>
  </si>
  <si>
    <t>Department of Obstetrics and Gynecology, NYU Winthrop Hospital</t>
  </si>
  <si>
    <t>Apr 13 to Apr 16</t>
  </si>
  <si>
    <t>26-04-2020</t>
  </si>
  <si>
    <t>Screening all pregnant women admitted to Labor and Delivery for the virus responsible for COVID-19</t>
  </si>
  <si>
    <t>https://www.ajog.org/article/S0002-9378(20)30472-5/pdf</t>
  </si>
  <si>
    <t>Acta Med Port</t>
  </si>
  <si>
    <t>Portugal</t>
  </si>
  <si>
    <t>Porto</t>
  </si>
  <si>
    <t>Department of Obstetrics. Centro Hospitalar Universitário de São João.</t>
  </si>
  <si>
    <t>Apr 8 to Apr 20</t>
  </si>
  <si>
    <t>20-04-2020</t>
  </si>
  <si>
    <t>Cesarean Section in a Pregnant Woman with COVID-19: First Case in Portugal</t>
  </si>
  <si>
    <t>https://pubmed.ncbi.nlm.nih.gov/32352913/?from_term=%28covid-19+OR+SARS-CoV-2%29+AND+%28pregnant%2Fpregnancy+OR+maternal+OR+perinatal+OR+neonate%2Fneonatal+OR+newborn+OR+obstetric%29&amp;from_sort=date&amp;from_pos=2</t>
  </si>
  <si>
    <t>The Central Hospital of Wuhan</t>
  </si>
  <si>
    <t>Jan 15 to March 15</t>
  </si>
  <si>
    <t>Coronavirus disease 2019 in pregnancy</t>
  </si>
  <si>
    <t>https://www.ijidonline.com/article/S1201-9712(20)30280-0/pdf</t>
  </si>
  <si>
    <t>International Journal of Obstetrics and Gynaecology</t>
  </si>
  <si>
    <t>Zhongnan Hospital</t>
  </si>
  <si>
    <t>Jan 20 to March 2</t>
  </si>
  <si>
    <t>29-4-2020</t>
  </si>
  <si>
    <t>Analysis of Vaginal Delivery Outcomes Among Pregnant Women in Wuhan, China During the COVID-19 Pandemic</t>
  </si>
  <si>
    <t>https://pubmed.ncbi.nlm.nih.gov/32350871/?from_term=Analysis+of+vaginal+delivery+outcomes+among+pregnant+women+in+Wuhan%2C+China+during+the+COVID%E2%80%9019+pandemic&amp;from_sort=date&amp;from_size=50&amp;from_pos=1</t>
  </si>
  <si>
    <t>Meditteranean Journal of Hematology and Infectious Diseases</t>
  </si>
  <si>
    <t>Perugia</t>
  </si>
  <si>
    <t>Santa Maria della Misericordia Hospital</t>
  </si>
  <si>
    <t>Apr 17 to Apr 18</t>
  </si>
  <si>
    <t>Delivery in asymptomatic Italian woman with SARS-CoV-2 infection</t>
  </si>
  <si>
    <t>http://www.mjhid.org/index.php/mjhid/article/view/2020.033/3773</t>
  </si>
  <si>
    <t>American Journal of Obstetrics &amp; Gynecology</t>
  </si>
  <si>
    <t>Tehren</t>
  </si>
  <si>
    <t>Shariati Hospital and Imam Khomeini Hospital at Tehran University of Medical Sciences, Tehran, Iran; Shohada Hospital, Shahid Beheshti University of Medical Sciences, Tehran, Iran; Baqiyatallah Hospital, Baqiyatallah University of Medical Sciences, Tehran, Iran; Mousavi Hospital, Zanjan University of Medical Sciences, Zanjan, Iran; Kamkar-Arabnia Hospital, Qom University of Medical Science, Qom, Iran; Alzahra Hospital, Guilan University of Medical Sciences, Rasht, Iran.</t>
  </si>
  <si>
    <t>Apr 14 to Apr 23</t>
  </si>
  <si>
    <t>Maternal Death Due to COVID-19 Disease</t>
  </si>
  <si>
    <t>https://www.ajog.org/article/S0002-9378(20)30516-0/pdf</t>
  </si>
  <si>
    <t xml:space="preserve">U.S. </t>
  </si>
  <si>
    <t>St. Louis</t>
  </si>
  <si>
    <t xml:space="preserve">Division of Maternal-Fetal Medicine, Washington University in St. Louis, St. Louis, Missouri </t>
  </si>
  <si>
    <t>Apr 17 to Apr 23</t>
  </si>
  <si>
    <t>False-Negative COVID-19 Testing: Considerations in Obstetrical Care</t>
  </si>
  <si>
    <t>https://reader.elsevier.com/reader/sd/pii/S2589933320300732?token=7267A334BBD0DF01CB6B61B138082979E7B5E7EB6C941B18239EA69B31E959406D3CC325B7DE4D0D2581093A506542F9</t>
  </si>
  <si>
    <t>Switzerland</t>
  </si>
  <si>
    <t>Lausanne</t>
  </si>
  <si>
    <t>Department Woman-Mother-Child, Lausanne University Hospital</t>
  </si>
  <si>
    <t>Apr 20 to Apr 30</t>
  </si>
  <si>
    <t>30-4-2020</t>
  </si>
  <si>
    <t>Second-Trimester Miscarriage in a Pregnant Woman With SARS-CoV-2 Infection</t>
  </si>
  <si>
    <t>https://jamanetwork.com/journals/jama/fullarticle/2765616</t>
  </si>
  <si>
    <t>Department of Woman and Child Health and Public Health, Fondazione Policlinico Universitario A. Gemelli IRCCS</t>
  </si>
  <si>
    <t>Apr 21 to Apr 21</t>
  </si>
  <si>
    <t>Neonatal Late Onset Infection with Severe Acute Respiratory Syndrome Coronavirus 2.</t>
  </si>
  <si>
    <t>https://www.thieme-connect.de/products/ejournals/html/10.1055/s-0040-1710541</t>
  </si>
  <si>
    <t>Cincinnati</t>
  </si>
  <si>
    <t>Division of Maternal-Fetal Medicine, TriHealth-Good Samaritan Hospital</t>
  </si>
  <si>
    <t>Apr 7 to Apr 14</t>
  </si>
  <si>
    <t>Severe ARDS in COVID-19-infected Pregnancy: Obstetric and Intensive Care Considerations</t>
  </si>
  <si>
    <t>https://reader.elsevier.com/reader/sd/pii/S2589933320300501?token=37F2247302E208819FF7DF479642110A5508DE9E23ED229FCF99B92D79D131B5DF81F026C63E8ECEBC846409260FB7A8</t>
  </si>
  <si>
    <t>Int J Gynaecol Obstet</t>
  </si>
  <si>
    <t>Zhongshan</t>
  </si>
  <si>
    <t>Research Institute of Gynecology and Obstetrics, The Third Affiliated Hospital of Guangzhou Medical University</t>
  </si>
  <si>
    <t>Critically ill pregnant patient with COVID‐19 and neonatal death within two hours of birth</t>
  </si>
  <si>
    <t>https://obgyn.onlinelibrary.wiley.com/doi/abs/10.1002/ijgo.13189</t>
  </si>
  <si>
    <t xml:space="preserve">Online ahead of print. Only abstract available. </t>
  </si>
  <si>
    <t>Coronavirus Disease 2019 Among Pregnant Chinese Women: Case Series Data on the Safety of Vaginal Birth and Breastfeeding</t>
  </si>
  <si>
    <t>https://pubmed.ncbi.nlm.nih.gov/32369656/?from_term=%28covid-19+OR+SARS-CoV-2%29+AND+%28pregnant%2Fpregnancy+OR+maternal+OR+perinatal+OR+neonate%2Fneonatal+OR+newborn+OR+obstetric%29&amp;from_sort=date&amp;from_size=50&amp;from_pos=2</t>
  </si>
  <si>
    <t>American Journal of Obstetrics and Gynecology</t>
  </si>
  <si>
    <t>U.S</t>
  </si>
  <si>
    <t>Philadelphia</t>
  </si>
  <si>
    <t>Hospital of the University of Pennsylvania Division of Maternal-Fetal Medicine</t>
  </si>
  <si>
    <t>Apr 23 to Apr 24</t>
  </si>
  <si>
    <t>Care of critically ill pregnant patients with COVID-19: a case series</t>
  </si>
  <si>
    <t>https://www.ajog.org/article/S0002-9378(20)30515-9/pdf</t>
  </si>
  <si>
    <t>Thrombosis research</t>
  </si>
  <si>
    <t>Milan</t>
  </si>
  <si>
    <t>Fondazione IRCCS Ca' Granda Ospedale Maggiore Policlinico, Unit of Obstetrics, Department of Mother Neonate and Child, Mangiagalli Centre, Milan, Italy</t>
  </si>
  <si>
    <t>Apr 16 to Apr 17</t>
  </si>
  <si>
    <t>Pulmonary embolism in a young pregnant woman with COVID-19</t>
  </si>
  <si>
    <t>https://www.thrombosisresearch.com/article/S0049-3848(20)30138-9/pdf</t>
  </si>
  <si>
    <t>Obstetrics &amp; Gynecology</t>
  </si>
  <si>
    <t>San Francisco</t>
  </si>
  <si>
    <t>Department of Obstetrics, Gynecology and Reproductive Sciences, University of California, San Francisco</t>
  </si>
  <si>
    <t>Apr 16 to Apr 29</t>
  </si>
  <si>
    <t>Acute Respiratory Distress Syndrome in a Preterm Pregnant Patient With Coronavirus Disease 2019 (COVID-19)</t>
  </si>
  <si>
    <t>https://journals.lww.com/greenjournal/Abstract/9000/Acute_Respiratory_Distress_Syndrome_in_a_Preterm.97348.aspx#</t>
  </si>
  <si>
    <t>Solna</t>
  </si>
  <si>
    <t>Public Health Agency of Sweden</t>
  </si>
  <si>
    <t>Pregnant and postpartum women with SARS‐CoV‐2 infection in intensive care in Sweden</t>
  </si>
  <si>
    <t>https://obgyn.onlinelibrary.wiley.com/doi/abs/10.1111/aogs.13901</t>
  </si>
  <si>
    <t>Pierce-Williams RAM</t>
  </si>
  <si>
    <t>Thomas  Jefferson  University</t>
  </si>
  <si>
    <t>Apr 27 to May 4</t>
  </si>
  <si>
    <t>Clinical course of severe and critical COVID-19 in hospitalized pregnancies: a US cohort study</t>
  </si>
  <si>
    <t>https://pdf.sciencedirectassets.com/320199/AIP/1-s2.0-S258993332030077X/main.pdf?X-Amz-Security-Token=IQoJb3JpZ2luX2VjEOH%2F%2F%2F%2F%2F%2F%2F%2F%2F%2FwEaCXVzLWVhc3QtMSJIMEYCIQCJ3XyUQ8jE3FjiPlIFlRXYg8BhkrYbxCYajBSlhOIvcgIhAMtDTfpB1wB%2BKO9y4iCG67XqKJifyZWQCLhEbNjaEW3XKrQDCCkQAxoMMDU5MDAzNTQ2ODY1IgyLPnVKPXZsYRSCe2gqkQOUkuS3qGG7RPW%2Bmza974R1v1VrUQ9yxDJMmstO15DLmgNTjggl%2BxX%2FgKZGb8p%2FeUXj3Dr%2BvT1UjFAjwOOtTCyEP0YxfQYVpllt0cblA%2FAfRJn2VR77L7LdsMBCrHfcQsUqDzk2zWFFaW%2Bu8XSrdAbFpque0ZChysTRI1Urkx6u3IZaT0vdYe%2FJa05sXoOhva3JnOts0o%2FiFZBkXaX81faT4SDWYHApt%2BpF1GvF88%2FX2%2Bj9Omh28oDp75iTR%2FXIh1vtyxzMQG%2FyfdaDfgFsQTyBiyV5gXuDtDgbiqSgSzD7GV%2BY32%2Br2QLVhZqDlOYf05lV9LIk7yUpw%2BUJ%2FNmr3D%2Fbs6DlaiazIA6RGqt1yyL%2BGW2NKxXVi4QZl6cY4x%2BxKZNNoV3IXGv7EPT9A1GBzCMH%2FDpx%2BshhHxV48BkLsL4ZaLqIXaA7EhCxZtHnl%2BeGP4AHxjjSU7vvcw6nXlLUA%2F7JFs1WA8P27DCGLr5lht4CSUrGzxPJwMoY4CZX%2FPQrzF3AsUukNMoDyUmP9JY2uNozjzDSlOT1BTrqAd3pZipcB%2BrlNCqgDtpHhb81GWcozAW8yM%2FB5V7u3z92VkDhvWGdujG3PDfViJn8LXIXQ0fMIBGoo549UVNQU3u9sFDZCtwW5HcqfSgYByHzamPH6ulvdskYF257Mv5LUr9psAKbDH4T0vwVhmuRbTe4M1gigAt7pzgmYi4DzkAtztUBuf6cg5LaM5zm2dTJEK9MOE7cGiePsCcGztbCmOrurEV7gLjjfo1my0WjKRjWUExiMI9aunzfRp8AiJ0%2BkbaRMD4MRPLEguTt5405Hn8tt%2BT6CGcT7UaUgHoSX%2Bk208LnxewtY%2F6SEg%3D%3D&amp;X-Amz-Algorithm=AWS4-HMAC-SHA256&amp;X-Amz-Date=20200511T093741Z&amp;X-Amz-SignedHeaders=host&amp;X-Amz-Expires=300&amp;X-Amz-Credential=ASIAQ3PHCVTYZIJV5KGJ%2F20200511%2Fus-east-1%2Fs3%2Faws4_request&amp;X-Amz-Signature=771537bc853d8794d0305f8b66d9d8f2965b17750622f5ebec3ccb870411756b&amp;hash=2e2788dc0503c1a28d5250eb0e0962a7b12905b32087e54e0201dcdc521353d0&amp;host=68042c943591013ac2b2430a89b270f6af2c76d8dfd086a07176afe7c76c2c61&amp;pii=S258993332030077X&amp;tid=spdf-9e352fd2-22e0-4e37-96e9-7ba0fccba0c7&amp;sid=c3583afd43f2094eb78ab737be9889d9c0e8gxrqb&amp;type=client</t>
  </si>
  <si>
    <t>NYU Langone Health</t>
  </si>
  <si>
    <t>Apr 28 to May 3</t>
  </si>
  <si>
    <t>Detection of SARS-COV-2 in Placental and Fetal Membrane Samples</t>
  </si>
  <si>
    <t>https://pdf.sciencedirectassets.com/320199/AIP/1-s2.0-S2589933320300768/main.pdf?X-Amz-Security-Token=IQoJb3JpZ2luX2VjEOH%2F%2F%2F%2F%2F%2F%2F%2F%2F%2FwEaCXVzLWVhc3QtMSJGMEQCIGZ2Ii9sAu%2FCzw3CicjN96LcB9yMEY6Mu7nFeyPaV9u5AiBA3qhL7g6pRjXH%2BSlQhaNtNPTcYXpi1xu1kI7gRNO%2BBiq0AwgpEAMaDDA1OTAwMzU0Njg2NSIMQ4RyFtoXcsejR8TXKpEDOU89OBVhpxX%2BLJUm5t9BUDwYT3WmtNe8sKk9U2VHtduSdqNUTIGk8QKzxhsiPUI5Hxo6ZVHrZMksZLUuZc5t0Wo%2FIPfCugJwhbVIrDy1sJMh4zHh2WTO51yzk%2BL831s05QFHgfmKyxt1e%2F2RAKeVSqxssFqFv9TCw7FVCYc%2BGoII4GBscv%2F5jHhvXCcE7HjuVHBd1ErPE9Gvi3PpUvFALLIic2N1%2Bj%2B1tSy%2FMt2EDyo0PEeOV5Fg7fj%2FMJRAP%2FmRhff%2F57j2zyA7x7MfLdGVVnk6H7NeAUIYQ4N8FrezXQXX1ZsniUjxfF%2Birz%2BV6ofs%2FZSrCNFuRvxeZFHZynFlWBNTYKKOt6ykChtNcEizSuksGXAKZLl29HBtpo0pq5qw8%2FEQd9QRaOB7flf2qQUb26%2Btg25y48o7mHh%2FPVKc0i0HvX%2F61WQyboMf3mqpGOWlqlfnB3ue5StCuUBpZQLssC6nNhFMnbZrxz1KR9ql8oH2HdPLGj%2FsdIoPSFE6k57POUK030rEjLneQ%2BJ1%2BQTxtdkw0JPk9QU67AGNiiBNu%2B%2FxNJWIZOHdF2hgGN9J%2Fp%2FZNQw21biLeimmY2rd8d6t2VrzP8FHarcgYxPgjsusspaQDtbxm1v66y6wKi8kOk0bpdzhLP2Qqig0RVBft77H6i%2Bvgz8XGcLnplT66dMbnJhmfZkgsJRKUJHz6rJW1wmnjHNyPH2xNgrCB3Ut%2F%2BaSjJSomFkHOHkVzoytdI%2BW2ea5coKTLWRPVypzFlbFR9A1FN%2BTwBqJjZzFM3PylZhSPvp%2Fo2mvlGr4UqPlO7Karq1J2lCHGWvh2bXv5ucxlxRknQWRQTQXt28sFZd3qmNowIp%2BXAqVwA%3D%3D&amp;X-Amz-Algorithm=AWS4-HMAC-SHA256&amp;X-Amz-Date=20200511T093924Z&amp;X-Amz-SignedHeaders=host&amp;X-Amz-Expires=300&amp;X-Amz-Credential=ASIAQ3PHCVTY57RQMME6%2F20200511%2Fus-east-1%2Fs3%2Faws4_request&amp;X-Amz-Signature=9a4c83269dd535dad5b09b840764353bc45106112b7100ef134ae368bde1deab&amp;hash=bfe5c915c597737ef086627a164142b992149fbb268ff4ea2253921c053dcd3d&amp;host=68042c943591013ac2b2430a89b270f6af2c76d8dfd086a07176afe7c76c2c61&amp;pii=S2589933320300768&amp;tid=spdf-fbf5c31e-4dde-48e3-82b2-117e32ccf7ff&amp;sid=c3583afd43f2094eb78ab737be9889d9c0e8gxrqb&amp;type=client</t>
  </si>
  <si>
    <t>Obstet Gynecol</t>
  </si>
  <si>
    <t>Department of Obstetrics and Gynecology, Urban Health Plan, Inc., Bronx, and the Division of Maternal-Fetal Medicine, Department of Obstetrics and Gynecology, Weill Cornell Medicine</t>
  </si>
  <si>
    <t>A Postpartum Death Due to Coronavirus Disease 2019 (COVID-19) in the United States</t>
  </si>
  <si>
    <t>https://pubmed.ncbi.nlm.nih.gov/32384387/?from_term=%28pregnant%2Fpregnancy+OR+maternal+OR+perinatal+OR+neonate%2Fneonatal+OR+newborn+OR+obstetric%29+AND+%28covid-19+OR+SARS-CoV-2%29&amp;from_sort=date&amp;from_pos=5</t>
  </si>
  <si>
    <t>Case Rep Womens Health</t>
  </si>
  <si>
    <t>Detroit</t>
  </si>
  <si>
    <t>Department of Obstetrics and Gynecology, Division of Maternal Fetal Medicine, Henry Ford Hospital</t>
  </si>
  <si>
    <t>Apr 27 to May 7</t>
  </si>
  <si>
    <t>Severe COVID-19 Infection in Pregnancy Requiring Intubation Without Preterm Delivery: A Case Report</t>
  </si>
  <si>
    <t>https://pubmed.ncbi.nlm.nih.gov/32382516/?from_term=%28pregnant%2Fpregnancy+OR+maternal+OR+perinatal+OR+neonate%2Fneonatal+OR+newborn+OR+obstetric%29+AND+%28covid-19+OR+SARS-CoV-2%29&amp;from_sort=date&amp;from_page=2&amp;from_pos=1</t>
  </si>
  <si>
    <t>CMAJ</t>
  </si>
  <si>
    <t>Xiangyang</t>
  </si>
  <si>
    <t>Departments of  Obstetrics and Gynecology, Radiology (An), Infectious Diseases (An, Zhang, Ye) and Respiratory and Critical Care (An, Zhang, Ye), Xiangyang First People’s Hospital, Hubei University of Medicine</t>
  </si>
  <si>
    <t>Postpartum exacerbation of antenatal COVID-19 pneumonia in 3 women</t>
  </si>
  <si>
    <t>https://www.cmaj.ca/content/cmaj/early/2020/05/06/cmaj.200553.full.pdf</t>
  </si>
  <si>
    <t>The Lancet</t>
  </si>
  <si>
    <t>Belgium</t>
  </si>
  <si>
    <t>Brussels</t>
  </si>
  <si>
    <t>Cliniques Universitaires Saint Luc</t>
  </si>
  <si>
    <t>COVID-19 in a 26-week preterm neonate</t>
  </si>
  <si>
    <t>https://www.thelancet.com/pdfs/journals/lanchi/PIIS2352-4642(20)30140-1.pdf</t>
  </si>
  <si>
    <t>Zhengzou</t>
  </si>
  <si>
    <t>Department of Anesthesiology and Perioperative Medicine, Henan Provincial People’s Hospital, People’s Hospital of Zhengzhou University</t>
  </si>
  <si>
    <t>Evidence of mother-to-newborn infection with COVID-19</t>
  </si>
  <si>
    <t>https://bjanaesthesia.org/article/S0007-0912(20)30281-6/pdf</t>
  </si>
  <si>
    <t>U.K.</t>
  </si>
  <si>
    <t>London</t>
  </si>
  <si>
    <t>St Thomas’s Hospital</t>
  </si>
  <si>
    <t>Apr 7 to Apr 25</t>
  </si>
  <si>
    <t>Placental abruption in a twin pregnancy at 32 weeks' gestation complicated by COVID-19, without vertical transmission to the babies.</t>
  </si>
  <si>
    <t>https://reader.elsevier.com/reader/sd/pii/S2589933320300781?token=5E298A70E62BB39867A7CFB3D08AC7B8A05F58B4B653110069A7F5D42C29B2388085F1EB6D66574918B7AC39DEE5455C</t>
  </si>
  <si>
    <t>European Journal of Obstetrics &amp; Gynecology and Reproductive Biology</t>
  </si>
  <si>
    <t>London city Hospital</t>
  </si>
  <si>
    <t xml:space="preserve">Online ahead of print. </t>
  </si>
  <si>
    <t>14-5-2020</t>
  </si>
  <si>
    <t>Novel Coronavirus COVID-19 in late pregnancy: Outcomes of first nine cases in an inner city London hospital</t>
  </si>
  <si>
    <t>https://www.ejog.org/article/S0301-2115(20)30257-8/pdf</t>
  </si>
  <si>
    <t>Respiratory Medicine Case Reports</t>
  </si>
  <si>
    <t>Tabriz</t>
  </si>
  <si>
    <t xml:space="preserve">Imam  Reza  hospital </t>
  </si>
  <si>
    <t>May 9 to May 11</t>
  </si>
  <si>
    <t>13-5-2020</t>
  </si>
  <si>
    <t>Acute kidney injury in pregnant women following SARS-CoV-2 infection: A case reportfrom Iran</t>
  </si>
  <si>
    <t>https://reader.elsevier.com/reader/sd/pii/S2213007120302306?token=F1FAE87FAF747D30A9DEFEB40A803023C8DB9A99A3506AF3EE6BBC9A698DCF71CCD20290A9D66E910642AE8F0798D2A0</t>
  </si>
  <si>
    <t>Chinese Journal of Infectious Diseases</t>
  </si>
  <si>
    <t>Xinyang city</t>
  </si>
  <si>
    <t>Report of the first cases of mother and infant infections with 2019 novel coronavirus in Xinyang City Henan Province</t>
  </si>
  <si>
    <t>https://search.bvsalud.org/global-literature-on-novel-coronavirus-2019-ncov/resource/en/covidwho-2207</t>
  </si>
  <si>
    <t>Pediatric and Developmental Pathology</t>
  </si>
  <si>
    <t>Weill Cornell Medical Center</t>
  </si>
  <si>
    <t>Placental Pathology in Covid-19 Positive Mothers: Preliminary Findings</t>
  </si>
  <si>
    <t>https://journals.sagepub.com/doi/full/10.1177/1093526620925569?url_ver=Z39.88-2003&amp;rfr_id=ori:rid:crossref.org&amp;rfr_dat=cr_pub%20%200pubmed</t>
  </si>
  <si>
    <t>The pediatric infectious disease journal</t>
  </si>
  <si>
    <t>Dresden</t>
  </si>
  <si>
    <t>Dresden Municipal hospital</t>
  </si>
  <si>
    <t>Neonatal Early-Onset Infection With SARS-CoV-2 in a Newborn Presenting With Encephalitic Symptoms</t>
  </si>
  <si>
    <t>https://journals.lww.com/pidj/Citation/9000/Neonatal_Early_Onset_Infection_With_SARS_CoV_2_in.96175.aspx</t>
  </si>
  <si>
    <t>NYU Langone Health, NYU Winthrop Hospital, NYU 8 Long Island School of Medicine</t>
  </si>
  <si>
    <t>May 7 to May 8</t>
  </si>
  <si>
    <t>Visualization of SARS-CoV-2 virus invading the human placenta using electron microscopy</t>
  </si>
  <si>
    <t>https://www.ajog.org/article/S0002-9378(20)30549-4/pdf</t>
  </si>
  <si>
    <t>Kirtsman M</t>
  </si>
  <si>
    <t>Canadian Medical Association Journal</t>
  </si>
  <si>
    <t>Mount Sinai Hospital</t>
  </si>
  <si>
    <t>Probable congenital SARS-CoV-2 infection in a neonate born to a woman with active SARS-CoV-2 infection</t>
  </si>
  <si>
    <t>https://www.cmaj.ca/content/cmaj/early/2020/05/14/cmaj.200821.full.pdf</t>
  </si>
  <si>
    <t>Pre print</t>
  </si>
  <si>
    <t>194 hospitals with obstetric units in the UK</t>
  </si>
  <si>
    <t>Characteristics and outcomes of pregnant women hospitalised with confirmed SARS-CoV-2 infection in the UK: a national cohort study using the UK Obstetric Surveillance System (UKOSS)</t>
  </si>
  <si>
    <t>https://www.npeu.ox.ac.uk/downloads/files/ukoss/annual-reports/UKOSS%20COVID-19%20Paper%20pre-print%20draft%2011-05-20.pdf</t>
  </si>
  <si>
    <t>Guangzhou</t>
  </si>
  <si>
    <t>The First Affiliated Hospital, Jinan University</t>
  </si>
  <si>
    <t>18-5-2020</t>
  </si>
  <si>
    <t>Unfavorable outcomes in pregnant patients with COVID-19 outside Wuhan, China</t>
  </si>
  <si>
    <t>https://www.journalofinfection.com/article/S0163-4453(20)30292-9/pdf</t>
  </si>
  <si>
    <t>Anderson J</t>
  </si>
  <si>
    <t>Case Reports in Women's Health</t>
  </si>
  <si>
    <t>Nashville</t>
  </si>
  <si>
    <t>University of Tennessee Health Science Center</t>
  </si>
  <si>
    <t>12 to 14 May 2020</t>
  </si>
  <si>
    <t>16-5-2020</t>
  </si>
  <si>
    <t>The use of convalescent plasma therapy and remdesivir in the successfulmanagementofacriticallyillobstetricpatientwithnovel coronavirus 2019 infection: A case report</t>
  </si>
  <si>
    <t>https://reader.elsevier.com/reader/sd/pii/S2214911220300515?token=5E9651E4B8206AB3A42050F7E98E7ABBF73F0C8C70A66CEFB3542ADC2C8E7BB01A5B2C28305EB41E9A9B9B0B72E93870</t>
  </si>
  <si>
    <t>Arch Pathol Lab Med</t>
  </si>
  <si>
    <t xml:space="preserve">Wuhan </t>
  </si>
  <si>
    <t>Department of Gynecology and Obstetrics, Central Hospital of Wuhan, Tongji Medical College, Huazhong University of Science and Technology</t>
  </si>
  <si>
    <t>Effects of SARS-CoV-2 Infection on Pregnant Women and Their Infants: A Retrospective Study in Wuhan, China</t>
  </si>
  <si>
    <t>https://pubmed.ncbi.nlm.nih.gov/32422078/?from_term=%28pregnant%2Fpregnancy+OR+maternal+OR+perinatal+OR+neonate%2Fneonatal+OR+newborn+OR+obstetric%29+AND+%28covid-19+OR+SARS-CoV-2%29&amp;from_sort=date&amp;from_size=50&amp;from_pos=4</t>
  </si>
  <si>
    <t>British Journal of Haematology</t>
  </si>
  <si>
    <t>Birmingham</t>
  </si>
  <si>
    <t>Birmingham Heartlands Hospital, University Hospitals Birmingham NHS Foundation Trust</t>
  </si>
  <si>
    <t>First Covid-19 Maternal Mortality in the UK Associated With Thrombotic Complications</t>
  </si>
  <si>
    <t>https://pubmed.ncbi.nlm.nih.gov/32420614/?from_term=%28pregnant%2Fpregnancy+OR+maternal+OR+perinatal+OR+neonate%2Fneonatal+OR+newborn+OR+obstetric%29+AND+%28covid-19+OR+SARS-CoV-2%29&amp;from_sort=date&amp;from_size=50&amp;from_pos=8</t>
  </si>
  <si>
    <t>Inflamm bowel Dis</t>
  </si>
  <si>
    <t>NYU Langone Health,</t>
  </si>
  <si>
    <t>Management of Acute Severe Ulcerative Colitis in a Pregnant Woman With COVID-19 Infection: A Case Report and Review of the Literature</t>
  </si>
  <si>
    <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t>
  </si>
  <si>
    <t>Seattle</t>
  </si>
  <si>
    <t>University of Washington Hospital system (Montlake, Northwest, and
Harborview campuses), Swedish Medical Center (First Hill, Ballard, Issaquah and
Edmonds campuses), University of Washington Valley Medical Center, MultiCare
Health System (Auburn Medical Center, Covington Medical Center, Tacoma General
Hospital, Good Samaritan Hospital, Valley Hospital and Deaconess Hospital),
EvergreenHealth Medical Center, and PeaceHealth-St. Joseph’s Medical Center</t>
  </si>
  <si>
    <t>May 8 to May 10</t>
  </si>
  <si>
    <t>Clinical Characteristics of 46 Pregnant Women with a SARS-CoV-2 Infection in Washington State</t>
  </si>
  <si>
    <t>https://www.ajog.org/article/S0002-9378(20)30558-5/pdf</t>
  </si>
  <si>
    <t>Mehta H</t>
  </si>
  <si>
    <t>Livingston</t>
  </si>
  <si>
    <t xml:space="preserve">Saint Barnabas Medical Center, Department of Medicine, </t>
  </si>
  <si>
    <t>May 11 to May 12</t>
  </si>
  <si>
    <t>Novel coronavirus-related acute respiratory distress syndrome in a patient with twin pregnancy: A case report</t>
  </si>
  <si>
    <t>https://reader.elsevier.com/reader/sd/pii/S2214911220300503?token=98076D446ADC5B5A52DB02C97BA2C22FD77B8C986FEF55FA1A4527B6446B3B194385AD505D3112F27EEB06AA9C7EF3DA</t>
  </si>
  <si>
    <t>Panichaya P</t>
  </si>
  <si>
    <t>Nonhtaburi</t>
  </si>
  <si>
    <t>Thailand</t>
  </si>
  <si>
    <t>Bamrasnaradura Infectious Disease Institute</t>
  </si>
  <si>
    <t>Prolonged viral persistence in COVID-19 second trimester pregnant patient</t>
  </si>
  <si>
    <t>https://www.ejog.org/article/S0301-2115(20)30313-4/pdf</t>
  </si>
  <si>
    <t>Sra. da Hora</t>
  </si>
  <si>
    <t>Hospital Pedro Hispano</t>
  </si>
  <si>
    <t>Covid-19 during pregnancy: a case series from an universally tested population from the north of Portugal</t>
  </si>
  <si>
    <t>https://www.ejog.org/article/S0301-2115(20)30312-2/pdf</t>
  </si>
  <si>
    <t xml:space="preserve">U.K. </t>
  </si>
  <si>
    <t>Reading</t>
  </si>
  <si>
    <t>Royal Berkshire Hospital</t>
  </si>
  <si>
    <t>SARS-CoV-2 infection in very preterm pregnancy: Experiences from two cases</t>
  </si>
  <si>
    <t>https://www.ejog.org/article/S0301-2115(20)30276-1/pdf</t>
  </si>
  <si>
    <t>Lang GJ</t>
  </si>
  <si>
    <t>Journal of Zhejiang University-SCIENCE B (Biomedicine &amp; Biotechnology)</t>
  </si>
  <si>
    <t>the First Affiliated Hospital, School of Medicine, Zhejiang University</t>
  </si>
  <si>
    <t>Can SARS-CoV-2-infected women breastfeed after viral clearance?</t>
  </si>
  <si>
    <t>https://link.springer.com/content/pdf/10.1631/jzus.B2000095.pdf</t>
  </si>
  <si>
    <t>Maimonides Medical Center</t>
  </si>
  <si>
    <t>19-5-2020</t>
  </si>
  <si>
    <t>The Relationship between Status at Presentation and Outcomes among Pregnant Women with COVID-19</t>
  </si>
  <si>
    <t>https://www.thieme-connect.de/products/ejournals/pdf/10.1055/s-0040-1712164.pdf</t>
  </si>
  <si>
    <t>Savasi VM</t>
  </si>
  <si>
    <t>Milan, Monza, Bergamo, Pavia</t>
  </si>
  <si>
    <t>L. Sacco (Milan), Mangiagalli (Milan), S. Gerardo MBBM Foundation (Monza), Papa Giovanni XXIII (Bergamo), and San Matteo (Pavia) as hub maternity hospitals, and Hospitals of Padua, Florence, Lecco, Trento, Modena, Seriate and Piacenza.</t>
  </si>
  <si>
    <t>Clinical Findings and Disease Severity in Hospitalized Pregnant Women With Coronavirus Disease 2019 (COVID-19)</t>
  </si>
  <si>
    <t>https://journals.lww.com/greenjournal/Abstract/9000/Clinical_Findings_and_Disease_Severity_in.97347.aspx</t>
  </si>
  <si>
    <t>Jounral of Anesthesia</t>
  </si>
  <si>
    <t>Shaanxi</t>
  </si>
  <si>
    <t>The Second Afliated Hospital of Xi’an Jiaotong University</t>
  </si>
  <si>
    <t>May 8 to May 9</t>
  </si>
  <si>
    <t>Anesthesia and protection in an emergency cesarean section for pregnant woman infected with a novel coronavirus: case report and literature review</t>
  </si>
  <si>
    <t>https://link.springer.com/content/pdf/10.1007/s00540-020-02796-6.pdf</t>
  </si>
  <si>
    <t>International Journal of Gynaecology and Obstetrics</t>
  </si>
  <si>
    <t>Severe COVID-19 in a Pregnant Patient Admitted to Hospital in Wuhan</t>
  </si>
  <si>
    <t>https://pubmed.ncbi.nlm.nih.gov/32428290/?from_single_result=Severe+COVID-19+in+a+Pregnant+Patient+Admitted+to+Hospital+in+Wuhan&amp;expanded_search_query=Severe+COVID-19+in+a+Pregnant+Patient+Admitted+to+Hospital+in+Wuhan</t>
  </si>
  <si>
    <t>Patanè L</t>
  </si>
  <si>
    <t>Bergamo</t>
  </si>
  <si>
    <t>Obstetrics and Gynecology Department, ASST Papa Giovanni XXIII, Bergamo-Italy</t>
  </si>
  <si>
    <t>May 10 to May 14</t>
  </si>
  <si>
    <t>Vertical transmission of COVID-19: SARS-CoV-2 RNA on the fetal side of the placenta in pregnancies with COVID-19 positive mothers and neonates at birth</t>
  </si>
  <si>
    <t>https://www.ncbi.nlm.nih.gov/pmc/articles/PMC7233206/</t>
  </si>
  <si>
    <t>Department of Obstetrics, Gynecology, and Reproductive Medicine, Icahn School of Medicine at Mount Sinai Hospital</t>
  </si>
  <si>
    <t>Apr 23 to May 7</t>
  </si>
  <si>
    <t>Testing of Patients and Support Persons for Coronavirus Disease 2019 (COVID-19) Infection Before Scheduled Deliveries</t>
  </si>
  <si>
    <t>https://journals.lww.com/greenjournal/Abstract/9000/Testing_of_Patients_and_Support_Persons_for.97342.aspx</t>
  </si>
  <si>
    <t>The Journal of Maternal-Fetal &amp; Neonatal Medicine</t>
  </si>
  <si>
    <t>Dearborn</t>
  </si>
  <si>
    <t>Beaumont Hospital Dearborn</t>
  </si>
  <si>
    <t>May 1 to May 3</t>
  </si>
  <si>
    <t>20-5-2020</t>
  </si>
  <si>
    <t>Pregnancy Affected by SARS-CoV-2 Infection: A Flash Report From Michigan</t>
  </si>
  <si>
    <t>https://pubmed.ncbi.nlm.nih.gov/32434403/?from_term=%28pregnant%2Fpregnancy+OR+maternal+OR+perinatal+OR+neonate%2Fneonatal+OR+newborn+OR+obstetric%29+AND+%28covid-19+OR+SARS-CoV-2%29&amp;from_sort=date&amp;from_size=100&amp;from_pos=15</t>
  </si>
  <si>
    <t>Journal of Allergy and Clinical Immunology</t>
  </si>
  <si>
    <t>Department of Pediatrics, Children’s Digital Health and Data Center, Zhongnan Hospital of Wuhan University</t>
  </si>
  <si>
    <t>Mar 17 to Apr 30</t>
  </si>
  <si>
    <t>The Immunologic Status of Newborns Born to SARS-CoV2-infected Mothers in Wuhan, China</t>
  </si>
  <si>
    <t>https://pubmed.ncbi.nlm.nih.gov/32437740/?from_term=%28pregnant%2Fpregnancy+OR+maternal+OR+perinatal+OR+neonate%2Fneonatal+OR+newborn+OR+obstetric%29+AND+%28covid-19+OR+SARS-CoV-2%29&amp;from_sort=date&amp;from_size=100&amp;from_pos=4</t>
  </si>
  <si>
    <t>Icahn School of Medicine at Mount Sinai</t>
  </si>
  <si>
    <t>21-5-2020</t>
  </si>
  <si>
    <t>COVID-19 in Pregnant Women: Case Series from One Large New York City Obstetrical Practice</t>
  </si>
  <si>
    <t>https://pubmed.ncbi.nlm.nih.gov/32438425/?from_term=%28pregnant%2Fpregnancy+OR+maternal+OR+perinatal+OR+neonate%2Fneonatal+OR+newborn+OR+obstetric%29+AND+%28covid-19+OR+SARS-CoV-2%29&amp;from_sort=date&amp;from_size=100&amp;from_pos=2</t>
  </si>
  <si>
    <t>Update on Clinical Outcomes of Women With COVID-19 During Pregnancy</t>
  </si>
  <si>
    <t>https://pubmed.ncbi.nlm.nih.gov/32438521/?from_term=%28pregnant%2Fpregnancy+OR+maternal+OR+perinatal+OR+neonate%2Fneonatal+OR+newborn+OR+obstetric%29+AND+%28covid-19+OR+SARS-CoV-2%29&amp;from_sort=date&amp;from_size=100&amp;from_pos=1</t>
  </si>
  <si>
    <t>Official Journal of the American Academy of Pediatrics</t>
  </si>
  <si>
    <t>New York Presbyterian Hospital</t>
  </si>
  <si>
    <t>Pre Publication</t>
  </si>
  <si>
    <t>Delivery Room Preparedness and Early Neonatal Outcomes During COVID19 Pandemic in New York City</t>
  </si>
  <si>
    <t>https://pediatrics.aappublications.org/content/pediatrics/early/2020/05/12/peds.2020-1567.full.pdf</t>
  </si>
  <si>
    <t>University Hospital Puerta de Hierro Majadahonda,</t>
  </si>
  <si>
    <t>22-5-2020</t>
  </si>
  <si>
    <t>Clinical course of Coronavirus Disease-2019 (COVID-19) in pregnancy.</t>
  </si>
  <si>
    <t>https://obgyn.onlinelibrary.wiley.com/doi/epdf/10.1111/aogs.13921</t>
  </si>
  <si>
    <t>American Journal Of Hematology</t>
  </si>
  <si>
    <t>Netherlands</t>
  </si>
  <si>
    <t>Amsterdam</t>
  </si>
  <si>
    <t>Amsterdam UMC</t>
  </si>
  <si>
    <t>23-5-2020</t>
  </si>
  <si>
    <t>Immune Thrombocytopenia during Pregnancy due to COVID-19</t>
  </si>
  <si>
    <t>https://onlinelibrary.wiley.com/doi/pdfdirect/10.1002/ajh.25877</t>
  </si>
  <si>
    <t>Am J Clin Pathol</t>
  </si>
  <si>
    <t>Chicago</t>
  </si>
  <si>
    <t>Feinberg School of Medicine</t>
  </si>
  <si>
    <t>Placental Pathology in COVID-19.</t>
  </si>
  <si>
    <t>https://search.bvsalud.org/global-literature-on-novel-coronavirus-2019-ncov/resource/en/covidwho-343224</t>
  </si>
  <si>
    <t>Eur J Obstet Gynecol Reprod Biol</t>
  </si>
  <si>
    <t>Department of Obstetrics, Centro Hospitalar Universitário de São João</t>
  </si>
  <si>
    <t>Apr 2 to May 11</t>
  </si>
  <si>
    <t>Vaginal Delivery in a Woman Infected With SARS-CoV-2 - The First Case Reported in Portugal</t>
  </si>
  <si>
    <t>ejog.org/article/S0301-2115(20)30258-X/pdf</t>
  </si>
  <si>
    <t>Boston</t>
  </si>
  <si>
    <t>Mass General Brigham Health</t>
  </si>
  <si>
    <t>27-5-2020</t>
  </si>
  <si>
    <t>Universal SARS-CoV-2 testing on admission to Labor and Delivery: Low prevalence among asymptomatic obstetric patients</t>
  </si>
  <si>
    <t>https://www.cambridge.org/core/journals/infection-control-and-hospital-epidemiology/article/universal-sarscov2-testing-on-admission-to-labor-and-delivery-low-prevalence-among-asymptomatic-obstetric-patients/81002844FD1915D0A495B32F7B53ACB2</t>
  </si>
  <si>
    <t>Indian Journal of Anaesthesia</t>
  </si>
  <si>
    <t>May 6 to May 15</t>
  </si>
  <si>
    <t>Anaesthetic management of a COVID-19 parturient for caesarean section - Case report and lessons learnt</t>
  </si>
  <si>
    <t>http://www.ijaweb.org/article.asp?issn=0019-5049;year=2020;volume=64;issue=14;spage=141;epage=143;aulast=Chhabra</t>
  </si>
  <si>
    <t>McLaren R</t>
  </si>
  <si>
    <t>Department of Obstetrics and Gynecology, Maimonides Medical Center</t>
  </si>
  <si>
    <t>May 7 to May 20</t>
  </si>
  <si>
    <t>Delivery For Respiratory Compromise Among Pregnant Women With COVID-19</t>
  </si>
  <si>
    <t>https://www.ajog.org/article/S0002-9378(20)30567-6/pdf</t>
  </si>
  <si>
    <t>BMJ Pediatrics Open</t>
  </si>
  <si>
    <t>Blackpool</t>
  </si>
  <si>
    <t>Blackpool Teaching Hospitals NHS Foundation Trust, UK</t>
  </si>
  <si>
    <t>Apr 28 to May 16</t>
  </si>
  <si>
    <t>Rapid systematic review of neonatal COVID-19 including a case of presumed vertical transmission</t>
  </si>
  <si>
    <t>https://bmjpaedsopen.bmj.com/content/bmjpo/4/1/e000718.full.pdf</t>
  </si>
  <si>
    <t>Mexico</t>
  </si>
  <si>
    <t>San Luis Potosi</t>
  </si>
  <si>
    <t>Hospital Angeles, San Luis Potosi &amp; Department of Obstetrics and Gynecology, Brigham &amp; Women's Hospital, Harvard Medical School</t>
  </si>
  <si>
    <t>30-5-2020</t>
  </si>
  <si>
    <t>Maternal Mortality From COVID-19 in Mexico</t>
  </si>
  <si>
    <t>https://pubmed.ncbi.nlm.nih.gov/32473603/?from_term=coronavirus&amp;from_sort=date&amp;from_pos=2</t>
  </si>
  <si>
    <t>BJOG</t>
  </si>
  <si>
    <t>Barcelona</t>
  </si>
  <si>
    <t>Maternal-Fetal Medicine Unit, Department of Obstetrics, Hospital Universitari Vall d'Hebron, Universitat Autònoma de Barcelona</t>
  </si>
  <si>
    <t>Preeclampsia-like Syndrome Induced by Severe COVID-19: A Prospective Observational Study</t>
  </si>
  <si>
    <t>https://pubmed.ncbi.nlm.nih.gov/32479682/?from_single_result=Preeclampsia-like+syndrome+induced+by+severe+COVID-19%3A+a+prospective+observational+study</t>
  </si>
  <si>
    <t>J Ultrasound Med</t>
  </si>
  <si>
    <t>Istanbul</t>
  </si>
  <si>
    <t>Training and Research Hospital</t>
  </si>
  <si>
    <t>Apr 24 to May 20</t>
  </si>
  <si>
    <t>Lung Ultrasound Can Influence the Clinical Treatment of Pregnant Women With COVID-19</t>
  </si>
  <si>
    <t>https://onlinelibrary.wiley.com/doi/epdf/10.1002/jum.15367</t>
  </si>
  <si>
    <t>Journal of Clinical Anesthesia</t>
  </si>
  <si>
    <t>Konya</t>
  </si>
  <si>
    <t>Necmettin Erbakan University, Meram Faculty of Medicine</t>
  </si>
  <si>
    <t>May 5 to May 24</t>
  </si>
  <si>
    <t>Anesthetic management for cesarean birth in pregnancy with the novel coronavirus (COVID-19)</t>
  </si>
  <si>
    <t>https://pdf.sciencedirectassets.com/271296/1-s2.0-S0952818020X00079/1-s2.0-S0952818020308953/main.pdf?X-Amz-Security-Token=IQoJb3JpZ2luX2VjECAaCXVzLWVhc3QtMSJHMEUCIQDZlyquhWmOsUFUNQapcAfVMBFhvJXtUruzRbo70Eym1QIgEbEc4wK9ioEIHfFwBQwVw1AOPO4st6972o839WexIg8qvQMIif%2F%2F%2F%2F%2F%2F%2F%2F%2F%2FARADGgwwNTkwMDM1NDY4NjUiDPFVaDze9%2FZ20FmxVSqRA7ItxEbfZvmQ9o88CZtYG5stHbVkDokp28WfFp18W9KiRLlezNaFKd9WHDFy%2FUyopt0wTOP88ZNPMhhW%2BZi2DfRUAdYA0TAuo%2F%2BUEe2TKJgRxU9bsNN37Xg%2BnjEpnRK6x60U9a17VXTJDxrAPkf1V5Ggj2ra4581jWeildaXTtOCZREZusWH3hMPbzlwxYGzZVQg7lRodyJcnz5kTnzo27XGirJpZSCVNLrpGosEydXgoB9aX39UkWwA1iP3omhL%2FKenDyQ2CdZA2ChVeubJq5tXZoSF3AOwM0sSpkCYJLo8GFKJNwnvayNSTPuc3HDtvz9khXpzuVwGmdDvF4%2BJJ7A6WllqdwD0VHhLBUTnXz%2FfJAV3Q0fljoyiXB5P%2FSq9jQYHmMiWtelbS31SEhFhBxK%2BUU9Iv9PBmUWEcGbCNvHrYolqnMFZPA6jG9tFyMol6MT2NRXTSXZOkEG7VAiM5xmaG3TlAxTlY5Rdr5Vo0JOvjoh0A4IA9VGgqrUx%2BGcKLCYvs96PpUnOU82goFVZ4DsKML%2FT4vYFOusBakUvv60%2BlUrZhLErs4t00bcuV0QEZCwEX6dbZ706IU%2FUVY4x6BIvZZULuz%2BjcC8xtp0CHphlTZ%2FCOIGJwTddhS%2FeEWPhWQnIOKwIgPh96eYWKJGMfJ0E5KLYPY2rLY8Wy3oONkGjN3MBCmj%2F%2FqUT0uSVaB%2B9TX%2BbAMr0VAP89hz8sBgRMCPrVstbPDoXbtCEX4lKIAW5lQHuhmL4CjaTrTTt1rqKHTdgHsh6ER1dStUERPW0enG0Pg5AhUzHy78K0WXEWXCyGz849X14p%2Ff%2FFYlkd6eTPr5eCgDLz4ewKM8B1lFGrzBXzP0Ecw%3D%3D&amp;X-Amz-Algorithm=AWS4-HMAC-SHA256&amp;X-Amz-Date=20200604T085917Z&amp;X-Amz-SignedHeaders=host&amp;X-Amz-Expires=300&amp;X-Amz-Credential=ASIAQ3PHCVTYTHK2WNNZ%2F20200604%2Fus-east-1%2Fs3%2Faws4_request&amp;X-Amz-Signature=275f1ceb8da9d1bf72b37816327c8fbd8fedf3b77969d99947c6a653f6be7d87&amp;hash=4d2a6703327643069c2bed060d436604303296ba2bdb83f80ede3be46074cfa7&amp;host=68042c943591013ac2b2430a89b270f6af2c76d8dfd086a07176afe7c76c2c61&amp;pii=S0952818020308953&amp;tid=spdf-97bf9129-97c6-4d04-a95e-9164b9e00bb3&amp;sid=4c054ba27ba2c04aae99f94-39cc34c9a975gxrqb&amp;type=client</t>
  </si>
  <si>
    <t>Japan</t>
  </si>
  <si>
    <t>Tokyo</t>
  </si>
  <si>
    <t>Department of Obstetrics and Gynecology, Keio University School of Medicine, Tokyo, Japan</t>
  </si>
  <si>
    <t>Universal Screening for SARS-CoV-2 in Asymptomatic Obstetric Patients in Tokyo, Japan</t>
  </si>
  <si>
    <t>https://pubmed.ncbi.nlm.nih.gov/32496574/?from_single_result=Universal+screening+for+SARS%E2%80%90CoV%E2%80%902+in+asymptomatic+obstetric+patients+in+Tokyo%2C+Japan</t>
  </si>
  <si>
    <t>France</t>
  </si>
  <si>
    <t>Mayotte</t>
  </si>
  <si>
    <t>Mayotte Hospital</t>
  </si>
  <si>
    <t>May 27 to May 31</t>
  </si>
  <si>
    <t>31-5-2020</t>
  </si>
  <si>
    <t>Neonatal COVID 19 Pneumonia: report of the first case in a preterm neonate in Mayotte, an overseas department of France</t>
  </si>
  <si>
    <t>https://www.preprints.org/manuscript/202005.0482/v1</t>
  </si>
  <si>
    <t>The Indian Journal of Pediatrics</t>
  </si>
  <si>
    <t>Sir Ganga Ram Hospital</t>
  </si>
  <si>
    <t>May 15 to May 27</t>
  </si>
  <si>
    <t>Manifestations in Neonates Born to COVID-19 Positive Mothers</t>
  </si>
  <si>
    <t>https://link.springer.com/article/10.1007/s12098-020-03369-x</t>
  </si>
  <si>
    <t>European Journal of Pediatrics</t>
  </si>
  <si>
    <t>Toledo</t>
  </si>
  <si>
    <t>Virgen de la Salud Hospital</t>
  </si>
  <si>
    <t>Apr 26 to May 25</t>
  </si>
  <si>
    <t>Point-of-care lung ultrasound in three neonates with COVID-19</t>
  </si>
  <si>
    <t>https://link.springer.com/article/10.1007/s00431-020-03706-4</t>
  </si>
  <si>
    <t>New Jersey</t>
  </si>
  <si>
    <t>Hackensack University Medical Center</t>
  </si>
  <si>
    <t>May 8 to June 1</t>
  </si>
  <si>
    <t>Perinatal outcomes in critically ill pregnant women with COVID-19</t>
  </si>
  <si>
    <t>https://pdf.sciencedirectassets.com/320199/AIP/1-s2.0-S2589933320300951/main.pdf?X-Amz-Security-Token=IQoJb3JpZ2luX2VjEIH%2F%2F%2F%2F%2F%2F%2F%2F%2F%2FwEaCXVzLWVhc3QtMSJHMEUCIH7mggLCiE%2BrC%2BMyTjsnoVunCdrHMX5TrnNiMh1CUXq5AiEAhpSN%2FlJ7ujLONXKWo9QDLZj0Dt7RI%2FUsk8RZTnHlU9kqvQMI6v%2F%2F%2F%2F%2F%2F%2F%2F%2F%2FARADGgwwNTkwMDM1NDY4NjUiDJScm8aVQW79EFranCqRA9oiWxqv8AdTq%2BKNXDo4PW%2FlwYcUKeU5ueaX2UAK3TLKvP%2BtY%2B0ZR%2BcgjcRJ3%2B8YqRflKWIYTVKZsFJZ6ipReP%2Fumwif7iGtiTjsvrK2AI3frgY0%2BoOYG1oWkd3sMZ4PZ3i2csBxVkuxh3OvtY4xb8gOMh9H2K6uIhzIb%2FlIgm7v9e6LyhCT%2F0G1ZntLM34LKPqqDM2H567o9Gw0hv6OjW2DWnqj1j%2F2Z9czcaCg3ZGtKn6V20qIsZKi0wExMwcC7qzbwnr9517JgKfc0s1pKrvN08y%2B9fypA97ueddWIDS9Y7LM1%2FS6lRP66PBfZwmsKb1tFjVRDDVQA6fhHS7ro2Ty%2B84BI%2BYZzCoMC7PtyXUlsXLqyheFlo7LHGEPJEIWL8kfF2JGj3YQ31zwHQoI2sH3LyJoFb1DQM4ve0CefoCjjsb%2Fj4sZRWCG4PtYOO9taFjn883WGW1taaGyJMmoEpm1oMVBMiz3V3iYoWYSdqwi3wFJ%2FJsaA4sbiMhvhWzXmcNghxQC8CY2e%2BijcusRurFDMPv69%2FYFOusBGJChcJAnPLAr9Q9CMoZwYAFg19xWZ5bvpDxQvmWdpxWBWOsIyV9W1VALZzxOzQR3hfWjBthM6PhKSFvJQwvJBr8jxPdElVhuuqpJcVO8YXKDrZBv4xUG4OlupFXxFEa2cTLeiHwqDdzm%2BHLzVonf3Z6koz9EOSVz3PsBiQzGjYZv9W4Y81M1AG8SNWCnPXeXBZV%2FBeUiOhZwxGWAUgirBkGIbbLDJoZeluX7hkrs1WQUNY4V3hE%2B%2B7oiGf93dw%2FDS9MbBT5Ua1QBwlgwqj0%2FXEd3mj9ECXVg0z4t150i43vND1BYIJUcno7AgA%3D%3D&amp;X-Amz-Algorithm=AWS4-HMAC-SHA256&amp;X-Amz-Date=20200608T093931Z&amp;X-Amz-SignedHeaders=host&amp;X-Amz-Expires=300&amp;X-Amz-Credential=ASIAQ3PHCVTYRRJWV6HV%2F20200608%2Fus-east-1%2Fs3%2Faws4_request&amp;X-Amz-Signature=7871aafc1c71223a33c40ee2a819e7261b6787dea3ca1751465fda1e04fa89ba&amp;hash=cf829f5e8db2fdc9c219240a9594ff73eab3832c7b7d1bf89a5ea3b3d1b3967e&amp;host=68042c943591013ac2b2430a89b270f6af2c76d8dfd086a07176afe7c76c2c61&amp;pii=S2589933320300951&amp;tid=spdf-bb6d6802-0ae2-4351-9db6-b8df9859055a&amp;sid=514645002091e441cc5ab7d144295ef92044gxrqb&amp;type=client</t>
  </si>
  <si>
    <t>NL&amp;Ireland</t>
  </si>
  <si>
    <t>Twente&amp;Dublin</t>
  </si>
  <si>
    <t>Medisch Spectrum Twente &amp; National Maternity Hospital, Ireland</t>
  </si>
  <si>
    <t>May 15 to May 29</t>
  </si>
  <si>
    <t>29-5-2020</t>
  </si>
  <si>
    <t>COVID-19 infection during the third trimester of pregnancy: Current clinical dilemmas</t>
  </si>
  <si>
    <t>https://pubmed.ncbi.nlm.nih.gov/32505514/?from_term=%28pregnant%2Fpregnancy+OR+maternal+OR+perinatal+OR+neonate%2Fneonatal+OR+newborn+OR+obstetric%29+AND+%28covid-19+OR+SARS-CoV-2%29&amp;from_sort=date&amp;from_size=100&amp;from_pos=22</t>
  </si>
  <si>
    <t>Journal of Gynecology Obstetrics and Human Reproduction</t>
  </si>
  <si>
    <t>33 French maternity units</t>
  </si>
  <si>
    <t>May 29 to May 31</t>
  </si>
  <si>
    <t>A snapshot of the Covid-19 pandemic among pregnant women in France</t>
  </si>
  <si>
    <t>https://www.sciencedirect.com/science/article/pii/S2468784720301707?via%3Dihub</t>
  </si>
  <si>
    <t>Am J Perinatol Rep</t>
  </si>
  <si>
    <t>New York University Langone Medical Center</t>
  </si>
  <si>
    <t>Apr 27 to Apr 30</t>
  </si>
  <si>
    <t>Acute Respiratory Decompensation Requiring Intubation in Pregnant Women with SARS-CoV-2 (COVID-19)</t>
  </si>
  <si>
    <t>https://www.thieme-connect.de/products/ejournals/html/10.1055/s-0040-1712925</t>
  </si>
  <si>
    <t>Clinical characteristics and laboratory results of pregnant women with COVID-19 in Wuhan, China</t>
  </si>
  <si>
    <t>https://pubmed.ncbi.nlm.nih.gov/32510581/?from_term=Clinical+Characteristics+and+Laboratory+Results+of+Pregnant+Women+With+COVID-19+in+Wuhan%2C+China&amp;from_sort=date&amp;from_size=100&amp;from_pos=1</t>
  </si>
  <si>
    <t>Puerta de Hierro University Hospital</t>
  </si>
  <si>
    <t>Association Between Mode of Delivery Among Pregnant Women With COVID-19 and Maternal and Neonatal Outcomes in Spain</t>
  </si>
  <si>
    <t>https://jamanetwork.com/journals/jama/fullarticle/2767206</t>
  </si>
  <si>
    <t>Womens Health</t>
  </si>
  <si>
    <t>Irbid</t>
  </si>
  <si>
    <t>Department of Obstetrics and Gynecology, Jordan University of Science and Technology</t>
  </si>
  <si>
    <t>Apr 15 to Apr 25</t>
  </si>
  <si>
    <t>Multidisciplinary team management and cesarean deliveryfor a Jordanian woman infected with SARS-COV-2: A case report</t>
  </si>
  <si>
    <t>https://reader.elsevier.com/reader/sd/pii/S2214911220300424?token=E65D9189E742FD066FE7D11822B4A168893726995984E392D30B7ECFF2DD21B3B5310C68C345E0743721CF562BB56313</t>
  </si>
  <si>
    <t>Obstetrics&amp;Gynecology</t>
  </si>
  <si>
    <t>Malmö</t>
  </si>
  <si>
    <t>Skåne University Hospital</t>
  </si>
  <si>
    <t>Complicated COVID-19 in pregnancy: a case report with severe liver and coagulation dysfunction promptly improved by delivery</t>
  </si>
  <si>
    <t>https://assets.researchsquare.com/files/rs-31225/v1/7767e7f5-2063-4c6d-b359-08f80c71dec8.pdf</t>
  </si>
  <si>
    <t xml:space="preserve">Transbound Emerg Dis. </t>
  </si>
  <si>
    <t>Hubei Province</t>
  </si>
  <si>
    <t>12 hospitals in Henan and Shaanxi Provinces</t>
  </si>
  <si>
    <t>Clinical course and treatment efficacy of COVID-19 near Hubei Province, China: a multicentre, retrospective study</t>
  </si>
  <si>
    <t>https://onlinelibrary.wiley.com/doi/epdf/10.1111/tbed.13674</t>
  </si>
  <si>
    <t>Am J Perinato</t>
  </si>
  <si>
    <t>Morristown</t>
  </si>
  <si>
    <t>Department of Pediatrics, Morristown Medical Center, Morristown, New Jersey</t>
  </si>
  <si>
    <t>May 18 to May 21</t>
  </si>
  <si>
    <t>13-6-2020</t>
  </si>
  <si>
    <t>The Impact of COVID-19 Infection on Labor and Delivery, Newborn Nursery, and Neonatal Intensive Care Unit: Prospective Observational Data from a Single Hospital System</t>
  </si>
  <si>
    <t>https://pubmed.ncbi.nlm.nih.gov/32534458/?from_term=%28pregnant%2Fpregnancy+OR+maternal+OR+perinatal+OR+neonate%2Fneonatal+OR+newborn+OR+obstetric%29+AND+%28covid-19+OR+SARS-CoV-2%29&amp;from_sort=date&amp;from_size=100&amp;from_pos=4</t>
  </si>
  <si>
    <t>Strasbourg</t>
  </si>
  <si>
    <t>Strasbourg University Hospital</t>
  </si>
  <si>
    <t>May 7 to June 10</t>
  </si>
  <si>
    <t>15-6-2020</t>
  </si>
  <si>
    <t xml:space="preserve">COVID-19 in pregnancy was associated with maternal morbidity and preterm birth </t>
  </si>
  <si>
    <t>https://reader.elsevier.com/reader/sd/pii/S0002937820306396?token=C560C2F900B39DCCAD7381499FE98D485ACA88C5B40D558F14512C2610A2BBB5649E44887119661AA70A3E3F3F8FA28F</t>
  </si>
  <si>
    <t>ten  hospitals  within  Northwell  Health</t>
  </si>
  <si>
    <t>May 20 to June 5</t>
  </si>
  <si>
    <t xml:space="preserve">Maternal Mortality Among Women with COVID-19 Admitted to the Intensive Care Unit </t>
  </si>
  <si>
    <t>https://reader.elsevier.com/reader/sd/pii/S0002937820306360?token=36C4F921087D72D71EDFCF1F5456F48E788A24540360B605FF0C2230BEA868EC4EC4DE98D26B065D748E466DEF6AB43B</t>
  </si>
  <si>
    <t>27 hospitals in 12 regions of Hubei,</t>
  </si>
  <si>
    <t>A Clinical Multi-center Study of Pregnant Women with COVID-19 in Hubei, China</t>
  </si>
  <si>
    <t>https://assets.researchsquare.com/files/rs-27398/v1.pdf</t>
  </si>
  <si>
    <t>Tehran</t>
  </si>
  <si>
    <t>Arash Hospital</t>
  </si>
  <si>
    <t>Maternal and fetal effects of covid-19 virus on a complicated triplet pregnancy. A case-report</t>
  </si>
  <si>
    <t>https://assets.researchsquare.com/files/rs-25864/v1/manuscript.pdf</t>
  </si>
  <si>
    <t>Hamadan</t>
  </si>
  <si>
    <t>women’s hospital in Hamadan City</t>
  </si>
  <si>
    <t>A case of postpartum maternal death with COVID-19 in the west of Iran</t>
  </si>
  <si>
    <t>https://assets.researchsquare.com/files/rs-27256/v1.pdf</t>
  </si>
  <si>
    <t>Denver</t>
  </si>
  <si>
    <t xml:space="preserve">Department of Obstetrics and Gynecology, Saint Joseph Hospital, </t>
  </si>
  <si>
    <t>Apr 28 to May 27</t>
  </si>
  <si>
    <t>COVID-19 infection presenting as pancreatitis in a pregnant woman:A case report</t>
  </si>
  <si>
    <t>https://reader.elsevier.com/reader/sd/pii/S2214911220300588?token=7E1A70545F7C356164B6845CC126104F20A70BE41AF7A7D8124EAF1FE0F87552B2266CDD8FFF18B1A21E97C8B2A1DBED</t>
  </si>
  <si>
    <t>Neuilly</t>
  </si>
  <si>
    <t>Mother and Infant Health Department, Hôpital Américain de Paris</t>
  </si>
  <si>
    <t>Ahead of print</t>
  </si>
  <si>
    <t>Covid-19 in pregnant women: General data from a French National Survey</t>
  </si>
  <si>
    <t>https://www.ejog.org/article/S0301-2115(20)30364-X/pdf</t>
  </si>
  <si>
    <t>Rev Clin Esp</t>
  </si>
  <si>
    <t>Jaén</t>
  </si>
  <si>
    <t>Servicio de Obstetricia y Ginecología, Hospital Universitario materno-Infantil de Jaén</t>
  </si>
  <si>
    <t>May 24 to Jun 1</t>
  </si>
  <si>
    <t>Does the Maternal-Fetal Transmission of SARS-CoV-2 Occur During Pregnancy?</t>
  </si>
  <si>
    <t>https://reader.elsevier.com/reader/sd/pii/S0014256520301569?token=1BE8722B8363E1C9C522CAA4D91984B75B4A37DE64CEE25B185EDCBA90E9147360D27D7C90E27F48645FCFE4C728CFEB</t>
  </si>
  <si>
    <t>Emerging Microbes &amp; Infections</t>
  </si>
  <si>
    <t>Beijing</t>
  </si>
  <si>
    <t>Changzheng Hospital</t>
  </si>
  <si>
    <t>18-6-2020</t>
  </si>
  <si>
    <t>Antibodies in the breast milk of a maternal woman with COVID-19</t>
  </si>
  <si>
    <t>https://www.tandfonline.com/doi/pdf/10.1080/22221751.2020.1780952?needAccess=true</t>
  </si>
  <si>
    <t>Montefiore Medical Center; Mount Sinai Health System, including Mount Sinai Hospital and Mount Sinai West; its affiliate, NYC Health and HospitalsElmhurst Hospital; NewYork-Presbyterian HospitalColumbia University; and New York University Langone Health, including NYU Langone Hospitals, Manhattan campus, and NYU Langone HospitalsBrooklyn</t>
  </si>
  <si>
    <t>16-6-2020</t>
  </si>
  <si>
    <t>Characteristics and Outcomes of 241 Births to Women With Severe Acute Respiratory Syndrome Coronavirus 2 (SARS-CoV-2) Infection at Five New York City Medical Centers</t>
  </si>
  <si>
    <t>https://journals.lww.com/greenjournal/Abstract/9000/Characteristics_and_Outcomes_of_241_Births_to.97310.aspx</t>
  </si>
  <si>
    <t>AJP Reports</t>
  </si>
  <si>
    <t>Department of obstetrics and Gynecology, New york medical college</t>
  </si>
  <si>
    <t>May 1 to May 2</t>
  </si>
  <si>
    <t>COVID-19 and HELLP: Overlapping Clinical Pictures in Two Gravid Patients</t>
  </si>
  <si>
    <t>https://www.thieme-connect.de/products/ejournals/pdf/10.1055/s-0040-1712978.pdf</t>
  </si>
  <si>
    <t>Rotterdam</t>
  </si>
  <si>
    <t>Department of Obstetrics and Gynecology, Erasmus University Medical Center</t>
  </si>
  <si>
    <t>SARS-CoV-2 placental infection and inflammation leading to fetal distress and neonatal multi-organ failure in an asymptomatic woman</t>
  </si>
  <si>
    <t>https://www.medrxiv.org/content/10.1101/2020.06.08.20110437v1.full.pdf</t>
  </si>
  <si>
    <t>Journal of Hepatology</t>
  </si>
  <si>
    <t>Wuhan Union hospital</t>
  </si>
  <si>
    <t>Apr 23 to June 8</t>
  </si>
  <si>
    <t>Characteristics of pregnant COVID-19 patients with liver injury</t>
  </si>
  <si>
    <t>https://www.journal-of-hepatology.eu/article/S0168-8278(20)30395-0/pdf</t>
  </si>
  <si>
    <t>Nawsherwan</t>
  </si>
  <si>
    <t>Renmin Hospital of Wuhan University, Huangshi Maternal and Child Health Hospital, Jingzhou Maternal and Child Health Hospital, Jingmen First Renmin Hospital, Zaoyang First Renmin Hospital</t>
  </si>
  <si>
    <t>May 18 to May 29</t>
  </si>
  <si>
    <t>22-6-2020</t>
  </si>
  <si>
    <t>Impact of COVID-19 Pneumonia on Neonatal Birth Outcomes</t>
  </si>
  <si>
    <t>https://www.ncbi.nlm.nih.gov/pmc/articles/PMC7306649/pdf/12098_2020_Article_3372.pdf</t>
  </si>
  <si>
    <t>The Journal of Clinical Investigation</t>
  </si>
  <si>
    <t>New Haven</t>
  </si>
  <si>
    <t>Yale School of Medicine</t>
  </si>
  <si>
    <t>23-6-2020</t>
  </si>
  <si>
    <t>SARS-CoV-2 infection of the placenta</t>
  </si>
  <si>
    <t>https://dm5migu4zj3pb.cloudfront.net/manuscripts/139000/139569/cache/139569.1-20200616123251-covered-253bed37ca4c1ab43d105aefdf7b5536.pdf</t>
  </si>
  <si>
    <t>Medicina</t>
  </si>
  <si>
    <t>Genova</t>
  </si>
  <si>
    <t>IRCCS Ospedale Policlinico San Martino</t>
  </si>
  <si>
    <t>Apr 27 to June 17</t>
  </si>
  <si>
    <t>Report of Positive Placental Swabs for SARS-CoV-2 in an Asymptomatic Pregnant Woman with COVID-19</t>
  </si>
  <si>
    <t>https://www.mdpi.com/1010-660X/56/6/306/htm</t>
  </si>
  <si>
    <t>Mashhad</t>
  </si>
  <si>
    <t>Neonatal and Maternal Research Center, Mashhad University of Medical</t>
  </si>
  <si>
    <t>Two infants with COVID-19 acquired from infected mothers: The incompatibility of maternal intensity and infant lung involvement: A case report</t>
  </si>
  <si>
    <t>https://assets.researchsquare.com/files/rs-37088/v1/2a8a249e-77da-4daa-b6ab-8cf690cae743.pdf</t>
  </si>
  <si>
    <t>Vancouver</t>
  </si>
  <si>
    <t>Cascadia Women’s Clinic, Legacy Salmon Creek Hospital</t>
  </si>
  <si>
    <t>Induction of Labor in an Intubated Patient With Coronavirus Disease 2019 (COVID-19)</t>
  </si>
  <si>
    <t>https://journals.lww.com/greenjournal/Abstract/9000/Induction_of_Labor_in_an_Intubated_Patient_With.97309.aspx</t>
  </si>
  <si>
    <t>American Journal of case reports</t>
  </si>
  <si>
    <t xml:space="preserve">Jordan </t>
  </si>
  <si>
    <t>Apr 28 to May 18</t>
  </si>
  <si>
    <t>Successful Anesthetic Management in Cesarean Section for Pregnant Woman with COVID-19.</t>
  </si>
  <si>
    <t>https://www.ncbi.nlm.nih.gov/pmc/articles/PMC7307933/pdf/amjcaserep-21-e925512.pdf</t>
  </si>
  <si>
    <t>Hunan Engineering Research Center of Obstetrics and Gynecological Disease</t>
  </si>
  <si>
    <t>Apr 20 to June 20</t>
  </si>
  <si>
    <t>Severe Acute Respiratory Syndrome Coronavirus 2 (SARS-CoV-2) Infection During Pregnancy In China: A Retrospective Cohort Study</t>
  </si>
  <si>
    <t>https://www.medrxiv.org/content/10.1101/2020.04.07.20053744v1.full.pdf</t>
  </si>
  <si>
    <t>Brazil</t>
  </si>
  <si>
    <t>Sao Paolo</t>
  </si>
  <si>
    <t xml:space="preserve">Hospital e Maternidade Santa Joana, </t>
  </si>
  <si>
    <t>June 18 to June 24</t>
  </si>
  <si>
    <t>27-6-2020</t>
  </si>
  <si>
    <t>Possible formation of pulmonary microthrombi in the early puerperium of pregnant women critically ill with COVID-19: Two case reports</t>
  </si>
  <si>
    <t>https://pdf.sciencedirectassets.com/306148/AIP/1-s2.0-S2214911220300679/main.pdf?X-Amz-Security-Token=IQoJb3JpZ2luX2VjEML%2F%2F%2F%2F%2F%2F%2F%2F%2F%2FwEaCXVzLWVhc3QtMSJHMEUCIGDQPQaha9hb6wIyNS9P6Iq7N2ha%2FZkz0E9rjK9ZHvsFAiEA5F13v5BJJaRuEImW4N1cV8XLcHj4V2xDfqkFi0eYr%2F8qtAMIWxADGgwwNTkwMDM1NDY4NjUiDKGttVx1rHkRRTnCQiqRA7WC7WP1lHJYDBq7Z%2FGDuIifu18GmX2D8qJSw1dK8bz5xm0iN0iPOlZFwMs5uFfiFTqeOQdFAF1ocdvmmx4XQold%2Frf8hewQrbIF7RbWKtbjo5U3M8KUdgkGTMjBuWPkTGKc8MvoG0W8AaybfHeOVVZMTDfHkUq3lCOjY4qY4y9WDveMd8rJwKbNp7IxHh6sY%2F4t58UAG6SkGzxwT9WsFT7Qzb9vD0hUc9x7M86Z4IRKZl50IllnGtAP80ghiBe4gN10MTMQ1Y4ZtapnegcTI%2FYJ%2B2%2FsFMaHJrGEt9y98rMrh%2Fkk6%2FtBaELrw2vnGlk%2Frh5DSr6UBQ6EHd4IHXEXzHSsQK4qaCWyh%2ByB7IXvmuHXHIovnR%2BCVbzarYdwxdP35V5%2FSb3xITMGxiInId5QCz%2Bi9usieysdnSt6H2m0XwUH8o%2FFZ%2B34U6CvYXUGYds1lFQTr6SUu9wH65qnUX7h3QgDLKwkNeWxFp%2BKxMQPf96mfeEV1%2FMqdOiTp4LISPy35Nm6RqrVJq%2B3YU6gvcMRgQs4MLDS9vcFOusBZYMKWK0Jun53lghVUtPNygR%2FtBJ%2BYdVp2aA%2Fdy%2Br9S5FlUOpzaymNJw3rmoGPCe6JVX7kRAb05vuA2hKc2auXKMH%2Bdcr0z5dUf1c8ieBYlGfE6bk%2By607cDTX1l0rY3BarH7%2FJWa%2FQJOPhiHfHMp%2FQE1qrsGVvXfec6MXh2wfmA9Ad2F6yZagPtywlc4ec3xMEzKdsSUfbXI5CnQ6VVw47lc2CbGZsTCbC1NVpffvFPuiJbpQqajvYqxEp2mc3e5uATOJRtQH0RQS48i3WrTTuvlbSnR2IMJhX%2FsGAS4%2FN5%2FZBZeWbIbSr2vOw%3D%3D&amp;X-Amz-Algorithm=AWS4-HMAC-SHA256&amp;X-Amz-Date=20200702T111535Z&amp;X-Amz-SignedHeaders=host&amp;X-Amz-Expires=300&amp;X-Amz-Credential=ASIAQ3PHCVTYZZ7ZAZWH%2F20200702%2Fus-east-1%2Fs3%2Faws4_request&amp;X-Amz-Signature=92271be4cf7310cceb4a1e854f7d31eca6abcdb18dd68230aaf8eb320d75e546&amp;hash=1219ec6808ee616fa565263b79d71fe783c8ce435dd5ef3174b1bc30633437ff&amp;host=68042c943591013ac2b2430a89b270f6af2c76d8dfd086a07176afe7c76c2c61&amp;pii=S2214911220300679&amp;tid=spdf-f2c07a0f-53be-4e0a-9cb4-437332ee91a5&amp;sid=e91f1ec16aa066414578b7c24a9f80713d24gxrqb&amp;type=client</t>
  </si>
  <si>
    <t>Venezuela</t>
  </si>
  <si>
    <t>Caracas</t>
  </si>
  <si>
    <t>University Hospital of Caracas</t>
  </si>
  <si>
    <t>Apr 21 to June 19</t>
  </si>
  <si>
    <t>25-6-2020</t>
  </si>
  <si>
    <t>The first pregnant woman with COVID-19 in Venezuela: Pre-symptomatic transmission</t>
  </si>
  <si>
    <t>https://www.ncbi.nlm.nih.gov/pmc/articles/PMC7316046/pdf/main.pdf</t>
  </si>
  <si>
    <t>Chest</t>
  </si>
  <si>
    <t>Tongji Hospital</t>
  </si>
  <si>
    <t>Clinical and Imaging Features of COVID-19 in a Neonate</t>
  </si>
  <si>
    <t>https://pdf.sciencedirectassets.com/280288/1-s2.0-S0012369220X00079/1-s2.0-S001236922030533X/main.pdf?X-Amz-Security-Token=IQoJb3JpZ2luX2VjEMP%2F%2F%2F%2F%2F%2F%2F%2F%2F%2FwEaCXVzLWVhc3QtMSJHMEUCIQDBTOUmoreVCeV58RagxAEiMdaroTrY%2Bm%2FC9QevHpDcVgIgWCMH8e1cOmDWwwSJr0u0ftPpL8YYh9op1LGU2FXcmccqtAMIWxADGgwwNTkwMDM1NDY4NjUiDEemA31mCAzrThLQpiqRA8MNwWDrCngx3%2B15k1icxP2wGahXusW2uCWkgMtsJ2%2FBaMx7v8mRDK2Th4Q7lh1OlSCFde8lPba2zfeMqKtW%2B8dEkIXtgp3vptty%2B83XeZU0yXIN%2FIewd8Po3hSNY1TeXKoeVdMRfUUq6TxpxJSiprowwZsE95zpDLZstqLqgPIsnE6QEaBXQRTU4SGoRWdQAW%2FhEbBFLU%2FjDARKLVettfQmuncK8JcsFXM%2FH6sEpsf4%2FlqnE4mkxnbOvGnDUiZ7QF%2B2dlfk94jbxo4NG3wn0A17Rsic4BiRFbaSVodEtnj%2Fg0bLmN6juVlUBq5bbAWbu4McuSUAoC8KabaIiY4GUel%2F4akA8P1kY%2Fg9tvy9XxwrmF%2Fl7WNnUOfNrsdFHsRxMGEM4KAxSc%2FiAdDmnrVaxtnKPt4GJ65ju1lkEAZ9D0xQ4TZavAQCShnEucmlBGsbclGFxxouDh3m6IvkVBNVouJ4nJxaZ9QVQGoM0YWiTrePPrNTDwkoT%2FQgJwJ5yJQ6ZnyQduNftVqp0%2BP0F4Ioca%2BRMMjn9vcFOusBMsVqUvde%2Fv8AC2cnpFBrT2ap%2FnkNy%2FYL2lsKw4VMIV8zcG0ZulHxPylyT2guqp3RyTQG4Ctla1dLy%2FF7pPy2RXC7Sb5m%2Fr%2BT9zLL4VMu5fQSVOFTj2cHs7o0HYC8NT4FSJBjj%2B72CHfIZVSKO7wgaxSzSZZcKMG2t73MVmdZoCTi%2BKKh%2Fbrs3zvphjGo0DlPBxjX9VRfvY5dbKhp96NIyjSwOo779pn5ZVScNwo1BzwJhNykk3gxxSvTAhLwwe2GO4EtuDHKWO090ek3vknIYL9%2FWmSu9j7V5ZDuCOB2pLiI7w1erVSutVLXUA%3D%3D&amp;X-Amz-Algorithm=AWS4-HMAC-SHA256&amp;X-Amz-Date=20200702T113427Z&amp;X-Amz-SignedHeaders=host&amp;X-Amz-Expires=300&amp;X-Amz-Credential=ASIAQ3PHCVTY3BKMIRGM%2F20200702%2Fus-east-1%2Fs3%2Faws4_request&amp;X-Amz-Signature=7e01ccfb82fa7b247e235f4d1bd13bb0633b2fafcc89f82a606ff6cb9c82f3f3&amp;hash=66be08c804d00634ac4fbd72984580bb9b7e454a05bd1ff3e9167a1da0ad9f2d&amp;host=68042c943591013ac2b2430a89b270f6af2c76d8dfd086a07176afe7c76c2c61&amp;pii=S001236922030533X&amp;tid=spdf-1c82f2f4-c7d1-433c-b4ac-95ff6cbb1577&amp;sid=e91f1ec16aa066414578b7c24a9f80713d24gxrqb&amp;type=client</t>
  </si>
  <si>
    <t>BMJ Case reports</t>
  </si>
  <si>
    <t>The Netherlands</t>
  </si>
  <si>
    <t>Delft</t>
  </si>
  <si>
    <t>Reinier de Graaf Gasthuis</t>
  </si>
  <si>
    <t>Accepted 14 June</t>
  </si>
  <si>
    <t>30-6-2020</t>
  </si>
  <si>
    <t>No evidence of vertical transmission of SARS-CoV-2 after induction of labour in an immune-suppressed SARS-CoV-2-positive patient</t>
  </si>
  <si>
    <t>https://casereports.bmj.com/content/bmjcr/13/6/e235581.full.pdf</t>
  </si>
  <si>
    <t>Breastfeeding medicine</t>
  </si>
  <si>
    <t>Ankara City Hospital</t>
  </si>
  <si>
    <t>Virolactia in an Asymptomatic Mother with COVID-19</t>
  </si>
  <si>
    <t>https://pubmed.ncbi.nlm.nih.gov/32614251/</t>
  </si>
  <si>
    <t>Los Angeles</t>
  </si>
  <si>
    <t>Kaiser Permanente West Los Angeles Medical Center</t>
  </si>
  <si>
    <t>May 28 to June 11</t>
  </si>
  <si>
    <t>Universal SARS-Cov-2 Screening in Women Admitted for Delivery in a Large Managed Care Organization</t>
  </si>
  <si>
    <t>https://www.thieme-connect.de/products/ejournals/pdf/10.1055/s-0040-1714060.pdf</t>
  </si>
  <si>
    <t>Signa Vitae</t>
  </si>
  <si>
    <t>Cuneo</t>
  </si>
  <si>
    <t>Azienda Ospedaliera Santa Croce e Carle</t>
  </si>
  <si>
    <t>May 14 to June 17</t>
  </si>
  <si>
    <t>Prone Ventilation in a 27 Week Pregnant Woman with COVID-19 Severe ARDS</t>
  </si>
  <si>
    <t>https://oss.signavitae.com/mre-signavitae/article/1277509044842446848/pdf/sv-YX051401.pdf</t>
  </si>
  <si>
    <t>Cedars Sinai Medical Center</t>
  </si>
  <si>
    <t>Tocilizumab and Remdesivir in a Pregnant Patient With Coronavirus Disease 2019 (COVID-19)</t>
  </si>
  <si>
    <t>https://journals.lww.com/greenjournal/Abstract/9000/Tocilizumab_and_Remdesivir_in_a_Pregnant_Patient.97308.aspx</t>
  </si>
  <si>
    <t>Hubei</t>
  </si>
  <si>
    <t>Department of Anaesthesiology, Maternal and Child Health Hospital of Hubei Province, Hubei, China</t>
  </si>
  <si>
    <t>Anaesthesia and infection control in cesarean section of pregnant women with coronavirus disease 2019 (COVID-19)</t>
  </si>
  <si>
    <t>https://www.medrxiv.org/content/10.1101/2020.03.23.20040394v1</t>
  </si>
  <si>
    <t>Radiol Practice</t>
  </si>
  <si>
    <t>Hubei Maternal and Child Health Hospital Medical Imaging Department</t>
  </si>
  <si>
    <t>Clinical and CT features of coronavirus disease in pregnant women</t>
  </si>
  <si>
    <t>https://kns.cnki.net/KCMS/detail/detail.aspx?dbcode=CJFQ&amp;dbname=CJFDLAST2020&amp;filename=FSXS202004003&amp;v=MDkwODBlWDFMdXhZUzdEaDFUM3FUcldNMUZyQ1VSN3FmWU9ab0Zpcm1VN3JLSXo3VGZiRzRITkhNcTQ5Rlo0Ujg=</t>
  </si>
  <si>
    <t>Vascular Biology Research Centre, Molecular and Clinical Sciences Research Institute, St 11 George's University of London, Cranmer Terrace</t>
  </si>
  <si>
    <t>April 30 to May 4</t>
  </si>
  <si>
    <t>SARS-CoV-2 in pregnancy: symptomatic pregnant women are only the tip of the iceberg</t>
  </si>
  <si>
    <t>https://www.ncbi.nlm.nih.gov/pmc/articles/PMC7204681/</t>
  </si>
  <si>
    <t>Onki Journal</t>
  </si>
  <si>
    <t>Central South Hospital of Wuhan University</t>
  </si>
  <si>
    <t>Effect of methoxamine on vital signs of cesarean section patients with severe new coronavirus pneumonia</t>
  </si>
  <si>
    <t>https://kns.cnki.net/kcms/detail/42.1677.R.20200403.1119.001.html</t>
  </si>
  <si>
    <t>EClinicalMedicine</t>
  </si>
  <si>
    <t>Unit of Infectious Diseases, Hospital Universitario "12 de Octubre", Instituto de Investigacion Sanitaria Hospital "12 de Octubre" (imas12), Complutense Univer- _x0001_ sity, 2_x0001_ planta, bloque D. Avda. de Cordoba</t>
  </si>
  <si>
    <t>May 9 to May 21</t>
  </si>
  <si>
    <t>Incidence and clinical profiles of COVID-19 pneumonia in pregnant women: A single-centre cohort study from Spain</t>
  </si>
  <si>
    <t>https://www.thelancet.com/pdfs/journals/eclinm/PIIS2589-5370(20)30151-6.pdf</t>
  </si>
  <si>
    <t>Emerging Infectious Diseases</t>
  </si>
  <si>
    <t>Clamart</t>
  </si>
  <si>
    <t>Antoine Béclère Hospital, Paris Saclay University</t>
  </si>
  <si>
    <t>Online ahead of Print</t>
  </si>
  <si>
    <t>Retrospective Description of Pregnant Women Infected With Severe Acute Respiratory Syndrome Coronavirus 2, France</t>
  </si>
  <si>
    <t>https://wwwnc.cdc.gov/eid/article/26/9/20-2144_article</t>
  </si>
  <si>
    <t>Pan African Medical Journal</t>
  </si>
  <si>
    <t>Senegal</t>
  </si>
  <si>
    <t>Dakar</t>
  </si>
  <si>
    <t>Department of Gynecology and Obstetrics, Pikine National Hospital Center</t>
  </si>
  <si>
    <t>May 25 to June 2</t>
  </si>
  <si>
    <t>Clinical characteristics and outcomes of COVID-19 infection in nine pregnant women: a report from a sub-Saharan African country, Senegal</t>
  </si>
  <si>
    <t>https://www.panafrican-med-journal.com/content/series/35/2/58/full/</t>
  </si>
  <si>
    <t>Acta Biomed</t>
  </si>
  <si>
    <t>Parma</t>
  </si>
  <si>
    <t>Neonatology Unit, Department of Medicine and Surgery, University of Parma</t>
  </si>
  <si>
    <t>Report of a Series of Healthy Term Newborns From Convalescent Mothers With COVID-19</t>
  </si>
  <si>
    <t>https://ripetomato2uk.files.wordpress.com/2020/05/acta-biomed-parma-9743-article-text-49126-2-10-20200514.pdf</t>
  </si>
  <si>
    <t>The Pan African Medical Journal</t>
  </si>
  <si>
    <t>Nigeria</t>
  </si>
  <si>
    <t>Lagos</t>
  </si>
  <si>
    <t>Lagos University Teaching Hospital</t>
  </si>
  <si>
    <t>May 31 to June 3</t>
  </si>
  <si>
    <t>Caesarean delivery of first prediagnosed COVID-19 pregnancy in Nigeria</t>
  </si>
  <si>
    <t>https://www.panafrican-med-journal.com/content/article/36/100/full/</t>
  </si>
  <si>
    <t>Department of Pediatrics, Neonatal Unit, Puerta de Hierro-Majadahonda University Hospital</t>
  </si>
  <si>
    <t>Negative Transmission of SARS-CoV-2 to Hand-Expressed Colostrum from SARS-CoV-2–Positive Mothers</t>
  </si>
  <si>
    <t>https://pubmed.ncbi.nlm.nih.gov/32644841/</t>
  </si>
  <si>
    <t>Maternal Fetal Medicine Unit, Department of Obstetrics, the Microbiology Department, the Pediatric Critical Care Department, and the Department of Infectious Diseases, Vall d'Hebron Barcelona Hospital Campus, Universitat Autònoma de Barcelona, Barcelona, and the Red Española de Investigación en Patología Infecciosa (REIPI), Instituto de Salud Carlos III</t>
  </si>
  <si>
    <t>May 26 to June 23</t>
  </si>
  <si>
    <t>Fetal Transient Skin Edema in Two Pregnant Women With Coronavirus Disease 2019 (COVID-19)</t>
  </si>
  <si>
    <t>https://journals.lww.com/greenjournal/Abstract/9000/Fetal_Transient_Skin_Edema_in_Two_Pregnant_Women.97307.aspx</t>
  </si>
  <si>
    <t>Clinical Microbiology and Infection</t>
  </si>
  <si>
    <t>Materno-Fetal and Obstetrics Research Unit, Department “Woman-Mother-Child”, Lausanne University Hospital</t>
  </si>
  <si>
    <t>May 27 to June 28</t>
  </si>
  <si>
    <t>28-6-2020</t>
  </si>
  <si>
    <t>Vertical transmission and materno-fetal outcomes in 13 patients with COVID-19</t>
  </si>
  <si>
    <t>https://www.clinicalmicrobiologyandinfection.com/article/S1198-743X(20)30381-5/pdf</t>
  </si>
  <si>
    <t>Acta Paediatr</t>
  </si>
  <si>
    <t>Deparment of Neonatology, Puerta de Hierro-Majadahonda University Hospital</t>
  </si>
  <si>
    <t>Multi-centre Spanish Study Found No Incidences of Viral Transmission in Infants Born to Mothers With COVID-19</t>
  </si>
  <si>
    <t>https://pubmed.ncbi.nlm.nih.gov/32649784/</t>
  </si>
  <si>
    <t>Pediatr Infect Dis J</t>
  </si>
  <si>
    <t>From the Department of Paediatric Infectious Diseases &amp; Immunology, Evelina London Children's Hospital, Guy's and St. Thomas' NHS Foundation Trust</t>
  </si>
  <si>
    <t>Probable Vertical Transmission of SARS-CoV-2 Infection</t>
  </si>
  <si>
    <t>https://pubmed.ncbi.nlm.nih.gov/32658096/</t>
  </si>
  <si>
    <t>Dallas</t>
  </si>
  <si>
    <t>Parkland Health &amp; Hospital System</t>
  </si>
  <si>
    <t>Online first</t>
  </si>
  <si>
    <t>INTRAUTERINE TRANSMISSION OF SARS-COV-2 INFECTION IN A PRETERM INFANT</t>
  </si>
  <si>
    <t>https://journals.lww.com/pidj/Abstract/9000/INTRAUTERINE_TRANSMISSION_OF_SARS_COV_2_INFECTION.96099.aspx</t>
  </si>
  <si>
    <t>3 New York city Hospitals</t>
  </si>
  <si>
    <t>Pregnancy and Postpartum Outcomes in a Universally Tested Population for SARS-CoV-2 in New York City: A Prospective Cohort Study</t>
  </si>
  <si>
    <t>https://www.ncbi.nlm.nih.gov/research/coronavirus/publication/32633022</t>
  </si>
  <si>
    <t>Malmo/Lund</t>
  </si>
  <si>
    <t>University and Skåne University Hospital</t>
  </si>
  <si>
    <t>June 24 to July 23</t>
  </si>
  <si>
    <t>Obstetric and intensive-care strategies in a high-risk pregnancy with critical respiratory failure due to COVID-19: A case report</t>
  </si>
  <si>
    <t>https://reader.elsevier.com/reader/sd/pii/S2214911220300709?token=519E06ABAF5F8ECD881DE037AC6DF5A26D764EAA2BD0D994A7FA6CEE4E5D16F439E7B743A8CEA71880A30A9E2E7D283B</t>
  </si>
  <si>
    <t>Greece</t>
  </si>
  <si>
    <t>Athens</t>
  </si>
  <si>
    <t>1rst University Department of Pathology, Unit of Perinatal Pathology, National Kapodistrian University of Athens (NKUA)</t>
  </si>
  <si>
    <t>Further placental pathology in mild COVID-19 of term pregnancy with pathophysiological correlates</t>
  </si>
  <si>
    <t>https://assets.researchsquare.com/files/rs-40375/v1/faede84c-f6fc-4eab-a1f3-5ab0572d4db8.pdf</t>
  </si>
  <si>
    <t>European Journal of Clinical Microbiology &amp; Infectious Diseases</t>
  </si>
  <si>
    <t>Sint-Truiden</t>
  </si>
  <si>
    <t>Sint-Trudo Hospital</t>
  </si>
  <si>
    <t>June 14 to June 24</t>
  </si>
  <si>
    <t>13-7-2020</t>
  </si>
  <si>
    <t>Vertical transmission of SARS-CoV-2 infection and preterm birth</t>
  </si>
  <si>
    <t>https://link.springer.com/content/pdf/10.1007/s10096-020-03964-y.pdf</t>
  </si>
  <si>
    <t>Sao Paulo</t>
  </si>
  <si>
    <t>Hospital e Maternidade Santa Joana</t>
  </si>
  <si>
    <t>June 30 to July 9</t>
  </si>
  <si>
    <t>Fetal deaths in pregnancies with SARS-COV-2 infection in Brazil:A case series</t>
  </si>
  <si>
    <t>https://reader.elsevier.com/reader/sd/pii/S2214911220300734?token=93F7310C0D71D4864269DFB5B82363FB31356A92F3456E82015792015C1496891AEAF7691EC2AB23D83A55C909FD0748</t>
  </si>
  <si>
    <t>Rev Inst Med Trop Sao Paulo</t>
  </si>
  <si>
    <t>Vitoria</t>
  </si>
  <si>
    <t>Universidade Federal do Espírito Santo, Programa de Pós Graduação em Doenças Infecciosas, Vitória, Espírito Santo, Brazil</t>
  </si>
  <si>
    <t>June 20 to July 1</t>
  </si>
  <si>
    <t>Severe coronavirus infection in pregnancy: challenging cases report</t>
  </si>
  <si>
    <t>https://pubmed.ncbi.nlm.nih.gov/32667391/</t>
  </si>
  <si>
    <t>Nature Communications</t>
  </si>
  <si>
    <t>Division of Obstetrics and Gynecology, Antoine Béclère Hospital, Paris Saclay University Hospitals</t>
  </si>
  <si>
    <t>April 23 to June 29</t>
  </si>
  <si>
    <t>14-7-2020</t>
  </si>
  <si>
    <t>Transplacental transmission of SARS-CoV-2 infection</t>
  </si>
  <si>
    <t>https://www.nature.com/articles/s41467-020-17436-6</t>
  </si>
  <si>
    <t>THE JOURNAL OF MATERNAL-FETAL &amp; NEONATAL MEDICINE</t>
  </si>
  <si>
    <t>Seriate</t>
  </si>
  <si>
    <t>Department of Obstetrics and Gynecology, Bolognini Hospital</t>
  </si>
  <si>
    <t>May 13 to July 1</t>
  </si>
  <si>
    <t>15-7-2020</t>
  </si>
  <si>
    <t>Considerations on COVID-19 pregnancy: a cases series during outbreak in Bergamo Province, North Italy</t>
  </si>
  <si>
    <t>https://pubmed.ncbi.nlm.nih.gov/32664761/</t>
  </si>
  <si>
    <t>Icahn School of Medicine at Mount Sinai,</t>
  </si>
  <si>
    <t>16-7-2020</t>
  </si>
  <si>
    <t>Clinical improvement of severe COVID-19 pneumonia in a pregnant patient after caesarean delivery</t>
  </si>
  <si>
    <t>https://pubmed.ncbi.nlm.nih.gov/32675129/</t>
  </si>
  <si>
    <t>Nancy</t>
  </si>
  <si>
    <t>CHRU Nancy</t>
  </si>
  <si>
    <t>Proteinuria in Covid-19 pregnant women: Preeclampsia or severe infection?</t>
  </si>
  <si>
    <t>https://www.ncbi.nlm.nih.gov/pmc/articles/PMC7332927/</t>
  </si>
  <si>
    <t>Eur j Obstet Gynecol Reprod Biol</t>
  </si>
  <si>
    <t>Fondazione IRCCS Ca’ Granda, Ospedale Maggiore Policlinico</t>
  </si>
  <si>
    <t>Histological characterization of placenta in COVID19 pregnant women</t>
  </si>
  <si>
    <t>https://www.ejog.org/article/S0301-2115(20)30416-4/pdf</t>
  </si>
  <si>
    <t>Para</t>
  </si>
  <si>
    <t>Santa Casa de Misericórdia do Pará Foundation</t>
  </si>
  <si>
    <t>Severe COVID-19 in cardiopath young pregnant without vertical transmission: a case report</t>
  </si>
  <si>
    <t>https://assets.researchsquare.com/files/rs-40095/v1/463b68df-2dbd-4a9c-ba0e-1d44af579d47.pdf</t>
  </si>
  <si>
    <t>The Journal of Maternal-fetal &amp; neonatal medicine</t>
  </si>
  <si>
    <t xml:space="preserve">Portugal </t>
  </si>
  <si>
    <t>Lisbon</t>
  </si>
  <si>
    <t>CHULN - Santa Maria Hospital</t>
  </si>
  <si>
    <t>June 15 to July 5</t>
  </si>
  <si>
    <t>Prevalence of SARS-CoV-2 infection in asymtomatic pregnant women and their partners in a tertiary care hospital in Portugal</t>
  </si>
  <si>
    <t>https://www.tandfonline.com/doi/abs/10.1080/14767058.2020.1793323?journalCode=ijmf20</t>
  </si>
  <si>
    <t>International Journal of Obstetric Anesthesia</t>
  </si>
  <si>
    <t>Antoine-Béclère Hospital</t>
  </si>
  <si>
    <t>Thrombocytopenia in pregnant patients with mild COVID-19</t>
  </si>
  <si>
    <t>https://pdf.sciencedirectassets.com/272448/1-s2.0-S0959289X20X00069/1-s2.0-S0959289X20300716/main.pdf?X-Amz-Security-Token=IQoJb3JpZ2luX2VjEHMaCXVzLWVhc3QtMSJIMEYCIQCIcQ2aujKOl%2B7s5lrtZC4CFf2GFfpR4tWKFMVcuX8qGgIhAOzkHIFF0lEWw56HFfSpl5A3rjac0%2FRhoq%2Fj4j6XAa1zKrQDCCwQAxoMMDU5MDAzNTQ2ODY1Igx8wf2mykYkT%2Bd9cGwqkQMYdOUTperwvPdYVKLqWVs29u0BiucP0xdX02iye4o3sq0yM17gfbFm8rti65DcgBAV8knzQpW4tMLMYrnt7VyxVFAscaFd3EH1D4X8cEWil6xEWaqvLXBHcv7NCC4OGeDp13pgACDWUgtpvl3inu1SIwCbeQpbt2ONJhuqtsg0RoABHvUNt7faglSXNvnDUBiHPFalRPmTuOlNgoS%2F34ZBH5oLITCpOzkOrUXnCwZtwrAlBxL4cDfnMFp5dlWwOrpW3uoyYEtNtXLv1VKQr3Fd9%2FPciM9%2FGsq56Z2%2F%2FlMQUu8gtxlQZ7lPR3K%2Bo4Y%2B4MybUvQyhUL0b2GyFCwwy6eF55CgTdAMQCvCveC9DsSYgffbfjGl%2BErZc6udD9GoFMfHfH8UZgpRDUycJT8uxF1IJZ4Gy8%2FMJD3u7CL1gBcmYEebfK5iV%2B7o5s%2F2jqHhclRTwxI8osnGI6Qz6tRIYBss4GAyj1HRZWGd62iAoYfSC8hos%2F5Wp1OcrS9nE2XeKju8oJvdFCAiKM4WMTV0ymU%2FyzC%2B7NX4BTrqAb%2FUJPN3oS09nH801%2FWfMKE162FJH7dPkfGK4t%2BVN3zUnYiJ4p1WCZK6pUjhQ4G5925ZIqSke2zrXiXPo3FcXc%2FLMNPzdLhHdyNuHmr7veXLeMQM0ysLges1f%2FCj2L6dr7%2F5ZwOErRDHoKCAcRKQIfnYobPYKRob4yaEA4mfGQITE7%2F7L%2FHoJF3E1w2wiekNwfp8%2FLgWGu3QIGTLDMCQeBjwCSeI7ew0WnSoCz2VlIMoZ3d6cOqI91%2Fo0l5Ev9r4JW1lG1%2Ff4JCrzPzcIyg%2FvtUF0B1OatE6KyHPYMcxHnkfddsRM%2BDaT4MW1Q%3D%3D&amp;X-Amz-Algorithm=AWS4-HMAC-SHA256&amp;X-Amz-Date=20200720T112610Z&amp;X-Amz-SignedHeaders=host&amp;X-Amz-Expires=300&amp;X-Amz-Credential=ASIAQ3PHCVTY6WS632DK%2F20200720%2Fus-east-1%2Fs3%2Faws4_request&amp;X-Amz-Signature=80c810a2d4dfba0e33d1d0166a26716f4194c024e8d522e9c42dab0192d62bfd&amp;hash=a171e22886a982d09850efe9654d7a21557bb21b4cce4db87a4ecea7a8158628&amp;host=68042c943591013ac2b2430a89b270f6af2c76d8dfd086a07176afe7c76c2c61&amp;pii=S0959289X20300716&amp;tid=spdf-833401f4-9545-48ef-9471-61388ba6fa03&amp;sid=0edc856b529a614fae4a3df072d1297ddd0egxrqb&amp;type=client</t>
  </si>
  <si>
    <t>Sakarya</t>
  </si>
  <si>
    <t>Sakarya Training and Research Hospital</t>
  </si>
  <si>
    <t>June 6 to July 5</t>
  </si>
  <si>
    <t>SARS-CoV-2 is not present in the vaginal fluid of pregnant women with COVID-19</t>
  </si>
  <si>
    <t>https://www.tandfonline.com/doi/epub/10.1080/14767058.2020.1793318?needAccess=true</t>
  </si>
  <si>
    <t xml:space="preserve">Sao Paulo </t>
  </si>
  <si>
    <t>Medical School of Botucatu, São Paulo State University (UNESP)</t>
  </si>
  <si>
    <t>June 1 to June 18</t>
  </si>
  <si>
    <t>Maternal mortality and COVID-19</t>
  </si>
  <si>
    <t>https://www.tandfonline.com/doi/epub/10.1080/14767058.2020.1786056?needAccess=true</t>
  </si>
  <si>
    <t>Clinical and Experimental Pediatrics</t>
  </si>
  <si>
    <t>Daegu Fatima Hospital</t>
  </si>
  <si>
    <t>May 7 to June 4</t>
  </si>
  <si>
    <t>Management of the first newborn delivered by a mother with COVID-19 in South Korea</t>
  </si>
  <si>
    <t>https://www.e-cep.org/upload/pdf/cep-2020-00850.pdf</t>
  </si>
  <si>
    <t>Medicine</t>
  </si>
  <si>
    <t>Yichang</t>
  </si>
  <si>
    <t>Yichang Central People’s Hospital</t>
  </si>
  <si>
    <t>Apr 15 to June 18</t>
  </si>
  <si>
    <t>17-7-2020</t>
  </si>
  <si>
    <t>Coronavirus disease 2019 (COVID-19) in pregnancy: 2 case reports on maternal and neonatal outcomes in Yichang city, Hubei Province, China</t>
  </si>
  <si>
    <t>https://journals.lww.com/md-journal/Fulltext/2020/07170/Coronavirus_disease_2019__COVID_19__in_pregnancy_.126.aspx</t>
  </si>
  <si>
    <t>International Journal of Obstetrics&amp;Gynecology</t>
  </si>
  <si>
    <t>18-7-2020</t>
  </si>
  <si>
    <t>A pandemic center’s experience of managing pregnant women with COVID‐19 infection in Turkey: A prospective cohort study</t>
  </si>
  <si>
    <t>https://obgyn.onlinelibrary.wiley.com/doi/epdf/10.1002/ijgo.13318</t>
  </si>
  <si>
    <t>International Journal of Pediatrics</t>
  </si>
  <si>
    <t>Mashhad universiti of medical Sciences</t>
  </si>
  <si>
    <t>Apr 25 to May 12</t>
  </si>
  <si>
    <t>Coronavirus (COVID-19) Infection in Newborns</t>
  </si>
  <si>
    <t>http://ijp.mums.ac.ir/article_15618_30763f7be694bcedd7f1a5c7bd63dab0.pdf</t>
  </si>
  <si>
    <t>The official Journal of Pediatric Infections Research</t>
  </si>
  <si>
    <t>Lahijan</t>
  </si>
  <si>
    <t>Pirooz Hospital</t>
  </si>
  <si>
    <t>Apr 8 to June 4</t>
  </si>
  <si>
    <t>Neonatal SARS-CoV-2 Infection and Congenital Myocarditis: A Case Report and Literature Review</t>
  </si>
  <si>
    <t>https://sites.kowsarpub.com/apid/articles/103504.html</t>
  </si>
  <si>
    <t>The Journal of Obstetrics and Gynecology India</t>
  </si>
  <si>
    <t>Mumbai</t>
  </si>
  <si>
    <t>Tertiary Care Hospital</t>
  </si>
  <si>
    <t>May 24 to June 11</t>
  </si>
  <si>
    <t>Impact of the Coronavirus Infection in Pregnancy: A Preliminary Study of 141 Patients</t>
  </si>
  <si>
    <t>https://link.springer.com/content/pdf/10.1007/s13224-020-01335-3.pdf</t>
  </si>
  <si>
    <t>European Journal of Obstetrics and Gynecology and Reproductive Biology</t>
  </si>
  <si>
    <t>University Hospitals of Birmingham</t>
  </si>
  <si>
    <t>May 28 to July 2</t>
  </si>
  <si>
    <t>Maternal COVID-19 infection, clinical characteristics, pregnancy, and neonatal outcome A prospective cohort study</t>
  </si>
  <si>
    <t>https://pdf.sciencedirectassets.com/271236/AIP/1-s2.0-S0301211520304486/main.pdf?X-Amz-Security-Token=IQoJb3JpZ2luX2VjEKb%2F%2F%2F%2F%2F%2F%2F%2F%2F%2FwEaCXVzLWVhc3QtMSJHMEUCIQDxqBJaUEGGJ9cGzlu9V%2BTfLmX8sDqLE1TTcjgEoVukBwIgSaWRyxjx6yeZLJl83Of4hxkuA5YPKc6lrA5KUVBcTk8qtAMIXxADGgwwNTkwMDM1NDY4NjUiDLjLuz0aMRflgT9wAyqRA3U6nRQvLwZQXxsA3sZZ7ubLe7jAo2pH6NWRxAnrxEyFYA8a7oaRVP82OpbfJnn7vvDWqDeeTWv0oA26kyBKrCrf2ELNBw25nm3FWrwcvQYA8P3xZIM7XcgS9FevtcSJo2Lto2nXZbpYXcNIrqBxQAB%2BwujqE27gFhLa5y%2Ffzrf7UVtNqH88FUka8wNQx%2F0nXtwsA2CKn5np1pPggG0d8Tgs8dJnn96axxBc6XwY1SqFERt2xp37uDBFC51gLksBz3qdzYGWx5fG3SwI8eLEtyug%2Bokl1D0%2FBG9wPJh%2Bp%2BQEc9ODUfLNQCq8cQZO5EfY1EUFqsqT0BXyxa1hJbdX8Y2Ui5vMCT6WZV1TW%2BREQonIKsAufIoaojFyNCyjJCE3BFgemGV4LHpuQaQ8hJV%2FJWNn1qhoMJRVdOjGiSjZIOEPNNZNOCTYG9xAYkjlWPx5TYRtqA%2BrcojRRNlPTUlJEgTlP1cHV8y8R0V1HXU6oWXijkRwBew1QnG5VQKb4CydRp5O1CD3dWke6N3pKATIfi3uMIGO4fgFOusB9we7JOMkJz26ogyFWg3YYK%2Fu21IEmOb3oibJUy2Rtkp%2BF2NCpt9GsVghK77REDYYI4h22YJSSE36JzAPQnh7%2FP1kW%2FKJ03F4qll1gbpA0%2FidYvFfBLHCXOhWaU4gO%2BgH7abyWsgKs%2FNGs4HgHsTl2kCVhqbfzfkLU3Wg%2Ff3kCFbxJrOBYUD93%2BxXtDB7Km2X3hBIzoIA5tc5xsyX4fvoF8r%2Fdue968KJ9gf7s7cXfuDTXucVLp2jnar597w1MZDiMlJ5ipptpe8jIAUsoYk2C3t%2BondZ2yrXvYNxw1xWjBFgcTkeGfiaXAgugQ%3D%3D&amp;X-Amz-Algorithm=AWS4-HMAC-SHA256&amp;X-Amz-Date=20200722T151331Z&amp;X-Amz-SignedHeaders=host&amp;X-Amz-Expires=300&amp;X-Amz-Credential=ASIAQ3PHCVTYQDTBDGM3%2F20200722%2Fus-east-1%2Fs3%2Faws4_request&amp;X-Amz-Signature=117b0c82571f4a48f7930ef833fd9f0ff647073717d135d88bbe041083439e0d&amp;hash=0e33070b20100a5065bc46f77e59fa5fb0356d4a8db50f7112ea40684e943704&amp;host=68042c943591013ac2b2430a89b270f6af2c76d8dfd086a07176afe7c76c2c61&amp;pii=S0301211520304486&amp;tid=spdf-09b19fac-84af-4454-ac9c-7e112b1de8ea&amp;sid=59d5854c89511841454a0a625c3267fc6e7bgxrqb&amp;type=client</t>
  </si>
  <si>
    <t>Hindawi</t>
  </si>
  <si>
    <t>New York University Grossman School of Medicine</t>
  </si>
  <si>
    <t>May 15 to June 2</t>
  </si>
  <si>
    <t>Neonate Born to a Mother with a Diagnosis of Suspected Intra-Amniotic Infection versus COVID-19 or Both</t>
  </si>
  <si>
    <t>https://www.hindawi.com/journals/cripe/2020/8886800/</t>
  </si>
  <si>
    <t>Hospital Universitario “12 de Octubre”</t>
  </si>
  <si>
    <t>June 11 to July 5</t>
  </si>
  <si>
    <t>20-7-2020</t>
  </si>
  <si>
    <t>SARS-CoV-2 in pregnancy: characteristics and outcomes of hospitalized and non-hospitalized women due to COVID-19</t>
  </si>
  <si>
    <t>https://www.tandfonline.com/doi/epub/10.1080/14767058.2020.1793320?needAccess=true&amp;</t>
  </si>
  <si>
    <t>Histopathology</t>
  </si>
  <si>
    <t>Columbia University Irving Medical Center</t>
  </si>
  <si>
    <t>21-7-2020</t>
  </si>
  <si>
    <t>Third Trimester Placentas of SARS-CoV-2-Positive Women: Histomorphology, including Viral Immunohistochemistry and in Situ Hybridization.</t>
  </si>
  <si>
    <t>https://onlinelibrary.wiley.com/doi/pdfdirect/10.1111/his.14215</t>
  </si>
  <si>
    <t>Archives of Gynecology and Obstetrics</t>
  </si>
  <si>
    <t>The Central Hospitals of Wuhan, Tongji Medical College, Huazhong University of Science and Technology in Wuhan, China</t>
  </si>
  <si>
    <t>March 28 to Apr 26</t>
  </si>
  <si>
    <t>Maternal and infant outcomes of full-term pregnancy combined with COVID-2019 in Wuhan, China: retrospective case series</t>
  </si>
  <si>
    <t>https://link.springer.com/content/pdf/10.1007/s00404-020-05573-8.pdf</t>
  </si>
  <si>
    <t>Cergy-Pontoise cedex</t>
  </si>
  <si>
    <t>René Dubos Hospital</t>
  </si>
  <si>
    <t>Late miscarriage as a presenting manifestation of COVID-19</t>
  </si>
  <si>
    <t>https://www.ncbi.nlm.nih.gov/pmc/articles/PMC7355327/</t>
  </si>
  <si>
    <t>The journal of Maternal-Fetal &amp; Neonatal Medicine</t>
  </si>
  <si>
    <t>Centro Hospitalar Universitário São João</t>
  </si>
  <si>
    <t>May 2 to June 19</t>
  </si>
  <si>
    <t>23-7-2020</t>
  </si>
  <si>
    <t>Perinatal management of SARS-CoV-2 infection in a level III University Hospital</t>
  </si>
  <si>
    <t>https://pubmed.ncbi.nlm.nih.gov/32698646/</t>
  </si>
  <si>
    <t>NewYork-Presbyterian Hospital</t>
  </si>
  <si>
    <t>June 24 to July 10</t>
  </si>
  <si>
    <t>Influence of Race and Ethnicity on Severe Acute Respiratory Syndrome Coronavirus 2 (SARS-CoV-2) Infection Rates and Clinical Outcomes in Pregnancy</t>
  </si>
  <si>
    <t>https://journals.lww.com/greenjournal/Citation/9000/Influence_of_Race_and_Ethnicity_on_Severe_Acute.97290.aspx</t>
  </si>
  <si>
    <t>Tacoma</t>
  </si>
  <si>
    <t>MultiCare Tacoma General Hospital</t>
  </si>
  <si>
    <t>June 22 to July 10</t>
  </si>
  <si>
    <t>Prolonged Detection of Severe Acute Respiratory Syndrome Coronavirus 2 (SARS-CoV-2) RNA in an Obstetric Patient With Antibody Seroconversion</t>
  </si>
  <si>
    <t>https://journals.lww.com/greenjournal/Abstract/9000/Prolonged_Detection_of_Severe_Acute_Respiratory.97292.aspx</t>
  </si>
  <si>
    <t>The Lancet Child&amp;Adolescent Health</t>
  </si>
  <si>
    <t>Presbyterian—Komansky Children’s Hospital</t>
  </si>
  <si>
    <t>Neonatal management and outcomes during the COVID-19 pandemic: an observation cohort study</t>
  </si>
  <si>
    <t>https://pdf.sciencedirectassets.com/316666/AIP/1-s2.0-S2352464220302352/main.pdf?X-Amz-Security-Token=IQoJb3JpZ2luX2VjEBsaCXVzLWVhc3QtMSJHMEUCIQCTvcYiV8vl5uh2dCBxxyUKaCi%2Bg1h0unz%2BBFw%2F%2BBquJAIgV1kM%2BFivU4TsQkXjgQFTst3S3%2FmJuLjNQXq7w3gGkr0qvQMI1P%2F%2F%2F%2F%2F%2F%2F%2F%2F%2FARADGgwwNTkwMDM1NDY4NjUiDLSEXReVnWjft7zE6CqRA%2FoclKf1RVVUl7xPGBRrM2G3wA36lg9HWhFvn2MVu%2BblLznrN9fMy37r053Gp9ZwmdxkY1MJFIq9909xq%2FXtUQnhpFzX%2FiMY8LBOyWuu6nuF6pMXfBj8jr9e0LWQzErhZFZkFGED35nvxushmEyJUlfEdfcXVx09qIJmp1HFZh0v0focIRGREgQ7gVBXefS3Mv%2FVdHUppQdMn7VijlWjhu15ccMCVDUW4xyjde%2FlxAaLm6HJtyxdsszYN%2FoOR7HJSCGT8FHwimrGjQUPc0RsHt2Ecp0hLeouprjje0cOWYOiqXQ5xRLtfuhQ4v%2BOkxkhtaamEHDTZX4QOKr08uVELTYoSTzg7N%2FgV64f1SEnw1AFytVTA5b9%2BK3XqyvUHDFedSnK%2Bl1oBBxWNMwLs3O%2FrUXRCBwUTXMsenrwKinKesy7CRYneD9XKOmJIUlTllutH85%2B99wmri%2Bh6rm6l6IOfa2sQD4FswC5Aczanh7ObnRU4JezSfsVeXmleiOuPRKHj58l0Q331H%2FlRaJv%2BYm7EIhWMJfc%2BvgFOusBPZ%2FyF2%2BrfUq4IT2hl1jEAUS22OLU7S%2F4h6vrT6d5Obq7%2FcNCx4K%2BRoj%2BwwU8F1qJK8yY1Tnht7geg7XIm1mfIWyQ%2BO%2FC1KiPeV9D%2B%2Bfa8V38dgp8HKyJvAOrv1aYSIfyRAjtKWP6EJLSqjVfbJ9V8CsmVdldU%2FD%2FWcDjWS2aGhNIXukV8mM%2Fw38pQFYg7fBAhmIbR58dmmce%2BZU%2ByerXK38R4iUbiBJITSDJZGfXa%2FUqRVUjcT0pL5nA196fpfOiV3eyw24mEHvgIg1lm%2Bb5b6utHpQ24XrVF1FSsGAwQ0UNTcnDaS2BSGgi4A%3D%3D&amp;X-Amz-Algorithm=AWS4-HMAC-SHA256&amp;X-Amz-Date=20200727T112547Z&amp;X-Amz-SignedHeaders=host&amp;X-Amz-Expires=300&amp;X-Amz-Credential=ASIAQ3PHCVTY36Q3SS4S%2F20200727%2Fus-east-1%2Fs3%2Faws4_request&amp;X-Amz-Signature=f8149c23b437f15e2ea1fd952c1b9e4298f19f0a180063977114ce1717e684f1&amp;hash=e1907ed6419bde4aacac388a57e6e8d4681f1d5b94cdeca8a0e54c919e17c9f7&amp;host=68042c943591013ac2b2430a89b270f6af2c76d8dfd086a07176afe7c76c2c61&amp;pii=S2352464220302352&amp;tid=spdf-f7f5e439-2a18-4e5f-8e23-04dd0e118254&amp;sid=9ecd4a777736d1484c78477231995de6086bgxrqb&amp;type=client</t>
  </si>
  <si>
    <t>Infection, Disease&amp;Health</t>
  </si>
  <si>
    <t>Queensland</t>
  </si>
  <si>
    <t>Sunshine Coast University Hospital</t>
  </si>
  <si>
    <t>COVID-19 in a complex obstetric patient with cystic fibrosis</t>
  </si>
  <si>
    <t>https://pdf.sciencedirectassets.com/314103/AIP/1-s2.0-S246804512030050X/main.pdf?X-Amz-Security-Token=IQoJb3JpZ2luX2VjEBsaCXVzLWVhc3QtMSJHMEUCIGGiHxHAaJ7XYl7%2B8Fs3xH6hinbIyM7AzGxYBvFy4nCyAiEA9Ny%2FYzDs%2B4BBCj%2F%2BVUcgTNyGSEO9vXsqGadetLly%2BrsqvQMI1P%2F%2F%2F%2F%2F%2F%2F%2F%2F%2FARADGgwwNTkwMDM1NDY4NjUiDC%2B7vJ2elBAY8w7uVyqRA5lEuYC3%2FkShjJ9tLO%2BoKLiIlVaOfZia%2BuO3tr48do5vPIj5X8Dc4da2Qfw03cl%2FfUMO6p2fc2xFMynRcagH6cGDfNGOmZjTvkH%2F7dTZLdVOh6Lm3IwU74nS5Kqxs53Fl75OeicPY71sosB4hWfP1z7AVN%2Ff%2FtlPpYT9gH38cjoElpTlXAdo5sqHqa6FYdFwjPeg4ku4X5x1qe1PT5QzE5EiUunILZ2KuQBOpAk006FJiq6gsPQWnEXcF8O6qrmrH3S%2B3D%2F1AfErCrMOLje%2Fq%2Ba2%2Fb23KMarEKcnWGB03OMlkhLpMy%2BA2kuvjNTPkaURjbtMXxMduwBNEh6W99uRMMwH8vgJUWQ1hHKhTYvp73X9m9glTYnj75ALjEbCQlhkZ5nBAsPb8rXLMCrZpYFd%2F9kmZaXhSyRRpOblS%2BZapbI%2FVk87a9sd0Fe4%2BB1KmggSGW4VWmN2S%2FtU4NMqRTcP8XqWdkT7xvYKOKh%2FeQFczkdEh0Bc8%2Bd2dcp5ffWNrOxhlfL9dhBSp5yXtgdy%2FC6p9g1bMOPV%2BvgFOusBUsLx5WwmOMhJaoAS1XkdVOgivt2NlMenB5ThUp9ZEIukRMhRQgBN7b8f2FA5dEgvod%2F5JFlWxYmluViwOmsc%2FuLqbMINREyCC75zYluLQx%2BNJr4xUgHR5jsk6nMgsCEnKfPI%2B1EPogpANcG9XjZzv8Dfdp3Z01KWnnZdkqSHjSmy780gEm15gh34TLIrfZrXwUKCr4lgHztnTCNizGCIHmAq5Ak945vtZtPoz5w80dK%2FQEKFqTUAVxT%2FRkv6CThOzpRWETPovwj7lFzHgAjYklldPKnCOUfRbd%2FdNLRp6dM%2F5lmqJ8VUVAwkmQ%3D%3D&amp;X-Amz-Algorithm=AWS4-HMAC-SHA256&amp;X-Amz-Date=20200727T105831Z&amp;X-Amz-SignedHeaders=host&amp;X-Amz-Expires=300&amp;X-Amz-Credential=ASIAQ3PHCVTY7E7524G6%2F20200727%2Fus-east-1%2Fs3%2Faws4_request&amp;X-Amz-Signature=9bc5c094b352bbe1e5c2a600b363c90c8b388c7a5be6a86bd38708de1be7a2b8&amp;hash=33f51088ede510ba4a6569cdafefd05a7233c09817056b2328670a24d23903d3&amp;host=68042c943591013ac2b2430a89b270f6af2c76d8dfd086a07176afe7c76c2c61&amp;pii=S246804512030050X&amp;tid=spdf-7bad1e21-ba64-4ca7-9c9e-86d3147cd4b2&amp;sid=4658034839d0414cb43a062058c767848605gxrqb&amp;type=client</t>
  </si>
  <si>
    <t>Infectious Diseases</t>
  </si>
  <si>
    <t>Department of Pediatrics, Wuhan No.1 Hospita</t>
  </si>
  <si>
    <t>July 4 to July 15</t>
  </si>
  <si>
    <t>28-7-20</t>
  </si>
  <si>
    <t>No evidence for vertical transmission of SARS-CoV-2 in two neonates with mothers infected in the second trimester</t>
  </si>
  <si>
    <t>https://www.tandfonline.com/doi/pdf/10.1080/23744235.2020.1798499?needAccess=true</t>
  </si>
  <si>
    <t>PLOS Medicine</t>
  </si>
  <si>
    <t>Shanghai</t>
  </si>
  <si>
    <t>International Peace Maternity and Child Health Hospital, School of Medicine, Shanghai Jiao Tong University</t>
  </si>
  <si>
    <t>April 2 to June 24</t>
  </si>
  <si>
    <t>Neonatal outcome in 29 pregnant women with COVID-19: A retrospective study in Wuhan, China</t>
  </si>
  <si>
    <t>https://journals.plos.org/plosmedicine/article/file?id=10.1371/journal.pmed.1003195&amp;type=printable</t>
  </si>
  <si>
    <t>Journal of Investigative Medicine High Impact Case Reports</t>
  </si>
  <si>
    <t>1 Keck School of Medicine of University of Southern California, LAC+USC Medical Center</t>
  </si>
  <si>
    <t>June 17 to July 5</t>
  </si>
  <si>
    <t>29-7-20</t>
  </si>
  <si>
    <t>Extremely Preterm Infant Born to a Mother With Severe COVID-19 Pneumonia</t>
  </si>
  <si>
    <t>https://journals.sagepub.com/doi/10.1177/2324709620946621</t>
  </si>
  <si>
    <t>American Journal of Case Reports</t>
  </si>
  <si>
    <t>Neptune</t>
  </si>
  <si>
    <t>Jersey Shore University Medical Center</t>
  </si>
  <si>
    <t>Apr 28 to June 16</t>
  </si>
  <si>
    <t>Successful Maternal and Fetal Outcomes in COVID-19 Pregnant Women: An Institutional Approach</t>
  </si>
  <si>
    <t>https://www.amjcaserep.com/download/index/idArt/925513</t>
  </si>
  <si>
    <t xml:space="preserve">Iran </t>
  </si>
  <si>
    <t>Isfahan</t>
  </si>
  <si>
    <t>Isfahan University of Medical Sciences</t>
  </si>
  <si>
    <t>May 2 to July 15</t>
  </si>
  <si>
    <t>26-7-2020</t>
  </si>
  <si>
    <t>ADRS due to COVID-19 in midterm pregnancy: successful management with plasma transfusion and corticosteroids</t>
  </si>
  <si>
    <t>https://www.tandfonline.com/doi/epub/10.1080/14767058.2020.1797669?needAccess=true</t>
  </si>
  <si>
    <t>Brigham and Women’s Hospital</t>
  </si>
  <si>
    <t>31-7-2020</t>
  </si>
  <si>
    <t>Racial and ethnic disparities in severity of COVID-19 disease in pregnancy in the United States</t>
  </si>
  <si>
    <t>https://obgyn.onlinelibrary.wiley.com/doi/epdf/10.1002/ijgo.13333</t>
  </si>
  <si>
    <t>Clinical Imaging</t>
  </si>
  <si>
    <t>Union Hospital</t>
  </si>
  <si>
    <t>March 5 to July 27</t>
  </si>
  <si>
    <t>29-7-2020</t>
  </si>
  <si>
    <t>Chest CT findings in a pregnant woman in the second trimester with COVID-19 pneumonia</t>
  </si>
  <si>
    <t>https://reader.elsevier.com/reader/sd/pii/S0899707120302849?token=AC28AE8BD644CABFC0141A21158D53510861521BB05A8FAD17C1C1247412F6E7BB6261C921AC2B88582C276BC6F92997</t>
  </si>
  <si>
    <t>New York University (NYU) Langone Health system hospitals (NYU Tisch, NYU Brooklyn, NYU Winthrop) and Bellevue Hospital Center (academic affiliate of NYU Grossman School of Medicine)</t>
  </si>
  <si>
    <t>Outcomes of Maternal-Newborn Dyads After Maternal SARS-CoV-2.</t>
  </si>
  <si>
    <t>https://pediatrics.aappublications.org/content/pediatrics/early/2020/07/29/peds.2020-005637.full.pdf</t>
  </si>
  <si>
    <t>Brescia</t>
  </si>
  <si>
    <t>Children Hospital, ASST Spedali Civili of Brescia</t>
  </si>
  <si>
    <t>Possible Coronavirus Disease 2019 Pandemic and Pregnancy</t>
  </si>
  <si>
    <t>https://journals.lww.com/pidj/Abstract/9000/Possible_Coronavirus_Disease_2019_Pandemic_and.96093.aspx</t>
  </si>
  <si>
    <t>Case Reports in Obstetrics and Gynecology</t>
  </si>
  <si>
    <t>Morocco</t>
  </si>
  <si>
    <t>Marrakech</t>
  </si>
  <si>
    <t>Mother &amp; Child Hospital, Mohammed VI University Hospital of Marrakech,</t>
  </si>
  <si>
    <t>June 5 to July 10</t>
  </si>
  <si>
    <t>27-7-2020</t>
  </si>
  <si>
    <t>Management of Severe COVID-19 in Pregnancy</t>
  </si>
  <si>
    <t>https://www.ncbi.nlm.nih.gov/pmc/articles/PMC7385524/pdf/CRIOG2020-8852816.pdf</t>
  </si>
  <si>
    <t>Modern Pathology</t>
  </si>
  <si>
    <t>Department of Pathology, The Beth Israel Deaconess Medical Center</t>
  </si>
  <si>
    <t>June 19 to July 24</t>
  </si>
  <si>
    <t>SARS-CoV-2 can infect the placenta and is not associated with specific placental histopathology: a series of 19 placentas from COVID-19-positive mothers</t>
  </si>
  <si>
    <t>https://www.nature.com/articles/s41379-020-0639-4.pdf</t>
  </si>
  <si>
    <t>Open Forum Infectious Diseases</t>
  </si>
  <si>
    <t>1 Department of Emergency Medicine, Union Hospital, Tongji Medical College, Huazhong University of Science and Technology, Wuhan, China</t>
  </si>
  <si>
    <t>May 20 to July 1</t>
  </si>
  <si>
    <t>Clinical Manifestation and Neonatal Outcomes of Pregnant Patients With Coronavirus Disease 2019 Pneumonia in Wuhan, China</t>
  </si>
  <si>
    <t>https://www.ncbi.nlm.nih.gov/pmc/articles/PMC7384380/pdf/ofaa283.pdf</t>
  </si>
  <si>
    <t>Springer Nature</t>
  </si>
  <si>
    <t>Pune</t>
  </si>
  <si>
    <t>B.J. Government Medical College</t>
  </si>
  <si>
    <t>July 18 to July 26</t>
  </si>
  <si>
    <t>Early‑onset symptomatic neonatal COVID‑19 infection with high probability of vertical transmission</t>
  </si>
  <si>
    <t>https://link.springer.com/content/pdf/10.1007/s15010-020-01493-6.pdf</t>
  </si>
  <si>
    <t>Preprint</t>
  </si>
  <si>
    <t>Missouri</t>
  </si>
  <si>
    <t>Reproductive Medicine and Fertility Center, Department of Obstetrics and Gynecology University of Missouri-Columbia School of Medicine</t>
  </si>
  <si>
    <t>Placental SARS-CoV-2 in a Pregnant Woman with Mild COVID-19 Disease</t>
  </si>
  <si>
    <t>https://onlinelibrary.wiley.com/doi/epdf/10.1002/jmv.26386</t>
  </si>
  <si>
    <t>Pediatrics</t>
  </si>
  <si>
    <t>Bhubaneswar</t>
  </si>
  <si>
    <t>Kalinga Institute of Medical Scinces</t>
  </si>
  <si>
    <t>A neonate born to mother with COVID-19 during Pregnancy &amp; HELLP syndrome: A possible vertical transmission</t>
  </si>
  <si>
    <t>https://assets.researchsquare.com/files/rs-43986/v1/6ad09dcb-cb37-4eeb-9c81-b819f45e8474.pdf</t>
  </si>
  <si>
    <t>Minerva Ginecologica</t>
  </si>
  <si>
    <t>Verona</t>
  </si>
  <si>
    <t>Department of Obstetrics and Gynecology, AOUI Verona, University of Verona</t>
  </si>
  <si>
    <t>June 5 to July 8</t>
  </si>
  <si>
    <t>28-7-2020</t>
  </si>
  <si>
    <t>Covid-19 and mental health in the obstetric population: a lesson from a case of puerperal psychosis.</t>
  </si>
  <si>
    <t>https://www.minervamedica.it/en/journals/minerva-ginecologica/article.php?cod=R09Y9999N00A20072802</t>
  </si>
  <si>
    <t>Department of Obstetrics, Eastern Campus, Renmin Hospital, Wuhan University, Wuhan, China</t>
  </si>
  <si>
    <t>May 19 to July 9</t>
  </si>
  <si>
    <t>Clinical Characteristics of Pregnant Women With Coronavirus Disease 2019 in Wuhan, China</t>
  </si>
  <si>
    <t>https://academic.oup.com/ofid/article/7/8/ofaa294/5870370</t>
  </si>
  <si>
    <t>Stockton</t>
  </si>
  <si>
    <t>San Joaquin Critical Care Medical Group, Stockton CA</t>
  </si>
  <si>
    <t>June 30 to July 17</t>
  </si>
  <si>
    <t>22-7-2020</t>
  </si>
  <si>
    <t>Acute Respiratory Distress Syndrome in a pregnant patient with COVID-19 improved after delivery: A case report and brief review</t>
  </si>
  <si>
    <t>https://www.ncbi.nlm.nih.gov/pmc/articles/PMC7373694/pdf/main.pdf</t>
  </si>
  <si>
    <t>Pan American Journal of Public Health</t>
  </si>
  <si>
    <t>7 Latin-American countries</t>
  </si>
  <si>
    <t>Iberoamerican Society of Neonatology, Wellington , United States of America, Iberoamerican Society of Neonatology, Wellington, United States of America</t>
  </si>
  <si>
    <t>Perinatal COVID-19 in Latin America</t>
  </si>
  <si>
    <t>https://www.ncbi.nlm.nih.gov/pmc/articles/PMC7392181/</t>
  </si>
  <si>
    <t>European Journal of Obstetrics &amp; Gynecology andReproductive Biology</t>
  </si>
  <si>
    <t>Department of Obstetrics and Gynecology, Ministry of Health Ankara City Hospital, Ankara, Turkey</t>
  </si>
  <si>
    <t>June 29 to July 27</t>
  </si>
  <si>
    <t>30-7-2020</t>
  </si>
  <si>
    <t>The rate of SARS-CoV-2 positivity in asymptomatic pregnant women admitted to hospital for delivery: Experience of a pandemic center inTurkey</t>
  </si>
  <si>
    <t>https://reader.elsevier.com/reader/sd/pii/S0301211520304930?token=8F821F73A54F39F6FB0345E8425E789120669A204EE59F170376F79D52A020F25AE2F7512D363197A3698FA8C8F958C9</t>
  </si>
  <si>
    <t>International Breastfeeding Journal</t>
  </si>
  <si>
    <t>Department of Obstetrics and Gynecology, Puerta de Hierro University Hospital</t>
  </si>
  <si>
    <t>April 23 to July 29</t>
  </si>
  <si>
    <t>Breastfeeding mothers with COVID-19 infection: a case series</t>
  </si>
  <si>
    <t>https://internationalbreastfeedingjournal.biomedcentral.com/track/pdf/10.1186/s13006-020-00314-8</t>
  </si>
  <si>
    <t>Department of Pediatrics, Tongji Hospital, Tongji Medical College, Huazhong University of Science and Technology</t>
  </si>
  <si>
    <t>June 4 to July 21</t>
  </si>
  <si>
    <t>Possible intrauterine infection: Positive nucleic acid testing results andconsecutive positive SARS-CoV-2-specific antibody levels within 50 daysafter birth</t>
  </si>
  <si>
    <t>https://reader.elsevier.com/reader/sd/pii/S1201971220306081?token=EBB71C54B757F77CABCDCB4B42FF07A4BD3943B27C55904A7EE47558DA7597D43787A662D088680C622493CA59198736</t>
  </si>
  <si>
    <t>Department of Obstetrics and Gynecology, Tongji Hospital, Tongji Medical College, Huazhong University of Science and Technology</t>
  </si>
  <si>
    <t>Clinical characteristics and outcomes of childbearing-age women with Coronavirus disease 2019 in Wuhan: a retrospective, single-center study</t>
  </si>
  <si>
    <t>https://s3.ca-central-1.amazonaws.com/assets.jmir.org/assets/preprints/preprint-19642-accepted.pdf</t>
  </si>
  <si>
    <t>Journal of Perinatology</t>
  </si>
  <si>
    <t>NYC H+H/Elmhurst</t>
  </si>
  <si>
    <t>45 (positive)</t>
  </si>
  <si>
    <t>May 18 to July 22</t>
  </si>
  <si>
    <t>Newborns of COVID-19 mothers: short-term outcomes of colocating and breastfeeding from the pandemic’s epicenter</t>
  </si>
  <si>
    <t>https://www.nature.com/articles/s41372-020-0765-3.pdf</t>
  </si>
  <si>
    <t>Izmir</t>
  </si>
  <si>
    <t>School of Medicine, İzmir Katip Çelebi University</t>
  </si>
  <si>
    <t>July 13 to July 31</t>
  </si>
  <si>
    <t>A multicenter study on epidemiological and clinical characteristics of 125 newborns born to women infected with COVID-19 by Turkish Neonatal Society</t>
  </si>
  <si>
    <t>https://link.springer.com/content/pdf/10.1007/s00431-020-03767-5.pdf</t>
  </si>
  <si>
    <t>10 hospitals throughout Iran</t>
  </si>
  <si>
    <t>9 (positive mothers)</t>
  </si>
  <si>
    <t>June 20 to July 13</t>
  </si>
  <si>
    <t>Spectrum of neonatal COVID-19 in Iran: 19 infants with SARS-CoV-2 perinatal infections with varying test results, clinical findings and outcomes</t>
  </si>
  <si>
    <t>https://www.tandfonline.com/doi/epub/10.1080/14767058.2020.1797672?needAccess=true</t>
  </si>
  <si>
    <t>Obstetrics and Gynaecology, University Hospitals</t>
  </si>
  <si>
    <t>Accepted 22 July</t>
  </si>
  <si>
    <t>Severe pre-eclampsia complicated by acute fatty liver disease of pregnancy, HELLP syndrome and acute kidney injury following SARS-CoV-2 infection</t>
  </si>
  <si>
    <t>https://casereports.bmj.com/content/bmjcr/13/8/e237521.full.pdf</t>
  </si>
  <si>
    <t>Colombres</t>
  </si>
  <si>
    <t>Hôpital LouisMourier</t>
  </si>
  <si>
    <t>Successful continuation of pregnancy in a patient with COVID-19-related ARDS</t>
  </si>
  <si>
    <t>https://casereports.bmj.com/content/bmjcr/13/8/e237511.full.pdf</t>
  </si>
  <si>
    <t>The Journal of Pediatrics</t>
  </si>
  <si>
    <t>NYU Long Island School of Medicine</t>
  </si>
  <si>
    <t>July 10 to Aug 4</t>
  </si>
  <si>
    <t>Impact of Maternal SARS-CoV-2 Detection on Breastfeeding Due to Infant Separationat Birt</t>
  </si>
  <si>
    <t>https://reader.elsevier.com/reader/sd/pii/S0022347620309860?token=3BDA944655BB7F9298434D25837D00DD82413D66C23321195E9EC4062C17E4B62B631E5878013138C96957E15657DCBB</t>
  </si>
  <si>
    <t>Centro Hospitalar de São João</t>
  </si>
  <si>
    <t>Accepted 13 July</t>
  </si>
  <si>
    <t>Peripheral facial paralysis as presenting symptom of COVID-19 in a pregnant woman</t>
  </si>
  <si>
    <t>https://casereports.bmj.com/content/bmjcr/13/8/e237146.full.pdf</t>
  </si>
  <si>
    <t>American Journal of Perinatology</t>
  </si>
  <si>
    <t>July 1 to July 21</t>
  </si>
  <si>
    <t>13-8-2020</t>
  </si>
  <si>
    <t>A Case Report to Assess Passive Immunity in a COVID Positive Pregnant Patient</t>
  </si>
  <si>
    <t>https://www.thieme-connect.de/products/ejournals/pdf/10.1055/s-0040-1715643.pdf</t>
  </si>
  <si>
    <t>May 19 to June 18</t>
  </si>
  <si>
    <t>24-7-2020</t>
  </si>
  <si>
    <t>A case report of a pregnant woman infected with coronavirus disease 2019 pneumonia</t>
  </si>
  <si>
    <t>https://journals.lww.com/md-journal/FullText/2020/07240/A_case_report_of_a_pregnant_woman_infected_with.77.aspx</t>
  </si>
  <si>
    <t>Deenanath Mangeshkar Hospital, Pune</t>
  </si>
  <si>
    <t>14-8-2020</t>
  </si>
  <si>
    <t>Early onset SARS-CoV-2 pneumonia in a preterm neonate – Probably acquired through vertical transmission</t>
  </si>
  <si>
    <t>https://assets.researchsquare.com/files/rs-58363/v1/90718e72-5204-4c2b-a251-b345ccc10556.pdf</t>
  </si>
  <si>
    <t>Neonatology</t>
  </si>
  <si>
    <t>April 30 to June 3</t>
  </si>
  <si>
    <t>Managing Preterm Infants Born to COVID-19 Mothers: Evidence from a Retrospective Cohort Study in Wuhan, China</t>
  </si>
  <si>
    <t>https://pubmed.ncbi.nlm.nih.gov/32799197/</t>
  </si>
  <si>
    <t>https://link.springer.com/content/pdf/10.1007/s42399-020-00443-5.pdf</t>
  </si>
  <si>
    <t>Miscarriage Risk in COVID-19 Infection</t>
  </si>
  <si>
    <t>https://obgyn.onlinelibrary.wiley.com/doi/epdf/10.1111/1471-0528.16470</t>
  </si>
  <si>
    <t>Clinical characteristics and risk factors for mortality in obstetric patients with severe COVID‐19 in Brazil: a surveillance database analysis</t>
  </si>
  <si>
    <t>Syed S</t>
  </si>
  <si>
    <t>http://www.journalrmc.com/index.php/JRMC/article/view/1453/1005</t>
  </si>
  <si>
    <t>Pakistan</t>
  </si>
  <si>
    <t>COVID-19 and Pregnancy Outcome: An experience in COVID-19 management designated tertiary care hospital, Rawalpindi, Pakistan</t>
  </si>
  <si>
    <t>https://pediatrics.aappublications.org/content/pediatrics/early/2020/08/21/peds.2020-004960.full.pdf</t>
  </si>
  <si>
    <t>Lugli L</t>
  </si>
  <si>
    <t>An Uninfected Preterm Newborn Inadvertently Fed SARS-CoV-2-Positive Breast Milk</t>
  </si>
  <si>
    <t>Journal of Rawalpindi Medical College</t>
  </si>
  <si>
    <t>Brasil</t>
  </si>
  <si>
    <t>SN Comprehensive Clinical Medicine</t>
  </si>
  <si>
    <t>Malaysia</t>
  </si>
  <si>
    <t>Wong TZ</t>
  </si>
  <si>
    <t>up to 18 June 2020</t>
  </si>
  <si>
    <t>1st April 2020 to 31st July 2020</t>
  </si>
  <si>
    <t>24-37</t>
  </si>
  <si>
    <t>12 March 2020 to 25 May 2020</t>
  </si>
  <si>
    <t>Sarawak General Hospital</t>
  </si>
  <si>
    <t>surveillance database nationwide Brazil</t>
  </si>
  <si>
    <t>Takemoto M *</t>
  </si>
  <si>
    <t>1 IgG positive, IgM negative; 1 IgG / IgM negative</t>
  </si>
  <si>
    <t>34-38 (two 1st trimester miscarriage cases)</t>
  </si>
  <si>
    <t>Wong TZ*</t>
  </si>
  <si>
    <t>14 positive</t>
  </si>
  <si>
    <t>1 to 11</t>
  </si>
  <si>
    <t>Syed D</t>
  </si>
  <si>
    <t>10 negative</t>
  </si>
  <si>
    <t>positive postpartum</t>
  </si>
  <si>
    <t>stool neg</t>
  </si>
  <si>
    <t>neg  (day 25)</t>
  </si>
  <si>
    <t>neg (day 25)</t>
  </si>
  <si>
    <t>neg (day 8)</t>
  </si>
  <si>
    <t>neg (day 18)</t>
  </si>
  <si>
    <t>Infection Prevention and Control Challenges With First Pregnant Woman Diagnosed With COVID-19: A Case Report in Al Ahssa, Saudi Arabia</t>
  </si>
  <si>
    <t>https://www.cureus.com/articles/38101-infection-prevention-and-control-challenges-with-first-pregnant-woman-diagnosed-with-covid-19-a-case-report-in-al-ahssa-saudi-arabia</t>
  </si>
  <si>
    <t>AlOmran A</t>
  </si>
  <si>
    <t>Saudi Arabia</t>
  </si>
  <si>
    <t>A Case Report of Newborn Infant with Severe COVID-19 in Mexico: Detection of SARS-CoV-2 in Human Breast Milk and Stoo</t>
  </si>
  <si>
    <t>Hinojosa-Velasco A</t>
  </si>
  <si>
    <t>Int Journal of Infect Dis</t>
  </si>
  <si>
    <t>Cureus</t>
  </si>
  <si>
    <t>Al Ahssa</t>
  </si>
  <si>
    <t>case report</t>
  </si>
  <si>
    <t>Mexico City</t>
  </si>
  <si>
    <t>https://www.ijidonline.com/article/S1201-9712(20)30684-6/fulltext#%20</t>
  </si>
  <si>
    <t>https://www.thelancet.com/journals/ebiom/article/PIIS2352-3964(20)30327-3/fulltext</t>
  </si>
  <si>
    <t>SARS-CoV2 vertical transmission with adverse effects on the newborn revealed through integrated immunohistochemical, electron microscopy and molecular analyses of Placenta</t>
  </si>
  <si>
    <t>Ebio Medicine</t>
  </si>
  <si>
    <t>Facchetti F</t>
  </si>
  <si>
    <t>February 7 and May 15,</t>
  </si>
  <si>
    <t>SARS-COV-2 Infection in a Term Neonate Presenting with Respiratory Failure on Day 3 of Life</t>
  </si>
  <si>
    <t>https://link.springer.com/article/10.1007/s12098-020-03480-z</t>
  </si>
  <si>
    <t>Mukhopadhyay K</t>
  </si>
  <si>
    <t>Chandigarh</t>
  </si>
  <si>
    <t>Neonatal Unit, Department of Pediatrics, Post Graduate Institute of Medical Education and Research, Chandigarhcase report</t>
  </si>
  <si>
    <t>Gynecology and Obstetrics Hospital; the Mother-Child Institute from the State of Mexico, Mexico case report</t>
  </si>
  <si>
    <t>Pathology Unit, Department of Molecular and Translational Medicine, University of Brescia</t>
  </si>
  <si>
    <t>Gastrointestinal bleeding in a newborn infant with congenital factor X deficiency and COVID‐19—A common clinical feature between a rare disorder and a new, common infection</t>
  </si>
  <si>
    <t>Department of Hematology and Blood Transfusion, School of Allied Medicine, Iran University of Medical Sciences, Tehran, Iran</t>
  </si>
  <si>
    <t>https://onlinelibrary.wiley.com/doi/full/10.1111/ijlh.13318</t>
  </si>
  <si>
    <t>International Journal for Laboratory Hematology</t>
  </si>
  <si>
    <t>Dorgalaleh A</t>
  </si>
  <si>
    <t>Massachusetts General Hospital (MGH)</t>
  </si>
  <si>
    <t>Neonates With Complex Cardiac Malformation and Congenital Diaphragmatic Hernia Born to SARS-CoV-2 Positive Women—A Single Center Experience</t>
  </si>
  <si>
    <t>https://journals.sagepub.com/doi/10.1177/2150135120950256</t>
  </si>
  <si>
    <t>New York-Presbyterian/Morgan Stanley Children’s Hospital, Columbia University Irving Medical Center, New York, NY, USA</t>
  </si>
  <si>
    <t>New York City</t>
  </si>
  <si>
    <t>March 16, 2020, and May 7, 2020</t>
  </si>
  <si>
    <t>Goldshtrom N</t>
  </si>
  <si>
    <t>World Journal for Pediatric and Congenital Heart Surgery</t>
  </si>
  <si>
    <t>High Concentrations of Nitric Oxide Inhalation Therapy in Pregnant Patients With Severe Coronavirus Disease 2019 (COVID-19)</t>
  </si>
  <si>
    <t>https://journals.lww.com/greenjournal/Abstract/9000/High_Concentrations_of_Nitric_Oxide_Inhalation.97257.aspx</t>
  </si>
  <si>
    <t>Fakhr S</t>
  </si>
  <si>
    <t>April to June 2020</t>
  </si>
  <si>
    <t>No intrauterine vertical transmission in pregnancy with COVID-19: A case report</t>
  </si>
  <si>
    <t>https://www.jiac-j.com/article/S1341-321X(20)30266-X/fulltext</t>
  </si>
  <si>
    <t>Lv Y</t>
  </si>
  <si>
    <t>Journal of Infection and Chemotherapy</t>
  </si>
  <si>
    <t>Fifth People's Hospital of Suzhou</t>
  </si>
  <si>
    <t xml:space="preserve"> April 9, 2020 to April 27, 2020</t>
  </si>
  <si>
    <t>Histopathologic evaluation of placentas after diagnosis of maternal severe acute respiratory syndrome coronavirus 2 infection</t>
  </si>
  <si>
    <t>https://www.sciencedirect.com/science/article/pii/S2589933320301798?via%3Dihub</t>
  </si>
  <si>
    <t>Gulersen M</t>
  </si>
  <si>
    <t>Department of Pathology and North Shore University Hospital, Northwell Health, New York</t>
  </si>
  <si>
    <t>Manhasset</t>
  </si>
  <si>
    <t>Risk Factors for SARS-CoV2 Infection in Pregnant Women</t>
  </si>
  <si>
    <t>https://www.sciencedirect.com/science/article/pii/S2589933320301543?via%3Dihub</t>
  </si>
  <si>
    <t>SAKOWICZ A</t>
  </si>
  <si>
    <t xml:space="preserve">Northwestern Memorial Hospital </t>
  </si>
  <si>
    <t>April 8, 2020 - May 31, 2020).</t>
  </si>
  <si>
    <t>https://www.sciencedirect.com/science/article/pii/S258993332030118X?via%3Dihub</t>
  </si>
  <si>
    <t>Convalescent plasma for coronavirus disease 2019 in pregnancy: a case report and review</t>
  </si>
  <si>
    <t>Mantova</t>
  </si>
  <si>
    <t>Grisolia G</t>
  </si>
  <si>
    <t>Department of Hematology and Transfusion Medicine, Carlo Poma Hospital, Mantova, Italy</t>
  </si>
  <si>
    <t>Intraoperative coagulopathy during cesarean section as an unsuspected initial presentation of COVID-19: a case report</t>
  </si>
  <si>
    <t>https://bmcpregnancychildbirth.biomedcentral.com/articles/10.1186/s12884-020-03140-2</t>
  </si>
  <si>
    <t>BMC Pregnancy and Childbirth</t>
  </si>
  <si>
    <t>Kinsey KE</t>
  </si>
  <si>
    <t>Department of Obstetrics and Gynecology, Icahn School of Medicine at Mount Sinai</t>
  </si>
  <si>
    <t>COVID‐19 during pregnancy: non‐reassuring fetal heart rate, placental pathology and coagulopathy</t>
  </si>
  <si>
    <t>Mongula JE</t>
  </si>
  <si>
    <t>Ultrasound in Obstetrics and Gynacology</t>
  </si>
  <si>
    <t>Department of Obstetrics and Gynecology. Máxima Medical Centre</t>
  </si>
  <si>
    <t>Veldhoven</t>
  </si>
  <si>
    <t>https://obgyn.onlinelibrary.wiley.com/doi/abs/10.1002/uog.22189</t>
  </si>
  <si>
    <t>Jafari R</t>
  </si>
  <si>
    <t>Convalescent plasma therapy in a pregnant COVID-19 patient with a dramatic clinical and imaging response: A case report</t>
  </si>
  <si>
    <t>https://www.wjgnet.com/1949-8470/full/v12/i7/137.htm</t>
  </si>
  <si>
    <t>World Journal of Radiology</t>
  </si>
  <si>
    <t>Radiology Department, Faculty of Medicine and Chemical Injuries Research Center, Baqiyatallah University of Medical Sciences</t>
  </si>
  <si>
    <t>3075 </t>
  </si>
  <si>
    <t>13 days</t>
  </si>
  <si>
    <t>26-44</t>
  </si>
  <si>
    <t>15 positive</t>
  </si>
  <si>
    <t>na</t>
  </si>
  <si>
    <t>post mortem (3 days after birth)</t>
  </si>
  <si>
    <t>Mukhopadhyay</t>
  </si>
  <si>
    <t>negative (8 days after birth)</t>
  </si>
  <si>
    <t xml:space="preserve">positive </t>
  </si>
  <si>
    <t>36+</t>
  </si>
  <si>
    <t>3 days after birth</t>
  </si>
  <si>
    <t xml:space="preserve">yes </t>
  </si>
  <si>
    <t>36 +4</t>
  </si>
  <si>
    <t>all negative (multiple time points)</t>
  </si>
  <si>
    <t>1 remained positive 28 days after hospitalization; the rest negative</t>
  </si>
  <si>
    <t>3 (twin)</t>
  </si>
  <si>
    <t>after delivery</t>
  </si>
  <si>
    <t xml:space="preserve">negative </t>
  </si>
  <si>
    <t>anal swab neg</t>
  </si>
  <si>
    <t>neonatal gastric fluid neg</t>
  </si>
  <si>
    <t>1 to 50</t>
  </si>
  <si>
    <t>39.3 (3  pre term births)</t>
  </si>
  <si>
    <t>24 hrs of life</t>
  </si>
  <si>
    <t>3213 (2771–3435)</t>
  </si>
  <si>
    <t>Sakowicz A</t>
  </si>
  <si>
    <t xml:space="preserve">Maternal characteristics </t>
  </si>
  <si>
    <t>Sakowicz A*</t>
  </si>
  <si>
    <t>no data</t>
  </si>
  <si>
    <t>Grisolia</t>
  </si>
  <si>
    <t>24+2</t>
  </si>
  <si>
    <t>30.6 (median)</t>
  </si>
  <si>
    <t>ongoing pregnancy</t>
  </si>
  <si>
    <t>Kinsey</t>
  </si>
  <si>
    <t>32+1</t>
  </si>
  <si>
    <t>Sakowicz A *</t>
  </si>
  <si>
    <t>Kinsey*</t>
  </si>
  <si>
    <t>day 4</t>
  </si>
  <si>
    <t>day 7</t>
  </si>
  <si>
    <t>positive (fetal side)</t>
  </si>
  <si>
    <t>Jafari</t>
  </si>
  <si>
    <t>Study of amniotic fluid in pregnant women infected with SARS-CoV-2 in first and second trimester. Is there evidence of vertical transmission?</t>
  </si>
  <si>
    <t>https://www.tandfonline.com/doi/full/10.1080/14767058.2020.1811669</t>
  </si>
  <si>
    <t xml:space="preserve">The Journal of Maternal-Fetal &amp; Neonatal Medicine </t>
  </si>
  <si>
    <t>Rubio Lorente AM</t>
  </si>
  <si>
    <t>COVID-19 complicated by hepatic dysfunction in a 28-week pregnant woman</t>
  </si>
  <si>
    <t>https://casereports.bmj.com/content/13/9/e237007</t>
  </si>
  <si>
    <t xml:space="preserve">Department of Obstetrics and Gynaecology, University Hospitals of Leicester </t>
  </si>
  <si>
    <t>UK</t>
  </si>
  <si>
    <t>Leicester</t>
  </si>
  <si>
    <t>Annes A</t>
  </si>
  <si>
    <t>Published in Infection and Drug Resisistance</t>
  </si>
  <si>
    <t>https://www.dovepress.com/clinico-radiological-features-and-outcomes-in-pregnant-women-with-covi-peer-reviewed-fulltext-article-IDR</t>
  </si>
  <si>
    <t>Clinico-Radiological Features and Outcomes in Pregnant Women with COVID-19 Pneumonia Compared with Age-Matched Non-Pregnant Women</t>
  </si>
  <si>
    <t xml:space="preserve">Liu F </t>
  </si>
  <si>
    <t>Infection and Drug Resistance</t>
  </si>
  <si>
    <t>Initially included as a pre print</t>
  </si>
  <si>
    <t>8+I274:I294/1/2020</t>
  </si>
  <si>
    <t>Rubio Lorente</t>
  </si>
  <si>
    <t>Complejo Hospitalario La Mancha Centro, Alc_x0001_azar de San Juan, Espa~na</t>
  </si>
  <si>
    <t>26-31</t>
  </si>
  <si>
    <t>14 Feb and Mar 7</t>
  </si>
  <si>
    <t>case 1 positive; case 2 negative</t>
  </si>
  <si>
    <t>case 2 IgG and IgM positive</t>
  </si>
  <si>
    <t>12 and 20</t>
  </si>
  <si>
    <t>Annes A *</t>
  </si>
  <si>
    <t>Fiore A</t>
  </si>
  <si>
    <t>Successful Use of Extracorporeal Membrane Oxygenation Postpartum as Rescue Therapy in a Woman With COVID-19</t>
  </si>
  <si>
    <t>https://www.jcvaonline.com/article/S1053-0770(20)30793-X/fulltext</t>
  </si>
  <si>
    <t>Journal of cardiothoracic and vascular anesthesia</t>
  </si>
  <si>
    <t>Hôpitaux Universitaires Henri Mondor, Créteil, France</t>
  </si>
  <si>
    <t>Maternal and neonatal outcomes in COVID-19 infected pregnancies: a prospective cohort study</t>
  </si>
  <si>
    <t>Pirjani  R</t>
  </si>
  <si>
    <t>Arash Women’s Hospital, University of Medical Sciences</t>
  </si>
  <si>
    <t>Journal of Travel Medicine</t>
  </si>
  <si>
    <t>Créteil</t>
  </si>
  <si>
    <t>https://onlinelibrary.wiley.com/doi/abs/10.1111/aji.13340</t>
  </si>
  <si>
    <t>https://academic.oup.com/jtm/advance-article/doi/10.1093/jtm/taaa158/5901884</t>
  </si>
  <si>
    <t>negative at admission but positive 3 days later</t>
  </si>
  <si>
    <t xml:space="preserve">48 hrs </t>
  </si>
  <si>
    <t>negative; 3rd swab 1 week also negative</t>
  </si>
  <si>
    <t>31 + 4</t>
  </si>
  <si>
    <t>March 1 to Sep 1, 2020</t>
  </si>
  <si>
    <t>1 positive, the rest negative</t>
  </si>
  <si>
    <t>not examined</t>
  </si>
  <si>
    <t>Pirjani  R *</t>
  </si>
  <si>
    <t>Anand P</t>
  </si>
  <si>
    <t>presumably positive</t>
  </si>
  <si>
    <t>39 postpartum</t>
  </si>
  <si>
    <t>26.7 (±4.54)</t>
  </si>
  <si>
    <t>36.47 (±2.65)</t>
  </si>
  <si>
    <t>2523  (±722.12)</t>
  </si>
  <si>
    <t>24hrs</t>
  </si>
  <si>
    <t>14 dagen</t>
  </si>
  <si>
    <t>4 dagen</t>
  </si>
  <si>
    <t>dag 1</t>
  </si>
  <si>
    <t>12 dagen</t>
  </si>
  <si>
    <t>8-64</t>
  </si>
  <si>
    <t>Asymptomatic</t>
  </si>
  <si>
    <t>Cycle threshold (E gene assay): mean 26.5; RdRp gene assay: mean 25.97</t>
  </si>
  <si>
    <t>Department of Paediatrics, Vardhman Mahavir Medical College &amp; Safdarjung Hospital, New Delhi, 110023, India</t>
  </si>
  <si>
    <t>April 1 to July 10</t>
  </si>
  <si>
    <t>Clinical profile, viral load, management and outcome of neonates born to COVID 19 positive mothers: a tertiary care centre experience from India</t>
  </si>
  <si>
    <t>https://link.springer.com/article/10.1007/s00431-020-03800-7#Tab2</t>
  </si>
  <si>
    <t>Gao X</t>
  </si>
  <si>
    <t>New Microbes and New infections</t>
  </si>
  <si>
    <t>Tongji Hospital, Tongji Medical College, Huazhong University of Science and Technology, Wuhan, Hubei, China.</t>
  </si>
  <si>
    <t>Jan 19 to Feb 7</t>
  </si>
  <si>
    <t>31 (27-35)</t>
  </si>
  <si>
    <t>alle 14 ct afwijkingen</t>
  </si>
  <si>
    <t>IgM on day 8 of disease onset, IgG on day 28</t>
  </si>
  <si>
    <t>ICP, Thyroid, Congenital heart disease, Chronische HBV, TVC</t>
  </si>
  <si>
    <t>G</t>
  </si>
  <si>
    <t>Clinical and immunological features among COVID-19 affected mother-infant pairs: antibodies to SARS- CoV- 2 detected in breast milk</t>
  </si>
  <si>
    <t>https://pdf.sciencedirectassets.com/312001/AIP/1-s2.0-S2052297520301049/main.pdf?X-Amz-Security-Token=IQoJb3JpZ2luX2VjEJj%2F%2F%2F%2F%2F%2F%2F%2F%2F%2FwEaCXVzLWVhc3QtMSJHMEUCIQClCN1pTSLAEgFW7BN0dXhCbF76ZlETimKlius0mYpzIgIgRls4VzrQDyjLo5yTo%2FNXOnYzLqKTTq5jasDqnKUKbs8qvQMIoP%2F%2F%2F%2F%2F%2F%2F%2F%2F%2FARADGgwwNTkwMDM1NDY4NjUiDHLdcpsWlGYEw5rPryqRA4YvLg9066Xj3fTXIoWcHU8CDdoDoevSIO2KNdXiYdqZ82fylom%2Bbmjd4mVTposMdpGbvqMf8%2BOtgTjWN253TdNYKcMoQDKQEjIUhdWZAk5Sc7enFp1wra3%2FqBWbSbSv6fQaTEsaJa3HZDoAljIsj9XXwbCNpoMe%2BW9tg8nuM2t6OXExBDSA%2FxMIdATfov1eCs9BHnjpHBV63lf6TCGq5zFBWM%2FgwGq%2FATFiJfNMcNAIypkyCrhXIsklecPQJ2XPCbTIBnjC7vVSBmYCbln9iRKT1NDPu%2B39vpR%2FMO0uEZW4TewszuJw8sXm7N5UIPwMARvkkUQJvDxIyFAr4fNpmyEhcblxOyw2fs55KNlM5ZczyKBusLBgK%2FO3QuOIGfVS%2Fd%2Bq7Hjggf7MwedUHY0QEN7Ku8FJky4EDc6jp8TAo0LaSNQMilfWDvmUlpmdMMdCrdH31E6jXcRgn1Vr9n1fqmlvdIJnhVXjrMp7bR%2BzfMvEcCeun9a7%2BbZ%2F7k1eT5LwgwQQN3v38DxmgbY0eiw9T%2FViMMyL9%2FoFOusBOmGYaCk8ey51buyleE%2FG5oMxYFL6p8lCQjGbWN1MBwXAmFpTjqs8%2Fof5y7v254l3V2kTL96pahAWcN%2BGZoKGOeQKZ8mPnPqlvn8uIViyG1UGUMjdlM0uB%2FVEpmow7%2FWU4HmyAAvgxpBIhviVhcMNMluQR8kxWUBiGBgWiXPwDWga%2F6%2BFJuf%2Fkmk6iH83qA2kuyl4yoHkCwoNKTPdMQRtLSnU%2FvAclKoRcZCLnN3k6FP8C4oMpOm1alxJCkL9borJc1JGiPaWtUEC%2FyanXzCJkKg9NvUdMwAQV2gFurmm1%2FpDpevvknxNpNZy9g%3D%3D&amp;X-Amz-Algorithm=AWS4-HMAC-SHA256&amp;X-Amz-Date=20200913T084602Z&amp;X-Amz-SignedHeaders=host&amp;X-Amz-Expires=300&amp;X-Amz-Credential=ASIAQ3PHCVTYVLTQHNUR%2F20200913%2Fus-east-1%2Fs3%2Faws4_request&amp;X-Amz-Signature=cf1de540d1b21d366e40c890241ae1d74d2bd4799812a597e5db3af65b4c4a60&amp;hash=ec8a474950ae49154a3690607a74628b2552e0867a7728a9e08f8943595adbfa&amp;host=68042c943591013ac2b2430a89b270f6af2c76d8dfd086a07176afe7c76c2c61&amp;pii=S2052297520301049&amp;tid=spdf-26b643f5-f9c0-4699-a65d-2f6ed2e7bc3f&amp;sid=daf847e43599e64f937b64e61fd1bd564167gxrqb&amp;type=client</t>
  </si>
  <si>
    <t>46 dagys before delivery</t>
  </si>
  <si>
    <t>15 days before delivery</t>
  </si>
  <si>
    <t xml:space="preserve"> days beore delivery</t>
  </si>
  <si>
    <t>43 days before delivery</t>
  </si>
  <si>
    <t>24hrs later</t>
  </si>
  <si>
    <t>1 igG</t>
  </si>
  <si>
    <t>Meconium neg</t>
  </si>
  <si>
    <t>Ozer E</t>
  </si>
  <si>
    <t>VUE</t>
  </si>
  <si>
    <t>negatvie</t>
  </si>
  <si>
    <t>Turkish Journal of Pathology</t>
  </si>
  <si>
    <t>Dokuz Eylul University Hospital, IZMIR, TURKEY</t>
  </si>
  <si>
    <t>Villitis of Unknown Etiology in the Placenta of a Pregnancy Complicated by COVID-19</t>
  </si>
  <si>
    <t>http://www.turkjpath.org/text.php3?doi=10.5146/tjpath.2020.01506</t>
  </si>
  <si>
    <t>Suleman Rana M</t>
  </si>
  <si>
    <t>Islamabad</t>
  </si>
  <si>
    <t>Department of Virology, National Institute of Health, Park Road, Chak Shehzad, Islamabad 45500, Pakistan</t>
  </si>
  <si>
    <t>First trimester miscarraige in a pregnant woman infected with COVID-19 in Pakistan</t>
  </si>
  <si>
    <t>https://www.journalofinfection.com/article/S0163-4453(20)30587-9/fulltext#%20</t>
  </si>
  <si>
    <t>Rana M</t>
  </si>
  <si>
    <t>10+6</t>
  </si>
  <si>
    <t>1</t>
  </si>
  <si>
    <t>Confirmed</t>
  </si>
  <si>
    <t>Suspected with CT typical for covid pneumonia</t>
  </si>
  <si>
    <t>32±2.67</t>
  </si>
  <si>
    <t>29.59±3.14</t>
  </si>
  <si>
    <t>CT</t>
  </si>
  <si>
    <t>37.41±1.80</t>
  </si>
  <si>
    <t>38.78±0.89</t>
  </si>
  <si>
    <t>3001±321</t>
  </si>
  <si>
    <t>3452±339</t>
  </si>
  <si>
    <t>Gastric lavage fluid, serum, throat swab and feces all negative</t>
  </si>
  <si>
    <t>16-33</t>
  </si>
  <si>
    <t>1-15</t>
  </si>
  <si>
    <t>Department of Pediatrics, Huazhong University of Science and Technology, Tongji Hospital, Tongji Medical College, Wuhan, Hubei, China</t>
  </si>
  <si>
    <t>Jan 17 to March 4</t>
  </si>
  <si>
    <t>Clinical Analysis of Neonates Born to Mothers with or without COVID-19: A Retrospective Analysis of 48 Cases from Two Neonatal Intensive Care Units in Hubei Province</t>
  </si>
  <si>
    <t>https://www.thieme-connect.com/products/ejournals/html/10.1055/s-0040-1716505#info</t>
  </si>
  <si>
    <t>Di Mascio D</t>
  </si>
  <si>
    <t>1 postive, rest negative</t>
  </si>
  <si>
    <t>Worldwide</t>
  </si>
  <si>
    <t>Maternal and Perinatal Outcomes of Pregnant Women with SARS-COV-2 infection</t>
  </si>
  <si>
    <t>30.6±9.5</t>
  </si>
  <si>
    <t>https://obgyn.onlinelibrary.wiley.com/doi/epdf/10.1002/uog.23107</t>
  </si>
  <si>
    <t>Neih C</t>
  </si>
  <si>
    <t>Neikh C</t>
  </si>
  <si>
    <t>USA/Italy</t>
  </si>
  <si>
    <t>NY/Naples</t>
  </si>
  <si>
    <t>Elevated transaminases in a COVID-19 positive patiënt at term of gestation: a case report</t>
  </si>
  <si>
    <t>https://www.mattioli1885journls.com/index.php/actabiomedica/article/view/996/9056</t>
  </si>
  <si>
    <t>Elkafrawi</t>
  </si>
  <si>
    <t>Type 2 diabetes, latent tb, hypertension, chronic hep B</t>
  </si>
  <si>
    <t>postivie</t>
  </si>
  <si>
    <t>Negtavie</t>
  </si>
  <si>
    <t>Elkafrawi D</t>
  </si>
  <si>
    <t>Intrauterine transmission of COVID-19 in pregnancy: case report and review of literature</t>
  </si>
  <si>
    <t>https://mattioli1885journals.com/index.php/actabiomedica/article/view/9795/8957</t>
  </si>
  <si>
    <t>Gao W</t>
  </si>
  <si>
    <t>IgM weak IgG strong</t>
  </si>
  <si>
    <t>3 days</t>
  </si>
  <si>
    <t>Normal</t>
  </si>
  <si>
    <t>Strong postive</t>
  </si>
  <si>
    <t>11 days</t>
  </si>
  <si>
    <t>At day 11 IgM negative:; At day 100 IgG also negative</t>
  </si>
  <si>
    <t>Aging (Albany NY)</t>
  </si>
  <si>
    <t>Institue of Maternal and Child Health, Wuhan Children's Hospital, Tongji Medical College, Huazhong University of Science and Technology, Wuhan, China</t>
  </si>
  <si>
    <t xml:space="preserve">March 4 </t>
  </si>
  <si>
    <t>A newborn with normal IgM and alevated IgG antibodies born ta an asymptomtic nfection mother with COVID-19</t>
  </si>
  <si>
    <t>https://paperchase-aging.s3-us-west-1.amazonaws.com/pdf/5f3fc192e7305c00087df995.pdf</t>
  </si>
  <si>
    <t>Chan J L</t>
  </si>
  <si>
    <t>Pituitary tumor</t>
  </si>
  <si>
    <t>dag 2</t>
  </si>
  <si>
    <t>Pituitary</t>
  </si>
  <si>
    <t>Department of Neurosurgery, Cedars-Sinai Medical Center, Los Angeles, CA, USA</t>
  </si>
  <si>
    <t>Pituitary apoplexy associated with acute COVID-19 infection and pregnancy</t>
  </si>
  <si>
    <t>https://link.springer.com/article/10.1007/s11102-020-01080-w</t>
  </si>
  <si>
    <t>Maldarelli G</t>
  </si>
  <si>
    <t>term</t>
  </si>
  <si>
    <t>Maldarelli G A</t>
  </si>
  <si>
    <t>Department of Medicine, NewYork-Presbyterian Hospital, Weill Cornell Medical Center, New York, New York, USA</t>
  </si>
  <si>
    <t>Remdesivir Treatment for Severe COVID-19 in Third-Trimester Pregnancy: Case Report and Management Discussion</t>
  </si>
  <si>
    <t>https://www.ncbi.nlm.nih.gov/pmc/articles/PMC7478602/</t>
  </si>
  <si>
    <t>Noooznezhad A H</t>
  </si>
  <si>
    <t>31.4±5.8</t>
  </si>
  <si>
    <t>positive or CT sings of COVID pneumonia</t>
  </si>
  <si>
    <t>36.8±2.1</t>
  </si>
  <si>
    <t>Medical Biology Research Center, Health Technology Institute, Kermanshah University of Medical Sciences, Kermanshah, Iran</t>
  </si>
  <si>
    <t>March 3 to May 10</t>
  </si>
  <si>
    <t>Changes of Leukocytes, Neutrophils, and Lymphocytes Count and Dependent Variables in Pregnant Women with Coronavirus Disease 2019 (COVID-19) Before and After Cesarean Delivery</t>
  </si>
  <si>
    <t>https://pubmed.ncbi.nlm.nih.gov/32940910/</t>
  </si>
  <si>
    <t>Flaherman V J</t>
  </si>
  <si>
    <t>31.5±5.4</t>
  </si>
  <si>
    <t>38.2±2.6</t>
  </si>
  <si>
    <t>2 postive rest negative</t>
  </si>
  <si>
    <t>within 48hrs</t>
  </si>
  <si>
    <t>3211±738</t>
  </si>
  <si>
    <t>Clinical Infectious Disease</t>
  </si>
  <si>
    <t>University of California San Francisco</t>
  </si>
  <si>
    <t>Infant Outcomes Following Maternal Infection with SARS-CoV-2: First Report from the PRIORITY Study</t>
  </si>
  <si>
    <t>https://watermark.silverchair.com/ciaa1411.pdf?token=AQECAHi208BE49Ooan9kkhW_Ercy7Dm3ZL_9Cf3qfKAc485ysgAAArgwggK0BgkqhkiG9w0BBwagggKlMIICoQIBADCCApoGCSqGSIb3DQEHATAeBglghkgBZQMEAS4wEQQMlSsxwTrL389Fj9D8AgEQgIICa4KHwTx3RMDRp-cXnfV4F18zFJwOmoSIgUE5-Ts07POaGShFI7p5qt1xEOscQiLn6-z3Lntmz3TwAZ8LsyAiEAdWiu8b8_t5v7Vj-qzU-JkDnLx5ZWIS3LDSzf5Ywhj9NugAIGKJt2788O-ow6dVTFAuDz1bF_VJYe3MrYpyAHobaBisAgk-YZYAGcdta9btvsEzc4FUffF8oNNDQBhrqRmMNfoBkpsS5GzK6NdjyqT081JXUXVBnqverG_9MlhMJnWpT5PFD4mRadTSQpTzEzel4stPZR3yAG630amlgpKjqAGKyyRR4mGrHIZsfJQqTTJVRbLJnB_ysu5fB3eQ00MzehjNoXcEi5nzLu2IF6e4SwcPKMnYTuQ3cnZcmWz-6hhfmRhRQ4TWBvH-gs9BYYpKz55mnFnJzlN_w8JNZ_U25XrmRXncshBTl5jtqrOMlQoRiCq7aiSaX-bnxnlOxSFMlQkZlQM6auYyAAwVIVP1Q2fF94g3GMeJI-NC4yHZotZWG06rP0nuq9nqwssiGvLsDJ1HyNJ9iLDHBclPhubtQPxdaY6lSL68wheFJyPC51bzJnfFsdE2bRSzIgrgCVcgOO3A1_gzwdJ7V0UYZ2g7IyBu3pMGcCtSADl4uTZdjbAT3mdQ4ksYzOU_Mpxt2xPDxEnQiOTFhEhIPlBbr1TCebUA6w2bAWxAiSuAal8e8k99obE9mVa-Srpj85Ivj0F7Tj0A6mItPDv2JZ2S3ZNIGk4GFWmn3T7lVOGP6UJ3WlmTEwwQV9uB0g3RfPOY7zCKOZgC9hYrJztGJK-TXnaSQBe2MTo_44vlYgE</t>
  </si>
  <si>
    <t>Hou L</t>
  </si>
  <si>
    <t>Heart Lung</t>
  </si>
  <si>
    <t>Department of Cardiovascular Center, Zhongshan People's Hospital, Zhongshan 528403, PR China.</t>
  </si>
  <si>
    <t>First successful treatment of a COVID-19 pregnant woman with severe ARDS by combining early mechanical ventilation and ECMO</t>
  </si>
  <si>
    <t>https://www.heartandlung.org/article/S0147-9563(20)30359-9/fulltext</t>
  </si>
  <si>
    <t>Menter T</t>
  </si>
  <si>
    <t>27-39</t>
  </si>
  <si>
    <t>amniotic fluid negative</t>
  </si>
  <si>
    <t>37+2-40+</t>
  </si>
  <si>
    <t>35- -1</t>
  </si>
  <si>
    <t>39-40+5</t>
  </si>
  <si>
    <t>2790-3500</t>
  </si>
  <si>
    <t>Pathobiology</t>
  </si>
  <si>
    <t>Basel</t>
  </si>
  <si>
    <t>University Women's Hospital Basel, Switzerland</t>
  </si>
  <si>
    <t>March</t>
  </si>
  <si>
    <t>Placental Pathology Findings during and after SARS-CoV-2 Infection: Features of Villitis and Malperfusion</t>
  </si>
  <si>
    <t>https://pubmed.ncbi.nlm.nih.gov/32950981/</t>
  </si>
  <si>
    <t>Gabriel M A M</t>
  </si>
  <si>
    <t>37.3±3.1</t>
  </si>
  <si>
    <t>32.1±6.3</t>
  </si>
  <si>
    <t>3 (0-18)</t>
  </si>
  <si>
    <t>222 positive</t>
  </si>
  <si>
    <t>3084±605</t>
  </si>
  <si>
    <t>11 posiive</t>
  </si>
  <si>
    <t>18 hours</t>
  </si>
  <si>
    <t>0 positive</t>
  </si>
  <si>
    <t>47.5 hours</t>
  </si>
  <si>
    <t>1-248</t>
  </si>
  <si>
    <t>384±605</t>
  </si>
  <si>
    <t>39(38-40)</t>
  </si>
  <si>
    <t>Department of Neonatology, Puerta de Hierro-Majadahonda University Hospital, Madrid, Spain</t>
  </si>
  <si>
    <t>March 13 to May 31</t>
  </si>
  <si>
    <t>https://journals.lww.com/pidj/Abstract/9000/Maternal,_Perinatal_and_Neonatal_Outcomes_With.96042.aspx</t>
  </si>
  <si>
    <t>Maternal, Perinatal and Neonatal Outcomes With COVID-19 A Multicenter Study of 242 Pregnancies and Their 248 Infant Newborns During Their First Month of Life</t>
  </si>
  <si>
    <t>37.2±3.9</t>
  </si>
  <si>
    <t>2919±772</t>
  </si>
  <si>
    <t>Journal of perinatal Medicine</t>
  </si>
  <si>
    <t>World Association of Perinatal Medicine study</t>
  </si>
  <si>
    <t>Feb 1 to April 30</t>
  </si>
  <si>
    <t>Risk factors associated with adverse fetal outcomes in pregnancies affected by Coronavirus disease 2019 (COVID-19): a secondary analysis of the WAPM study on COVID-19</t>
  </si>
  <si>
    <t>https://www.degruyter.com/view/journals/jpme/ahead-of-print/article-10.1515-jpm-2020-0355/article-10.1515-jpm-2020-0355.xml</t>
  </si>
  <si>
    <t>Singh M V</t>
  </si>
  <si>
    <t>egative</t>
  </si>
  <si>
    <t>10 days</t>
  </si>
  <si>
    <t>Journal of Tropical Pediatrics</t>
  </si>
  <si>
    <t>Prayagraj</t>
  </si>
  <si>
    <t>Department of Pediatrics, S.N. Children Hospital, M.L.N. Medical College, Prayagraj, Uttar Pradesh 211001, India.</t>
  </si>
  <si>
    <t>Vertical Transmission of SARS-CoV-2 from an Asymptomatic Pregnant Woman in India</t>
  </si>
  <si>
    <t>https://academic.oup.com/tropej/advance-article/doi/10.1093/tropej/fmaa048/5911412</t>
  </si>
  <si>
    <t>30 (17-54)</t>
  </si>
  <si>
    <t>38 (12-41)</t>
  </si>
  <si>
    <t>20 (0-103)</t>
  </si>
  <si>
    <t>39 (31-41)</t>
  </si>
  <si>
    <t>104 positive + 1 clinical diagnosis</t>
  </si>
  <si>
    <t>Panagiotakopoulos L</t>
  </si>
  <si>
    <t>Morbidity and Mortality Weekly Report (CDC(</t>
  </si>
  <si>
    <t>March 1 to May 30</t>
  </si>
  <si>
    <t>Vaccine Safety Datalink (VSD)</t>
  </si>
  <si>
    <t>SARS-CoV-2 Infection Among Hospitalized Pregnant Women: Reasons for Admission and Pregnancy Characteristics - Eight U.S. Health Care Centers, March 1-May 30, 2020</t>
  </si>
  <si>
    <t>https://www.cdc.gov/mmwr/volumes/69/wr/pdfs/mm6938e2-H.pdf</t>
  </si>
  <si>
    <t>Delahoy M J</t>
  </si>
  <si>
    <t>COVID-NET</t>
  </si>
  <si>
    <t>March 1 to August 22</t>
  </si>
  <si>
    <t>Characteristics and Maternal and Birth Outcomes of Hospitalized Pregnant Women with Laboratory-Confirmed COVID-19 - COVID-NET, 13 States, March 1-August 22, 2020</t>
  </si>
  <si>
    <t>https://www.cdc.gov/mmwr/volumes/69/wr/pdfs/mm6938e1-H.pdf</t>
  </si>
  <si>
    <t>At NICU admission</t>
  </si>
  <si>
    <t>1 yes</t>
  </si>
  <si>
    <t>day 7-12</t>
  </si>
  <si>
    <t>Sagheb S</t>
  </si>
  <si>
    <t>36-?</t>
  </si>
  <si>
    <t>1 positive, 1 negative but with CT</t>
  </si>
  <si>
    <t>31-33+4</t>
  </si>
  <si>
    <t>1550-1930</t>
  </si>
  <si>
    <t>Italian Journal of Pediatrics</t>
  </si>
  <si>
    <t>Department of Neonatology, Shariati Hospital, Tehran University of Medical Sciences, Tehran, Iran.</t>
  </si>
  <si>
    <t>March 3 to March 5</t>
  </si>
  <si>
    <t>Two seriously ill neonates born to mothers with COVID-19 pneumonia- a case report</t>
  </si>
  <si>
    <t>https://ijponline.biomedcentral.com/articles/10.1186/s13052-020-00897-2</t>
  </si>
  <si>
    <t>27 positive, rest CT + symptoms --&gt; clinical diagnosis</t>
  </si>
  <si>
    <t>30±5.7</t>
  </si>
  <si>
    <t>26±8w6d</t>
  </si>
  <si>
    <t>1 dm, 2 hypothyroidism, 1 ankylosing sponylitis, 2 astma, 1 ascending aortic aneurysm</t>
  </si>
  <si>
    <t>35w6d</t>
  </si>
  <si>
    <t>40w2d</t>
  </si>
  <si>
    <t>37w2d</t>
  </si>
  <si>
    <t>34w2d</t>
  </si>
  <si>
    <t>26w5d</t>
  </si>
  <si>
    <t>38w4d</t>
  </si>
  <si>
    <t>33w5d</t>
  </si>
  <si>
    <t>39w1d</t>
  </si>
  <si>
    <t>40w1d</t>
  </si>
  <si>
    <t>30w3d</t>
  </si>
  <si>
    <t>36w4d</t>
  </si>
  <si>
    <t>27w</t>
  </si>
  <si>
    <t>Alay I</t>
  </si>
  <si>
    <t>26+5-40+2</t>
  </si>
  <si>
    <t>665-3635</t>
  </si>
  <si>
    <t>Journal of Obestetrics and Gynaecology Research</t>
  </si>
  <si>
    <t>Department of Obstetrics and Gynecology, University of Health Sciences Turkey, Bakirkoy Dr. Sadi Konuk Education and Training Hospital, Istanbul, Turkey.</t>
  </si>
  <si>
    <t>March 25 to May 25</t>
  </si>
  <si>
    <t>The clinical findings and outcomes of symptomatic pregnant women diagnosed with or suspected of having coronavirus disease 2019 in a tertiary pandemic hospital in Istanbul, Turkey</t>
  </si>
  <si>
    <t>https://obgyn.onlinelibrary.wiley.com/doi/10.1111/jog.14493</t>
  </si>
  <si>
    <t>Keklik E S K</t>
  </si>
  <si>
    <t>Usak</t>
  </si>
  <si>
    <t>Department of Anesthesiology and Reanimation, Uşak Training and Research Hospital, Uşak, Turkey.</t>
  </si>
  <si>
    <t>Cytokine Hemoadsorption in the Management of a Pregnant Woman with COVID-19 Pneumonia: Case Report</t>
  </si>
  <si>
    <t>https://www.ncbi.nlm.nih.gov/pmc/articles/PMC7492132/</t>
  </si>
  <si>
    <t>&lt;37</t>
  </si>
  <si>
    <t>pregnancy loss &gt;20wks</t>
  </si>
  <si>
    <t>1-257</t>
  </si>
  <si>
    <t>data on live born babies only (251)</t>
  </si>
  <si>
    <t>Remaeus K</t>
  </si>
  <si>
    <t>32 (19-42)</t>
  </si>
  <si>
    <t>19 obese, 6 asthma, 10 diabetes</t>
  </si>
  <si>
    <t>BB Stockholm, Danderyd Hospital, Stockholm, Sweden</t>
  </si>
  <si>
    <t>March 19 to April 26</t>
  </si>
  <si>
    <t>Characteristics and short-term obstetric outcomes in a case series of 67 women tested positive for SARS-CoV-2 in Stockholm, Sweden</t>
  </si>
  <si>
    <t>https://obgyn.onlinelibrary.wiley.com/doi/epdf/10.1111/aogs.14006</t>
  </si>
  <si>
    <t>Lebrao C W</t>
  </si>
  <si>
    <t>Brandt J S</t>
  </si>
  <si>
    <t>30.3±6.4</t>
  </si>
  <si>
    <t>38.8±2.8 (mild cases), 33.6±5.8 (severe cases)</t>
  </si>
  <si>
    <t>7 diabetes, 2 chronisc hypertension, 1 renal disorder, 2 immuno-compromised, 2 astma, 2 anemia</t>
  </si>
  <si>
    <t>39±2.7 (mild cases), 34±5.8 (severe cases</t>
  </si>
  <si>
    <t>3230±54 ( mild cases), 2293±1104 (severe cases)</t>
  </si>
  <si>
    <t>1-54</t>
  </si>
  <si>
    <t>55-61</t>
  </si>
  <si>
    <t>(mild COVID)</t>
  </si>
  <si>
    <t>(severe COVID)</t>
  </si>
  <si>
    <t>3230±549</t>
  </si>
  <si>
    <t>2293±1104</t>
  </si>
  <si>
    <t>38.8±2.8</t>
  </si>
  <si>
    <t>39±2.7</t>
  </si>
  <si>
    <t>33.6±5.8</t>
  </si>
  <si>
    <t>34.0±5.8</t>
  </si>
  <si>
    <t>New Brunswick</t>
  </si>
  <si>
    <t>Division of Maternal-Fetal Medicine, Department of Obstetrics, Gynecology and Reproductive Sciences, Rutgers Robert Wood Johnson Medical School, New Brunswick, NJ. Electronic address: jsb288@rwjms.rutgers.edu.</t>
  </si>
  <si>
    <t>March 11 to June 11</t>
  </si>
  <si>
    <t>Epidemiology of COVID-19 in Pregnancy: Risk Factors and Associations with Adverse Maternal and Neonatal Outcomes</t>
  </si>
  <si>
    <t>https://www.ajog.org/article/S0002-9378(20)31134-0/pdf</t>
  </si>
  <si>
    <t>17-41</t>
  </si>
  <si>
    <t>3344±506</t>
  </si>
  <si>
    <t>38.6±1.9</t>
  </si>
  <si>
    <t>Diaz-Corvillon P</t>
  </si>
  <si>
    <t>2 positive 35 negatieve</t>
  </si>
  <si>
    <t>6hours after delivery</t>
  </si>
  <si>
    <t>same 2 positive</t>
  </si>
  <si>
    <t>72 hours</t>
  </si>
  <si>
    <t>Yes for all</t>
  </si>
  <si>
    <t>PLOs ONE</t>
  </si>
  <si>
    <t>Chili</t>
  </si>
  <si>
    <t>Santiago</t>
  </si>
  <si>
    <t>Maternal-Fetal Medicine Unit, Clínica Dávila, Santiago, Chile.</t>
  </si>
  <si>
    <t>April 27 to June 7</t>
  </si>
  <si>
    <t>Routine screening for SARS CoV-2 in unselected pregnant women at delivery</t>
  </si>
  <si>
    <t>https://journals.plos.org/plosone/article?id=10.1371/journal.pone.0239887</t>
  </si>
  <si>
    <t>29.8±5.9</t>
  </si>
  <si>
    <t>38.1±2.9</t>
  </si>
  <si>
    <t>Wang M J</t>
  </si>
  <si>
    <t>Department of Obstetrics and Gynecology, Boston Medical Center, Boston, Massachusetts.</t>
  </si>
  <si>
    <t>April 1 to July 22</t>
  </si>
  <si>
    <t>Obstetric Hemorrhage Risk Associated with Novel COVID-19 Diagnosis from a Single-Institution Cohort in the United States</t>
  </si>
  <si>
    <t>https://pubmed.ncbi.nlm.nih.gov/32992351/</t>
  </si>
  <si>
    <t>24-34</t>
  </si>
  <si>
    <t>35-39</t>
  </si>
  <si>
    <t>37-39</t>
  </si>
  <si>
    <t>1-16</t>
  </si>
  <si>
    <t>1 positive, 15 negative</t>
  </si>
  <si>
    <t>Zhou J</t>
  </si>
  <si>
    <t>53</t>
  </si>
  <si>
    <t>Department of Biology and Genetics, College of Life Sciences and Health, Wuhan University of Science and Technology, Wuhan, China.</t>
  </si>
  <si>
    <t>The metabolic and immunological characteristics of pregnant women with COVID-19 and their neonates</t>
  </si>
  <si>
    <t>https://www.ncbi.nlm.nih.gov/pmc/articles/PMC7530551/</t>
  </si>
  <si>
    <t>33-35</t>
  </si>
  <si>
    <t>37+6-38+2</t>
  </si>
  <si>
    <t>37+2-37+6</t>
  </si>
  <si>
    <t>2950-3180</t>
  </si>
  <si>
    <t>2</t>
  </si>
  <si>
    <t>1 negative, no other data</t>
  </si>
  <si>
    <t>2hr after birth</t>
  </si>
  <si>
    <t>suspended</t>
  </si>
  <si>
    <t>Department of Obstetrics, Maternal and Child Health Hospital of Hubei Province, No. 745 Wuluo Road, Hongshan District, Wuhan City, 430070, Hubei Province, China.</t>
  </si>
  <si>
    <t>Feb 8 to Feb 26</t>
  </si>
  <si>
    <t>Vaginal delivery in women with COVID-19: report of two cases</t>
  </si>
  <si>
    <t>https://www.ncbi.nlm.nih.gov/pmc/articles/PMC7530846/</t>
  </si>
  <si>
    <t>Hypertension</t>
  </si>
  <si>
    <t>Hansen J N</t>
  </si>
  <si>
    <t>Am J Emerg Med</t>
  </si>
  <si>
    <t>Portland</t>
  </si>
  <si>
    <t>Department of Emergency Medicine, Maine Medical Center, 22 Bramhall Street, Portland, ME 04102, United States of America. Electronic address: Jhansen@mmc.org</t>
  </si>
  <si>
    <t>COVID-19 and preeclampsia with severe features at 34-weeks gestation</t>
  </si>
  <si>
    <t>https://www.ncbi.nlm.nih.gov/pmc/articles/PMC7315969/</t>
  </si>
  <si>
    <t>Bae J</t>
  </si>
  <si>
    <t>not mentioned</t>
  </si>
  <si>
    <t>placental tissue, amniotic fluid, umbilical blood all negative</t>
  </si>
  <si>
    <t>Obstet Gynecol Sci</t>
  </si>
  <si>
    <t>Korea</t>
  </si>
  <si>
    <t>Department of Obstetrics and Gynecology, Keimyung University School of Medicine, Daegu, Korea.</t>
  </si>
  <si>
    <t>A case of delivery of a pregnant woman with COVID-19 infection in Daegu, Korea</t>
  </si>
  <si>
    <t>https://www.ogscience.org/upload/pdf/ogs-20106.pdf</t>
  </si>
  <si>
    <t>Journal of Human Lactation</t>
  </si>
  <si>
    <t>Department of Pediatrics, Faculdade de Medicina do ABC, Centro Universitário Saúde ABC and Escola Paulista de Medicina, Universidade Federal de São Paulo, Avenida Príncipe de Gales, 821, Santo André CEP Email: fsuano@gmail.com</t>
  </si>
  <si>
    <t xml:space="preserve">Early Identification of IgA Anti-SARSCoV-2 in Milk of Mother With COVID-19 Infection </t>
  </si>
  <si>
    <t>https://pubmed.ncbi.nlm.nih.gov/32985922/</t>
  </si>
  <si>
    <t>48hrs</t>
  </si>
  <si>
    <t>IgM and IgG positive</t>
  </si>
  <si>
    <t>IgA positive</t>
  </si>
  <si>
    <t>25.5±4.6</t>
  </si>
  <si>
    <t>Calderon J M</t>
  </si>
  <si>
    <t>The Journal of Infection in Developing Countries</t>
  </si>
  <si>
    <t>“Mónica Pretelini Sáenz” Maternal -Perinatal Hospital (HMPMPS), Toluca, Mexico</t>
  </si>
  <si>
    <t>Toluca city + Mexico city</t>
  </si>
  <si>
    <t>Nitazoxanide against COVID-19 in three explorative scenarios</t>
  </si>
  <si>
    <t>https://jidc.org/index.php/journal/article/view/33031085/2343</t>
  </si>
  <si>
    <t>33 (21-43)</t>
  </si>
  <si>
    <t>11 obese, 9 astma, 6 chronic hypertension, 7 diabetes mellitus</t>
  </si>
  <si>
    <t>28 (14-39)</t>
  </si>
  <si>
    <t>Burwick R M</t>
  </si>
  <si>
    <t>Multiple</t>
  </si>
  <si>
    <t>Cedars Sinai Medical Center, Obstetrics and Gynecology, Los Angeles, CA, United States</t>
  </si>
  <si>
    <t>March 21 to June 16</t>
  </si>
  <si>
    <t>Compassionate Use of Remdesivir in Pregnant Women with Severe Covid-19</t>
  </si>
  <si>
    <t>https://watermark.silverchair.com/ciaa1466.pdf?token=AQECAHi208BE49Ooan9kkhW_Ercy7Dm3ZL_9Cf3qfKAc485ysgAAArYwggKyBgkqhkiG9w0BBwagggKjMIICnwIBADCCApgGCSqGSIb3DQEHATAeBglghkgBZQMEAS4wEQQMyjRjUXhoJ4riH-EwAgEQgIICaY-knyP6QgftEqaI5dY2Udlb2AaLh9ylBsR2VhQS_BLYX4_JC0k4amAcEB6ziHxsISrTL-RZhEldY_YfvNIhGj2qslEgAwEAWAuIKkgYiXecn8OYidUsbO8AFOl4wWlKEbMpck6a0ArB3Wx0u2wGRpq0rxdEp6Fd3gvkZHR8EpAoOssMJcjDxgfFgPevzqwWfkxQBRQWgU1UGMkSmOnb9-Y_iA0cXYJxOy_WRHsEE4GiSw2z_d9BYeSTnL7rZPberQtp7rBPcTHau50IxqqMNVRVzJ-uJYvPkFJqUsV8gbFeiPdz849qZTY2is6KdyYOIXa_yPEfmVnGPw7nj83pYJelsB-_MmNwifocmjXEdPdkknAFpe6G0YDD7PEJV1OrHeLzV45allBXpYlrSY3KrFQXSquzjFX033EIpww9SDpJDLcVV8a5QWWZxj-pBUENOOZkP-Sy7RBUMk9i8SNDAzcCxrltAHlATgvPN4-dVayskHbbD7flN84dqMzqySPkS7t_onN1YHWxNGW0LjEXmVOfWZ4aseIVCUIAe2mb4oA1iyYbcCXTfsuGUSla8LuxURh5L827f0lizMQDxUcgZSy5p2xVVVyh0iLTT-jaad0dLTgv_0du3j7QWQxI-xM-LtBzEzEOlJg5jB6G1W0cz9r-IICMLozzoDVL9ettzAOuH7K710v41EuYqQm9qnLjSJaHr0XTTKyFSFxI5xU50Vras47g1lGDCO-8ET6uYTEm9qQ7g-WbqWHM9Cxg7H0t_XULPTsY__cyS0cm2iEh6P211M8KjAWa9dhOw5cAmgok0e1FUR8v7xVK</t>
  </si>
  <si>
    <t>rapid antibody test positive</t>
  </si>
  <si>
    <t>Ozcelik N</t>
  </si>
  <si>
    <t>Turk Thorac Journal</t>
  </si>
  <si>
    <t>Rize</t>
  </si>
  <si>
    <t>Department of Chest Diseases, Recep Tayyip Erdoğan University School of Medicine, Rize, Turkey.</t>
  </si>
  <si>
    <t>COVID-19 Pregnant Patient Management with a Case of COVID-19 Patient with An Uncomplicated Delivery</t>
  </si>
  <si>
    <t>https://turkthoracj.org/en/covid-19-pregnant-patient-management-with-a-case-of-covid-19-patient-with-an-uncomplicated-delivery-164860</t>
  </si>
  <si>
    <t>41-41+4</t>
  </si>
  <si>
    <t>3185-3470</t>
  </si>
  <si>
    <t>17weeks</t>
  </si>
  <si>
    <t>9weeks4days</t>
  </si>
  <si>
    <t>41+4</t>
  </si>
  <si>
    <t>Zanardini C</t>
  </si>
  <si>
    <t>24-32</t>
  </si>
  <si>
    <t>positive (at 24-32 weeks, and again at 41 weeks)</t>
  </si>
  <si>
    <t>Division of Obstetrics and Gynecology, ASST Spedali Civili, Department of Clinical and Experimental Sciences, University of Brescia, Brescia, Italy.</t>
  </si>
  <si>
    <t>Retest positive for SARS-CoV-2 RNA of recovered pregnant women with COVID-19</t>
  </si>
  <si>
    <t>https://obgyn.onlinelibrary.wiley.com/doi/epdf/10.1002/uog.23144</t>
  </si>
  <si>
    <t>Rodriguez A G</t>
  </si>
  <si>
    <t>immunoglobulin rapid test positive</t>
  </si>
  <si>
    <t>hypothyroidism</t>
  </si>
  <si>
    <t>Leon</t>
  </si>
  <si>
    <t>Department of Anaesthesiology and Critical Care, University Complex Hospital of Leon, 24071, City Leon, Spain.</t>
  </si>
  <si>
    <t>SARS-COV-2 infection during pregnancy, a risk factor for eclampsia or neurological manifestations of COVID-19? Case report</t>
  </si>
  <si>
    <t>https://www.ncbi.nlm.nih.gov/pmc/articles/PMC7538036/</t>
  </si>
  <si>
    <t>Grunting and respiratory distress</t>
  </si>
  <si>
    <t>Rashidian T</t>
  </si>
  <si>
    <t>J Med Case Rep</t>
  </si>
  <si>
    <t>Ilam</t>
  </si>
  <si>
    <t>Department of Obstetrics and Gynecology, Medical School, Ilam University of Medical Sciences, Ilam, Iran</t>
  </si>
  <si>
    <t>March 10</t>
  </si>
  <si>
    <t>Death of a neonate with suspected coronavirus disease 2019 born to a mother with coronavirus disease 2019 in Iran: a case report</t>
  </si>
  <si>
    <t>https://www.ncbi.nlm.nih.gov/pmc/articles/PMC7537954/</t>
  </si>
  <si>
    <t>32 (27-35)</t>
  </si>
  <si>
    <t>laboratory confirmed'</t>
  </si>
  <si>
    <t>30.4 (25.8-33.5) (at ICU admission)</t>
  </si>
  <si>
    <t>4 diabetes, 3 hypertension, 9 asthma, 1 CKD</t>
  </si>
  <si>
    <t>4</t>
  </si>
  <si>
    <t>5</t>
  </si>
  <si>
    <t>6</t>
  </si>
  <si>
    <t>7</t>
  </si>
  <si>
    <t>8</t>
  </si>
  <si>
    <t>9</t>
  </si>
  <si>
    <t>10</t>
  </si>
  <si>
    <t>11</t>
  </si>
  <si>
    <t>12</t>
  </si>
  <si>
    <t>13</t>
  </si>
  <si>
    <t>14</t>
  </si>
  <si>
    <t>15</t>
  </si>
  <si>
    <t>16</t>
  </si>
  <si>
    <t>17</t>
  </si>
  <si>
    <t>18</t>
  </si>
  <si>
    <t>19</t>
  </si>
  <si>
    <t>Easter S R</t>
  </si>
  <si>
    <t>Am J Respir Crit Care Med</t>
  </si>
  <si>
    <t>Brigham and Women's Hospital Department of Obstetrics and Gynecology, 367186, Department of Critical Care Medicine, Boston, Massachusetts, United States; seaster@bwh.harvard.edu.</t>
  </si>
  <si>
    <t>March 4 to May 2</t>
  </si>
  <si>
    <t>Outcomes of Critically Ill Pregnant Women with COVID-19 in the United States</t>
  </si>
  <si>
    <t>https://www.atsjournals.org/doi/pdf/10.1164/rccm.202006-2182LE</t>
  </si>
  <si>
    <t>March 22- ongoing</t>
  </si>
  <si>
    <t>34-40</t>
  </si>
  <si>
    <t>28+2-30+5</t>
  </si>
  <si>
    <t>990-1465</t>
  </si>
  <si>
    <t>3</t>
  </si>
  <si>
    <t>day 5</t>
  </si>
  <si>
    <t>day 14</t>
  </si>
  <si>
    <t>RT-PCR of tracheal aspirates negative at birth and 24h of life</t>
  </si>
  <si>
    <t>Fernandez-Garcia C</t>
  </si>
  <si>
    <t>Pediatr Nenatol</t>
  </si>
  <si>
    <t>Newborn Department, Vall d`Hebron University Hospital, Spain.</t>
  </si>
  <si>
    <t>Severe COVID-19 during pregnancy and the subsequent premature delivery</t>
  </si>
  <si>
    <t>https://www.ncbi.nlm.nih.gov/pmc/articles/PMC7501516/</t>
  </si>
  <si>
    <t>23+6</t>
  </si>
  <si>
    <t>Larson S B</t>
  </si>
  <si>
    <t>Larsen S B</t>
  </si>
  <si>
    <t>Ann Thorac Surg</t>
  </si>
  <si>
    <t>Iowa City</t>
  </si>
  <si>
    <t>Department of Surgery, Division of Cardiothoracic Surgery, University of Iowa Hospitals and Clinics, 200 Hawkins Drive, Iowa City, IA 52242</t>
  </si>
  <si>
    <t>Survival of Pregnant Coronavirus Patient on Extracorporeal Membrane Oxygenation</t>
  </si>
  <si>
    <t>https://www.ncbi.nlm.nih.gov/pmc/articles/PMC7544695/pdf/main.pdf</t>
  </si>
  <si>
    <t>39 (34.4-41.4)</t>
  </si>
  <si>
    <t>3200 (2180-4165)</t>
  </si>
  <si>
    <t>1-31</t>
  </si>
  <si>
    <t>30 (15-45)</t>
  </si>
  <si>
    <t>30 positive 1 negative</t>
  </si>
  <si>
    <t xml:space="preserve">1 negative </t>
  </si>
  <si>
    <t>All but 2 cases</t>
  </si>
  <si>
    <t>No symptoms</t>
  </si>
  <si>
    <t>2 positive for SARS-CoV-2 genome, 32% IgM positive, 63% IgG positive</t>
  </si>
  <si>
    <t>1 positive for SARS-CoV-2 genome, 1 positive for IgM, 40% positive for IgG</t>
  </si>
  <si>
    <t>1 positive for SARS-CoV-2 genome, 1 positive IgM</t>
  </si>
  <si>
    <t>Fenizia C</t>
  </si>
  <si>
    <t>Unit of Obstetrics and Gynecology, ASST Fatebenefratelli-Sacco, Department of Biological and Clinical Sciences, University of Milan, Milan, Italy.</t>
  </si>
  <si>
    <t>March to April</t>
  </si>
  <si>
    <t>Analysis of SARS-CoV-2 vertical transmission during pregnancy</t>
  </si>
  <si>
    <t>https://www.nature.com/articles/s41467-020-18933-4#Sec7</t>
  </si>
  <si>
    <t>30 (25-34)</t>
  </si>
  <si>
    <t>39 (38-40) (for 77 women)</t>
  </si>
  <si>
    <t>60 negative</t>
  </si>
  <si>
    <t>1 positive for SARS-CoV-2 RNA</t>
  </si>
  <si>
    <t>24-48hrs after birth</t>
  </si>
  <si>
    <t>1-76</t>
  </si>
  <si>
    <t>35 wks for antepartum diagnoses (22–38.5), 39 wks (38–39) for asymptomatic women, and 27.5 (17–36), 35 (30–36), and 26 wks (22–31) for patients with mild, moderate, and severe or critical diseases, respectively</t>
  </si>
  <si>
    <t>Coronavirus Disease 2019 (COVID-19) pregnancy outcomes in a racially and ethnically diverse population</t>
  </si>
  <si>
    <t>Yale University, Department of Obstetrics, Gynecology &amp; Reproductive Sciences, New Haven, CT</t>
  </si>
  <si>
    <t>March 3 to May 11</t>
  </si>
  <si>
    <t>https://www.sciencedirect.com/science/article/pii/S2589933320302147#tbl1</t>
  </si>
  <si>
    <t>7 positive 16 negative</t>
  </si>
  <si>
    <t>12 positive IgG 6 positive IgM</t>
  </si>
  <si>
    <t>Cosma S</t>
  </si>
  <si>
    <t>Gynecology and Obstetrics 1, Department of Surgical Sciences, City of Health and Science, University of Turin, Via Ventimiglia 3, 10126, Turin, Italy</t>
  </si>
  <si>
    <t>Feb 22 to May 21</t>
  </si>
  <si>
    <t>COVID-19 and first trimester spontaneous abortion: a case-control study of 225 pregnant patients</t>
  </si>
  <si>
    <t>https://www.ncbi.nlm.nih.gov/pmc/articles/PMC7543983/pdf/main.pdf</t>
  </si>
  <si>
    <t xml:space="preserve">Population selected for first trimester </t>
  </si>
  <si>
    <t>women at first trimester of pregnancy only</t>
  </si>
  <si>
    <t>New-Onset myocardial injury in COVID-19 Pregnant Patients: A Case Series of 15 Patients</t>
  </si>
  <si>
    <t>https://www.sciencedirect.com/science/article/pii/S0002937820312060#!</t>
  </si>
  <si>
    <t>Mercedes BR</t>
  </si>
  <si>
    <t>March 20 to June 30</t>
  </si>
  <si>
    <t>Dominican Rep</t>
  </si>
  <si>
    <t xml:space="preserve">obstetric tertiary level hospital </t>
  </si>
  <si>
    <t>Santo Domingo</t>
  </si>
  <si>
    <t>29.87 ± 5.83</t>
  </si>
  <si>
    <t>32.31 ± 3.68</t>
  </si>
  <si>
    <t>All patients had reactive COVID ELISA IgM</t>
  </si>
  <si>
    <t>Merceds BR</t>
  </si>
  <si>
    <t xml:space="preserve">34.2 ± 4 </t>
  </si>
  <si>
    <t>COVID-19 Infection and Placental Histopathology in Women Delivering at Term</t>
  </si>
  <si>
    <t>Patberg ET</t>
  </si>
  <si>
    <t>NYU Winthrop Hospital</t>
  </si>
  <si>
    <t>Mineola</t>
  </si>
  <si>
    <t>https://www.sciencedirect.com/science/article/pii/S0002937820311947#!</t>
  </si>
  <si>
    <t>all negative</t>
  </si>
  <si>
    <t>3280 ±402</t>
  </si>
  <si>
    <t>39.1±1.0</t>
  </si>
  <si>
    <t>Systematic screening for SARS-CoV-2 in pregnant women admitted for delivery in a Portuguese maternity</t>
  </si>
  <si>
    <t>1-77</t>
  </si>
  <si>
    <t>https://www.degruyter.com/view/journals/jpme/ahead-of-print/article-10.1515-jpm-2020-0387/article-10.1515-jpm-2020-0387.xml</t>
  </si>
  <si>
    <t>Journal of Perinatal Medicine</t>
  </si>
  <si>
    <t>19th March and May 4th</t>
  </si>
  <si>
    <t xml:space="preserve"> 3/31/2020 and 6/17/2020.</t>
  </si>
  <si>
    <t>A Novel Case of Severe Respiratory Symptoms and Persistent Pulmonary Hypertension in a Saudi Neonate With SARS-CoV-2 Infection</t>
  </si>
  <si>
    <t>https://www.ncbi.nlm.nih.gov/pmc/articles/PMC7566984/</t>
  </si>
  <si>
    <t>Algadeeb KB</t>
  </si>
  <si>
    <t>Maternity and Children Hospital, Al-Ahsa</t>
  </si>
  <si>
    <t>Al-Ahsa</t>
  </si>
  <si>
    <t>positive at day 5</t>
  </si>
  <si>
    <t>Clinical characteristics of COVID-19 in pregnant women: A retrospective descriptive single-center study from a tertiary hospital in Muscat, Oman</t>
  </si>
  <si>
    <t>Oman</t>
  </si>
  <si>
    <t>Muscat</t>
  </si>
  <si>
    <t>https://obgyn.onlinelibrary.wiley.com/doi/10.1002/ijgo.13427</t>
  </si>
  <si>
    <t>Department of OB-GYN, Royal Hospital</t>
  </si>
  <si>
    <t>March 24 to July 31, 2020</t>
  </si>
  <si>
    <t>Int J of Gynecology and Obstetrics</t>
  </si>
  <si>
    <t>32 +-6</t>
  </si>
  <si>
    <t>two 1st trimester and two 2nd trimester</t>
  </si>
  <si>
    <t>1 to 48</t>
  </si>
  <si>
    <t xml:space="preserve">Douglass KM </t>
  </si>
  <si>
    <t>Department of Obstetrics and Gynecology, University of California</t>
  </si>
  <si>
    <t>Douglass KM</t>
  </si>
  <si>
    <t>27-43</t>
  </si>
  <si>
    <t>29 + 6</t>
  </si>
  <si>
    <t>31 +6</t>
  </si>
  <si>
    <t>26+3</t>
  </si>
  <si>
    <t>27+5</t>
  </si>
  <si>
    <t>infant 1 - at birth 24 hrs, 48 hrs 7 days all negative</t>
  </si>
  <si>
    <t>infant 2 - at birth 24 hrs, 48 hrs 7 days all negative</t>
  </si>
  <si>
    <t>Maternal-Neonatal Dyad Outcomes of Maternal COVID-19 Requiring Extracorporeal Membrane Support: A Case Series</t>
  </si>
  <si>
    <t>https://pubmed.ncbi.nlm.nih.gov/33069171/</t>
  </si>
  <si>
    <t>First report in Japan of a delivery of a woman with the 2019 novel coronavirus disease</t>
  </si>
  <si>
    <t>Journal of Obstetrics and Gynaecology Research</t>
  </si>
  <si>
    <t>Mochizuki J</t>
  </si>
  <si>
    <t>no; formula milk</t>
  </si>
  <si>
    <t>negative (nasal and oral discharges, anal swabs and blood samples of the neonate at 9 h, 30 h and 4 days after birth)</t>
  </si>
  <si>
    <t>Sagamihara</t>
  </si>
  <si>
    <t>Department of Obstetrics and Gynecology, Kitasato University School of Medicine,</t>
  </si>
  <si>
    <t>Perinatal mortality and morbidity of SARS-COV-2 infection during pregnancy in European countries: Findings from an international study</t>
  </si>
  <si>
    <t>https://www.ejog.org/article/S0301-2115(20)30640-0/fulltext</t>
  </si>
  <si>
    <t>Eur J Obstet Gynecol Reprod Biol
.</t>
  </si>
  <si>
    <t>Pregnant women with COVID-19 and risk of adverse birth outcomes and maternal-fetal vertical transmission: a population-based cohort study in Wuhan, China</t>
  </si>
  <si>
    <t>Yang R</t>
  </si>
  <si>
    <t>https://bmcmedicine.biomedcentral.com/articles/10.1186/s12916-020-01798-1</t>
  </si>
  <si>
    <t>BMC Medicine</t>
  </si>
  <si>
    <t>Maternal and Child Health Information System (MCHIMS) of Wuhan, China</t>
  </si>
  <si>
    <t>January 13 and March 18, 2020</t>
  </si>
  <si>
    <t>https://www.ncbi.nlm.nih.gov/pmc/articles/PMC7550274/pdf/main.pdf</t>
  </si>
  <si>
    <t>https://obgyn.onlinelibrary.wiley.com/doi/10.1111/jog.14393</t>
  </si>
  <si>
    <t>Report of four pregnant women getting COVID-19 in Ilam, Iran: Case Series</t>
  </si>
  <si>
    <t>New Microbes New Infect.</t>
  </si>
  <si>
    <t>Gheysarzadeh A</t>
  </si>
  <si>
    <t>Ilam University of Medical Sciences,</t>
  </si>
  <si>
    <t>Pregnancy worsens the morbidity of COVID-19 and this effect becomes more prominent as pregnancy advances</t>
  </si>
  <si>
    <t>Tug N</t>
  </si>
  <si>
    <t>Turk J Obstet Gynecol</t>
  </si>
  <si>
    <t>March 11th and June 30th, 2020</t>
  </si>
  <si>
    <t>Four tertiary centers (Şehit Prof. Dr. İlhan Varank Training and Research Hospital, İstanbul; Kartal Dr. Lütfi Kırdar Training and Research Hospital, İstanbul; Darıca Farabi Training and Research Hospital, Kocaeli; Medeniyet University Hospital, İstanbul)</t>
  </si>
  <si>
    <t>Jang R</t>
  </si>
  <si>
    <t>38 newborns tested - all negative</t>
  </si>
  <si>
    <t>9 pre-term</t>
  </si>
  <si>
    <t>1-58</t>
  </si>
  <si>
    <t>27-42</t>
  </si>
  <si>
    <t>3 ongoing</t>
  </si>
  <si>
    <t>26±20</t>
  </si>
  <si>
    <t>38+- 2 wks</t>
  </si>
  <si>
    <t>Tug N *</t>
  </si>
  <si>
    <t>1-60</t>
  </si>
  <si>
    <t xml:space="preserve">1 </t>
  </si>
  <si>
    <t>https://www.ncbi.nlm.nih.gov/pmc/articles/PMC7538816/</t>
  </si>
  <si>
    <t>11 positive</t>
  </si>
  <si>
    <t>2 pre-term</t>
  </si>
  <si>
    <t>1-11</t>
  </si>
  <si>
    <t>baby's stool positive</t>
  </si>
  <si>
    <t>33-37+4</t>
  </si>
  <si>
    <t>2740-3170</t>
  </si>
  <si>
    <t>12-42</t>
  </si>
  <si>
    <t>10hrs after birth</t>
  </si>
  <si>
    <t>Day 3</t>
  </si>
  <si>
    <t>Day 1/3: positive for baby's stool</t>
  </si>
  <si>
    <t>1 mother IgM positive</t>
  </si>
  <si>
    <t>Hascoet J M</t>
  </si>
  <si>
    <t>Frontiers in pediatrics</t>
  </si>
  <si>
    <t>Division of Neonatology, Maternite Regionale, CHRU Nancy, EA 3450 Lorraine University, Nancy, France</t>
  </si>
  <si>
    <t>March 22 to April 27</t>
  </si>
  <si>
    <t>Case Series of COVID-19 Asymptomatic Newborns With Possible Intrapartum Transmission of SARS-CoV-2</t>
  </si>
  <si>
    <t>https://www.frontiersin.org/articles/10.3389/fped.2020.568979/full</t>
  </si>
  <si>
    <t>Tracheal aspirate negative</t>
  </si>
  <si>
    <t>1220-1490</t>
  </si>
  <si>
    <t>28-37</t>
  </si>
  <si>
    <t>10-12</t>
  </si>
  <si>
    <t>27+5-28</t>
  </si>
  <si>
    <t>24-36hrs</t>
  </si>
  <si>
    <t>60-72hrs</t>
  </si>
  <si>
    <t>yes, together with preeclampsia</t>
  </si>
  <si>
    <t>Reddy A</t>
  </si>
  <si>
    <t>Division of Neonatology, Department of Pediatrics, Rutgers University, Robert Wood Johnson Medical School, New Brunswick, New Jersey</t>
  </si>
  <si>
    <t>Air Leak Syndrome in Two Very Preterm Infants Born to Mothers with Coronavirus Disease 2019: An Association or a Coincidence?</t>
  </si>
  <si>
    <t>https://www.thieme-connect.com/products/ejournals/html/10.1055/s-0040-1715180</t>
  </si>
  <si>
    <t>37.39+-4.23</t>
  </si>
  <si>
    <t>3100.80+-626.62</t>
  </si>
  <si>
    <t>Day 1</t>
  </si>
  <si>
    <t>Day 14 all negative for 3rd swab</t>
  </si>
  <si>
    <t>4.76+-2.73</t>
  </si>
  <si>
    <t>1-133</t>
  </si>
  <si>
    <t>Department of Obstetrics and Gynecology, University of Health Sciences, Turkish Ministry of Health, Ankara City Hospital, Ankara, Turkey</t>
  </si>
  <si>
    <t>March 11 to September 10</t>
  </si>
  <si>
    <t>Updated experience of a tertiary pandemic center on 533 pregnant women with COVID-19 infection: A prospective cohort study from Turkey</t>
  </si>
  <si>
    <t>https://obgyn.onlinelibrary.wiley.com/doi/epdf/10.1002/ijgo.13460</t>
  </si>
  <si>
    <t>28 (24-35)</t>
  </si>
  <si>
    <t>&lt;34</t>
  </si>
  <si>
    <t>38</t>
  </si>
  <si>
    <t>1-52</t>
  </si>
  <si>
    <t>Rottenstreich A</t>
  </si>
  <si>
    <t>Arch Gynecol Obstet</t>
  </si>
  <si>
    <t>Israel</t>
  </si>
  <si>
    <t>Department of Obstetrics and Gynecology, Hadassah-Hebrew University Medical Center</t>
  </si>
  <si>
    <t>March 15 to July 4</t>
  </si>
  <si>
    <t>Vaginal delivery in SARS-CoV-2-infected pregnant women in Israel: a multicenter prospective analysis</t>
  </si>
  <si>
    <t>https://www.ncbi.nlm.nih.gov/pmc/articles/PMC7594971/</t>
  </si>
  <si>
    <t>29 (25-33)</t>
  </si>
  <si>
    <t>17 DM, 1 COPD, 11 Asthma, 7 Immunosuppression, 17 Hypertension, 59 Obesity, 2 Cardiovascular disease, 2 CKD, 32 other</t>
  </si>
  <si>
    <t>Rios-Silva M</t>
  </si>
  <si>
    <t>J Glob Health</t>
  </si>
  <si>
    <t>Colima</t>
  </si>
  <si>
    <t>Centro Universitario de Investigaciones Biomédicas, Universidad de Colima</t>
  </si>
  <si>
    <t xml:space="preserve">Up to 25 May </t>
  </si>
  <si>
    <t>COVID-19 mortality among pregnant women in Mexico: A retrospective cohort study</t>
  </si>
  <si>
    <t>https://www.ncbi.nlm.nih.gov/pmc/articles/PMC7567444/</t>
  </si>
  <si>
    <t>Takayama W</t>
  </si>
  <si>
    <t>Am J Case Rep</t>
  </si>
  <si>
    <t>Trauma and Acute Critical Care Center, Tokyo Medical and Dental University Hospital of Medicine</t>
  </si>
  <si>
    <t>Severe COVID-19 Pneumonia in a 30-Year-Old Woman in the 36th Week of Pregnancy Treated with Postpartum Extracorporeal Membrane Oxygenation</t>
  </si>
  <si>
    <t>https://www.amjcaserep.com/download/index/idArt/927521</t>
  </si>
  <si>
    <t>24 (7 obese, 6 hypothyroidism, 2 hypertension, 2 asthma, 1 epilepsy, 1 DM, 1 UC, 1 ankylosing spondylitis, 1 thalassemia trait, 1 TTP, 1 mitral valve stenosis)</t>
  </si>
  <si>
    <t>Yazihan N</t>
  </si>
  <si>
    <t>Ankara University, Faculty of Medicine, Internal Medicine, Pathophysiology Department</t>
  </si>
  <si>
    <t>May 11 to Aug 30</t>
  </si>
  <si>
    <t>Comparison of VEGF-A Values between Pregnant Women with COVID-19 and Healthy Pregnancies and Its Association with Composite Adverse Outcomes</t>
  </si>
  <si>
    <t>https://onlinelibrary.wiley.com/doi/epdf/10.1002/jmv.26631</t>
  </si>
  <si>
    <t>HIV</t>
  </si>
  <si>
    <t>Day 7 3rd swab positive</t>
  </si>
  <si>
    <t>34</t>
  </si>
  <si>
    <t>Grenada</t>
  </si>
  <si>
    <t>St. George’s University, True Blue, Grenada</t>
  </si>
  <si>
    <t>A Case of a Newborn Baby Girl Infected with SARS-CoV-2 Due to Transplacental Viral Transmission</t>
  </si>
  <si>
    <t>https://www.amjcaserep.com/download/index/idArt/925766</t>
  </si>
  <si>
    <t>32.1±4.9</t>
  </si>
  <si>
    <t>Ahlberg M</t>
  </si>
  <si>
    <t xml:space="preserve">Department of Women’s Health, Karolinska University Hospital, Stockholm </t>
  </si>
  <si>
    <t>March 25 to July 24</t>
  </si>
  <si>
    <t>Association of SARS-CoV-2 Test Status and Pregnancy Outcomes</t>
  </si>
  <si>
    <t>https://pubmed.ncbi.nlm.nih.gov/32965467/</t>
  </si>
  <si>
    <t>17-45</t>
  </si>
  <si>
    <t>20 positve</t>
  </si>
  <si>
    <t>20</t>
  </si>
  <si>
    <t>Coronado-Arroyo J C</t>
  </si>
  <si>
    <t>Division of Obstetrics and Ginecology, Hospital Nacional Edgardo Rebagliati Martins, Lima</t>
  </si>
  <si>
    <t>May to Sep</t>
  </si>
  <si>
    <t>Is COVID-19 a risk factor for severe preeclampsia? Hospital experience in a developing country</t>
  </si>
  <si>
    <t>https://www.ncbi.nlm.nih.gov/pmc/articles/PMC7489262/</t>
  </si>
  <si>
    <t>2 negative rest postive</t>
  </si>
  <si>
    <t>2 IgM pos</t>
  </si>
  <si>
    <t>Cubo A M</t>
  </si>
  <si>
    <t>Salamanca</t>
  </si>
  <si>
    <t>Department of Obstetrics and Gynecology, Salamanca University Hospital and IBSAL</t>
  </si>
  <si>
    <t xml:space="preserve">COVID‐19 qPCR testing in women admitted for delivery in Spain: Is universal testing worthy?: A commentary </t>
  </si>
  <si>
    <t>https://pubmed.ncbi.nlm.nih.gov/32892262/</t>
  </si>
  <si>
    <t>31.4 (28.0-33.3)</t>
  </si>
  <si>
    <t>2 asthma, 7 other</t>
  </si>
  <si>
    <t>1-29</t>
  </si>
  <si>
    <t>Egerup P</t>
  </si>
  <si>
    <t>MedRxiv</t>
  </si>
  <si>
    <t>Denmark</t>
  </si>
  <si>
    <t>Copenhagen</t>
  </si>
  <si>
    <t xml:space="preserve">Department of Obstetrics and Gynaecology, Hvidovre Hospital, Copenhagen University Hospital </t>
  </si>
  <si>
    <t>April 4 to July 3</t>
  </si>
  <si>
    <t>March 23 to June 11</t>
  </si>
  <si>
    <t xml:space="preserve">Impact of SARS-CoV-2 antibodies at delivery in women, partners and newborns </t>
  </si>
  <si>
    <t>https://www.medrxiv.org/content/10.1101/2020.09.14.20191106v1</t>
  </si>
  <si>
    <t>33.4±7.2</t>
  </si>
  <si>
    <t>25hrs</t>
  </si>
  <si>
    <t>37.4±3.8</t>
  </si>
  <si>
    <t>Farghaly M A A</t>
  </si>
  <si>
    <t>Department of Pediatrics, Brookdale University Hospital Medical Center</t>
  </si>
  <si>
    <t>March to May</t>
  </si>
  <si>
    <t xml:space="preserve">Characteristics of Newborns Born to SARS-CoV-2- Positive Mothers: A Retrospective Cohort Study </t>
  </si>
  <si>
    <t>https://pubmed.ncbi.nlm.nih.gov/32882743/</t>
  </si>
  <si>
    <t>27.3±4</t>
  </si>
  <si>
    <t>17th day of life</t>
  </si>
  <si>
    <t>Hassan N</t>
  </si>
  <si>
    <t>sep 2020</t>
  </si>
  <si>
    <t>Int J Reprod Contracept Obstet Gynecol</t>
  </si>
  <si>
    <t xml:space="preserve">Department of Obstetrics and Gynecology, SKIMS, Medical College and Hospital, Srinagar </t>
  </si>
  <si>
    <t>Srinagar</t>
  </si>
  <si>
    <t>March to June</t>
  </si>
  <si>
    <t xml:space="preserve">COVID-19 infection during pregnancy - maternal and perinatal outcomes: a tertiary care centre study </t>
  </si>
  <si>
    <t>https://www.ijrcog.org/index.php/ijrcog/article/view/8777</t>
  </si>
  <si>
    <t>30 (17-37)</t>
  </si>
  <si>
    <t>37.5 (33-40)</t>
  </si>
  <si>
    <t>21</t>
  </si>
  <si>
    <t>He M</t>
  </si>
  <si>
    <t>12-08-2020</t>
  </si>
  <si>
    <t>medRxiv</t>
  </si>
  <si>
    <t xml:space="preserve">Department of Pathology &amp; Immunology, Washington University in St. Louis School of Medicine </t>
  </si>
  <si>
    <t>April 1 to July 24</t>
  </si>
  <si>
    <t xml:space="preserve">Histopathology of Third Trimester Placenta from SARS-CoV-2-Positive Women </t>
  </si>
  <si>
    <t>https://www.medrxiv.org/content/10.1101/2020.08.11.20173005v1</t>
  </si>
  <si>
    <t>Hossain I</t>
  </si>
  <si>
    <t>World Journal of Advance Healthcare Research</t>
  </si>
  <si>
    <t>Bangladesh</t>
  </si>
  <si>
    <t>Dhaka</t>
  </si>
  <si>
    <t xml:space="preserve">National Institute of Preventive and Social Medicine (NIPSOM) </t>
  </si>
  <si>
    <t>May 1 to June 30</t>
  </si>
  <si>
    <t xml:space="preserve">EPIDEMIOLOGICAL ANALYSIS OF PREGNANT WOMEN WITH COVID-19 IN DHAKA, BANGLADESH: A SINGLE-CENTRE RETROSPECTIVE STUDY </t>
  </si>
  <si>
    <t>https://www.researchgate.net/publication/344077318_EPIDEMIOLOGICAL_ANALYSIS_OF_PREGNANT_WOMEN_WITH_COVID-19_IN_DHAKA_BANGLADESH_A_SINGLE-CENTRE_RETROSPECTIVE_STUDY</t>
  </si>
  <si>
    <t>28.6 (25.8-31.4)</t>
  </si>
  <si>
    <t>33.5 (32-35)</t>
  </si>
  <si>
    <t>1-39</t>
  </si>
  <si>
    <t>Cunarro-Lopez Y</t>
  </si>
  <si>
    <t>Journal of Clinical Medicine</t>
  </si>
  <si>
    <t>Department of Public and Maternal and Child Health, School of Medicine, Complutense University of Madrid</t>
  </si>
  <si>
    <t>March 10 to May 12</t>
  </si>
  <si>
    <t>Maternal and Perinatal Outcomes in Patients with Suspected COVID-19 and Their Relationship with a Negative RT-PCR Result</t>
  </si>
  <si>
    <t>https://www.mdpi.com/2077-0383/9/11/3552/htm</t>
  </si>
  <si>
    <t>du Fosse N A</t>
  </si>
  <si>
    <t>J Reprod Immunol</t>
  </si>
  <si>
    <t>Leiden</t>
  </si>
  <si>
    <t>Department of Obstetrics and Gynaecology, Leiden University Medical Center</t>
  </si>
  <si>
    <t>Detailed immune monitoring of a pregnant woman with critical Covid-19</t>
  </si>
  <si>
    <t>https://www.sciencedirect.com/science/article/pii/S0165037820301649</t>
  </si>
  <si>
    <t>28.9 (24.4-34.0)</t>
  </si>
  <si>
    <t>17.5</t>
  </si>
  <si>
    <t>Data from 3912 reported infants</t>
  </si>
  <si>
    <t>16 positive (of 610 tested)</t>
  </si>
  <si>
    <t>Woodworth K R</t>
  </si>
  <si>
    <t>MMWR Morb Mortal Wkly Rep</t>
  </si>
  <si>
    <t>CDC COVID-19 Response;</t>
  </si>
  <si>
    <t>March 29 to October 14</t>
  </si>
  <si>
    <t>Birth and Infant Outcomes Following Laboratory-Confirmed SARS-CoV-2 Infection in Pregnancy — SET-NET, 16 Jurisdictions, March 29–October 14, 2020</t>
  </si>
  <si>
    <t>https://www.cdc.gov/mmwr/volumes/69/wr/mm6944e2.htm?s_cid=mm6944e2_w#contribAff</t>
  </si>
  <si>
    <t>6lbs2oz</t>
  </si>
  <si>
    <t>Daniel K</t>
  </si>
  <si>
    <t>22-10-200</t>
  </si>
  <si>
    <t>SAGE Open Med Cade Rep</t>
  </si>
  <si>
    <t>East Stroudsburg</t>
  </si>
  <si>
    <t>Department of Infectious Disease, Lehigh Valley Hospital - Pocono</t>
  </si>
  <si>
    <t>Repeat cesarean section in a COVID-19 positive mother in the United States</t>
  </si>
  <si>
    <t>https://www.ncbi.nlm.nih.gov/pmc/articles/PMC7585986/</t>
  </si>
  <si>
    <t xml:space="preserve">Leon-Abarca JA </t>
  </si>
  <si>
    <t>https://www.medrxiv.org/content/10.1101/2020.09.14.20193177v1</t>
  </si>
  <si>
    <t>Clinical evolution of COVID-19 during pregnancy at different altitudes: a population-based study</t>
  </si>
  <si>
    <t>Leon-Abarca JA</t>
  </si>
  <si>
    <t xml:space="preserve">Martinez-Perez O </t>
  </si>
  <si>
    <t>https://www.medrxiv.org/content/10.1101/2020.09.05.20188458v1</t>
  </si>
  <si>
    <t>The association between COVID-19 and preterm delivery: A cohort study with a multivariate analysis</t>
  </si>
  <si>
    <t>OBS COVID REGISTRY (76 hospitals in Spain)</t>
  </si>
  <si>
    <t>1-252</t>
  </si>
  <si>
    <t>https://www.medrxiv.org/content/10.1101/2020.07.14.20153304v1</t>
  </si>
  <si>
    <t>Mattern J</t>
  </si>
  <si>
    <t>Post lockdown COVID-19 seroprevalence and circulation at the time of delivery, France</t>
  </si>
  <si>
    <t>Antoine Béclère Hospital</t>
  </si>
  <si>
    <t>Paris Area</t>
  </si>
  <si>
    <t>1-20</t>
  </si>
  <si>
    <t>39.7</t>
  </si>
  <si>
    <t>3213 [2853-3471]</t>
  </si>
  <si>
    <t>birth</t>
  </si>
  <si>
    <t>Omrani AS</t>
  </si>
  <si>
    <t>Qatar</t>
  </si>
  <si>
    <t>The First Consecutive 5000 Patients with COVID-19 in Qatar;
a Nation-wide Cohort Study</t>
  </si>
  <si>
    <t>Hamad Medical Corporation (HMC) COVID-19 database</t>
  </si>
  <si>
    <t>Doha</t>
  </si>
  <si>
    <t>1-10</t>
  </si>
  <si>
    <t>25 (19–32)</t>
  </si>
  <si>
    <t>healthy babies with negative SARS-CoV-2 tests</t>
  </si>
  <si>
    <t>https://www.medrxiv.org/content/10.1101/2020.07.15.20154690v2</t>
  </si>
  <si>
    <t>Pace MR</t>
  </si>
  <si>
    <t>COVID-19 and human milk: SARS-CoV-2, antibodies, and neutralizing capacity</t>
  </si>
  <si>
    <t>https://www.medrxiv.org/content/10.1101/2020.09.16.20196071v1</t>
  </si>
  <si>
    <t>University of
Idaho, the University of Rochester Medical Center and Brigham and
Women’s Hospital</t>
  </si>
  <si>
    <t>34.2 ± 4.7</t>
  </si>
  <si>
    <t>3372 ± 560</t>
  </si>
  <si>
    <t>1-18</t>
  </si>
  <si>
    <t>38.6 ± 1.7</t>
  </si>
  <si>
    <t>4 out of 6 tested were negative</t>
  </si>
  <si>
    <t>Pineles BL</t>
  </si>
  <si>
    <t>https://www.ejog.org/article/S0301-2115(20)30580-7/fulltext</t>
  </si>
  <si>
    <t>Racial-ethnic disparities and pregnancy outcomes in SARS-CoV-2 infection in a universally-tested cohort in Houston, Texas</t>
  </si>
  <si>
    <t>McGovern Medical School at The University of Texas Health Science Center at Houston</t>
  </si>
  <si>
    <t>Houston</t>
  </si>
  <si>
    <t>EJOG</t>
  </si>
  <si>
    <t>3265 (2920-3609)</t>
  </si>
  <si>
    <t>1 Neonatal positive SARS-CoV-2 test among 71 tested</t>
  </si>
  <si>
    <t>Ruggiero M</t>
  </si>
  <si>
    <t>Shah PT</t>
  </si>
  <si>
    <t>Zaharie G</t>
  </si>
  <si>
    <t>Diagnosis Challenges, Management, and Outcome
of Infants Born to Mothers With COVID 19</t>
  </si>
  <si>
    <t>https://www.researchsquare.com/article/rs-65377/v1</t>
  </si>
  <si>
    <t>Research Square (pre-print)</t>
  </si>
  <si>
    <t>April 1st and May 15th</t>
  </si>
  <si>
    <t>Romania</t>
  </si>
  <si>
    <t>Cluj-Napoca</t>
  </si>
  <si>
    <t>County Emergency Hospital</t>
  </si>
  <si>
    <t>37.8</t>
  </si>
  <si>
    <t>all 5 negative</t>
  </si>
  <si>
    <t>1st day</t>
  </si>
  <si>
    <t>5th day</t>
  </si>
  <si>
    <t>https://www.researchsquare.com/article/rs-34492/v1</t>
  </si>
  <si>
    <t>Covid-19 in the second half of pregnancy: prevalence and clinical relevance</t>
  </si>
  <si>
    <t>Fondazione IRCCS Ca’ Granda Ospedale Maggiore Policlinico</t>
  </si>
  <si>
    <t>Fetomaternal outcome in COVID-19 infected pregnant women:
a preliminary clinical study</t>
  </si>
  <si>
    <t>https://www.ijrcog.org/index.php/ijrcog/article/view/8738</t>
  </si>
  <si>
    <t xml:space="preserve">April 7th to May 6th </t>
  </si>
  <si>
    <t>15th April 2020
 and 10th June 2020</t>
  </si>
  <si>
    <t>SVP Hospital, NHL Municipal Medical College</t>
  </si>
  <si>
    <t>International Journal of Reproduction, Contraception, Obstetrics and Gynecology</t>
  </si>
  <si>
    <t>Ahmedabad, Gujarat,</t>
  </si>
  <si>
    <t>ectopic pregnancy</t>
  </si>
  <si>
    <t>intrauterine death</t>
  </si>
  <si>
    <t>1-96</t>
  </si>
  <si>
    <t>16 tested positive</t>
  </si>
  <si>
    <t>31.6 ± 7.0</t>
  </si>
  <si>
    <t>1-28</t>
  </si>
  <si>
    <t>Pregnancy loss after 20 weeks</t>
  </si>
  <si>
    <t>Updated from study 354 onwards</t>
  </si>
  <si>
    <t>29.2 (18-38)</t>
  </si>
  <si>
    <t>28.42</t>
  </si>
  <si>
    <t>1-25</t>
  </si>
  <si>
    <t>7 infections of newborn (test not specified)</t>
  </si>
  <si>
    <t>Sattari M</t>
  </si>
  <si>
    <t>J Res Health Sci</t>
  </si>
  <si>
    <t>Department of Gynecology, School of Medicine, Hamadan University of Medical Sciences, Hamadan, Iran</t>
  </si>
  <si>
    <t>Jan 6 to June 21</t>
  </si>
  <si>
    <t>Evaluating Clinical Course and Risk Factors of Infection and Demographic Characteristics of Pregnant Women with COVID-19 in Hamadan Province, West of Iran</t>
  </si>
  <si>
    <t>https://www.ncbi.nlm.nih.gov/pmc/articles/PMC7585766/</t>
  </si>
  <si>
    <t>5 obstetrical reasons 1 SARS-CoV-2 related</t>
  </si>
  <si>
    <t>24-41</t>
  </si>
  <si>
    <t>39+6±8.4</t>
  </si>
  <si>
    <t>3245±482.38</t>
  </si>
  <si>
    <t>day3/day 7</t>
  </si>
  <si>
    <t>13/15</t>
  </si>
  <si>
    <t>1 immediately isolated</t>
  </si>
  <si>
    <t>Biasucci G</t>
  </si>
  <si>
    <t>Piacenza</t>
  </si>
  <si>
    <t>From feb 22</t>
  </si>
  <si>
    <t>Safe Perinatal Management of Neonates Born to SARS-CoV-2 Positive Mothers at the Epicenter of the Italian Epidemic</t>
  </si>
  <si>
    <t>https://www.frontiersin.org/articles/10.3389/fped.2020.565522/full</t>
  </si>
  <si>
    <t>Pediatrics &amp; Neonatology Unit, Guglielmo da Saliceto Hospital, Piacenza, Italy</t>
  </si>
  <si>
    <t>Rhinovirus PCR positive</t>
  </si>
  <si>
    <t>1 (stillbirth)</t>
  </si>
  <si>
    <t>Stonoga E T S</t>
  </si>
  <si>
    <t>Parana</t>
  </si>
  <si>
    <t>Hospital de Clínicas da Universidade Federal do Paraná</t>
  </si>
  <si>
    <t>Intrauterine Transmission of SARS-CoV-2</t>
  </si>
  <si>
    <t>https://wwwnc.cdc.gov/eid/article/27/2/20-3824_article</t>
  </si>
  <si>
    <t>18-48</t>
  </si>
  <si>
    <t>0-78.8</t>
  </si>
  <si>
    <t>23-42</t>
  </si>
  <si>
    <t>680-5190</t>
  </si>
  <si>
    <t>within 12 hrs</t>
  </si>
  <si>
    <t>between 12 and 48hrs</t>
  </si>
  <si>
    <t>all 5 previously tested positive now negative, 1 new positive</t>
  </si>
  <si>
    <t>1-403</t>
  </si>
  <si>
    <t>March 1 to May 31</t>
  </si>
  <si>
    <t>Jimenez I M</t>
  </si>
  <si>
    <t>Spanish Registry of COVID-19</t>
  </si>
  <si>
    <t>Umbilical cord clamping and skin-to-skin contact in deliveries from women positive for SARS-CoV-2: a prospective observational study</t>
  </si>
  <si>
    <t>https://obgyn.onlinelibrary.wiley.com/doi/epdf/10.1111/1471-0528.16597</t>
  </si>
  <si>
    <t>31</t>
  </si>
  <si>
    <t>33 (estimated accordig to Finnstrom score)</t>
  </si>
  <si>
    <t>Birindwa E K</t>
  </si>
  <si>
    <t>Europ PMC</t>
  </si>
  <si>
    <t>Congo</t>
  </si>
  <si>
    <t>Bukavu</t>
  </si>
  <si>
    <t>Université catholique de Bukavu ,Faculté de médecine</t>
  </si>
  <si>
    <t>A case study of the first pregnant women with COVID-19 in Bukavu, Eastern DR Congo</t>
  </si>
  <si>
    <t>https://assets.researchsquare.com/files/rs-103010/v1/c56c4ca2-a64d-4eab-9b56-18813e90de7b.pdf</t>
  </si>
  <si>
    <t>28-40</t>
  </si>
  <si>
    <t>34-36</t>
  </si>
  <si>
    <t>39-40</t>
  </si>
  <si>
    <t>38-39</t>
  </si>
  <si>
    <t>HBsAg antibody positive</t>
  </si>
  <si>
    <t>1 HBsAg antibody positive</t>
  </si>
  <si>
    <t>2100-3300</t>
  </si>
  <si>
    <t>Corebima B I R V</t>
  </si>
  <si>
    <t>Pediatric Sciences Journal</t>
  </si>
  <si>
    <t>Indonesia</t>
  </si>
  <si>
    <t>Malang</t>
  </si>
  <si>
    <t>Neonatology Division, Child Health Department, Faculty of Medicine, Universitas Brawijaya, Dr. Saiful Anwar General Hospital</t>
  </si>
  <si>
    <t>April to May</t>
  </si>
  <si>
    <t>Clinical features and neonatal outcomes of neonatus with mother suspected COVID-19 in Malang, Indonesia: a serial-cases, single-centre</t>
  </si>
  <si>
    <t>http://pedscij.org/index.php/psj/article/viewFile/10/pdf</t>
  </si>
  <si>
    <t>30 (22-43)</t>
  </si>
  <si>
    <t>5 obesity, 1SLE, 1 hypothyroidism, 1 asthma, 1 diverticulitis, 1 CAD 1 HTN</t>
  </si>
  <si>
    <t xml:space="preserve">Data missing from 1 patient </t>
  </si>
  <si>
    <t>25+2-37+3</t>
  </si>
  <si>
    <t>Data missing from 3 patients</t>
  </si>
  <si>
    <t>25+2</t>
  </si>
  <si>
    <t>7 negative, rest not reported</t>
  </si>
  <si>
    <t>Barrantes J H</t>
  </si>
  <si>
    <t>ASAIO J</t>
  </si>
  <si>
    <t>Division of Pulmonary, Critical Care and Sleep Medicine, Baylor College of Medicine, Houston</t>
  </si>
  <si>
    <t>Feb to Sep</t>
  </si>
  <si>
    <t>Successful Treatment of Pregnant and Postpartum Women with Severe COVID-19 Associated Acute Respiratory Distress Syndrome with Extracorporeal Membrane Oxygenation</t>
  </si>
  <si>
    <t>https://journals.lww.com/asaiojournal/Abstract/9000/Successful_Treatment_of_Pregnant_and_Postpartum.98400.aspx</t>
  </si>
  <si>
    <t>16hrs after birth</t>
  </si>
  <si>
    <t>2nd day</t>
  </si>
  <si>
    <t>3rd swab on day 3 negative</t>
  </si>
  <si>
    <t>Bandyopadhyay T</t>
  </si>
  <si>
    <t>J Trop Pediatr</t>
  </si>
  <si>
    <t>Department of Neonatology, ABVIMS and Dr. RML Hospital, New Delhi</t>
  </si>
  <si>
    <t>Possible Early Vertical Transmission of COVID-19 from an Infected Pregnant Female to Her Neonate: A Case Report</t>
  </si>
  <si>
    <t>https://academic.oup.com/tropej/advance-article/doi/10.1093/tropej/fmaa094/5998439?searchresult=1</t>
  </si>
  <si>
    <t>4 hypertension, 1 DM2</t>
  </si>
  <si>
    <t>28.7 (18.6-36.1)</t>
  </si>
  <si>
    <t>Dotters-Katz S</t>
  </si>
  <si>
    <t>Durham</t>
  </si>
  <si>
    <t>Department of Obstetrics and Gynecology, Duke University, Durham, North Carolina</t>
  </si>
  <si>
    <t>March 18 to July 30</t>
  </si>
  <si>
    <t>Specialized prenatal care delivery for COVID-19 exposed or infected pregnant women</t>
  </si>
  <si>
    <t>https://www.ajog.org/article/S0002-9378(20)31315-6/pdf</t>
  </si>
  <si>
    <t>34.7±4.3</t>
  </si>
  <si>
    <t>4 pulmonary disease, 4 cardiac disease, 4 diabetes</t>
  </si>
  <si>
    <t>30.4-37.3</t>
  </si>
  <si>
    <t>1705-3230</t>
  </si>
  <si>
    <t>16-22</t>
  </si>
  <si>
    <t>severe cases</t>
  </si>
  <si>
    <t>critica cases</t>
  </si>
  <si>
    <t>2307.7±889.7</t>
  </si>
  <si>
    <t>2495±774.2</t>
  </si>
  <si>
    <t>33.8±5.5</t>
  </si>
  <si>
    <t>35±3.5</t>
  </si>
  <si>
    <t>March 12 to May 5</t>
  </si>
  <si>
    <t>DeBolt C A</t>
  </si>
  <si>
    <t>Department of Obstetrics, Gynecology and Reproductive Science, Mount Sinai Health System &amp; Icahn School of Medicine at Mount Sinai, New York, NY</t>
  </si>
  <si>
    <t>Pregnant women with severe or critical COVID-19 have increased composite morbidity compared to non-pregnant matched controls</t>
  </si>
  <si>
    <t>https://www.ajog.org/article/S0002-9378(20)31312-0/pdf</t>
  </si>
  <si>
    <t>30 (21-44)</t>
  </si>
  <si>
    <t>39 (32-41)</t>
  </si>
  <si>
    <t>3353 (1920-4070)</t>
  </si>
  <si>
    <t>1 positive, 20 negative</t>
  </si>
  <si>
    <t>41+5</t>
  </si>
  <si>
    <t>Lopian M</t>
  </si>
  <si>
    <t>Pediatr Neonatol</t>
  </si>
  <si>
    <t>Tel Avivi</t>
  </si>
  <si>
    <t>Department of Obstetrics and Gynecology, Mayanei Hayeshua Medical Center, Bnei Brak, Israel; Sackler School of Medicine, Tel Aviv University, Tel Aviv, Israel</t>
  </si>
  <si>
    <t>March 23 to May 8</t>
  </si>
  <si>
    <t>Safety of vaginal delivery in women infected with COVID-19</t>
  </si>
  <si>
    <t>https://www.ncbi.nlm.nih.gov/pmc/articles/PMC7605754/</t>
  </si>
  <si>
    <t>Day 2</t>
  </si>
  <si>
    <t>Day 4</t>
  </si>
  <si>
    <t>Banerjee A</t>
  </si>
  <si>
    <t>Acute Med</t>
  </si>
  <si>
    <t>FHEA, FRCP Women's Services, Guys and St Thomas' Hospitals NHS Foundation Trust</t>
  </si>
  <si>
    <t>APPROACH TO DYSPNOEA IN PREGNANCY IN THE COVID-19 ERA</t>
  </si>
  <si>
    <t>https://acutemedjournal.co.uk/case-reports/approach-to-dyspnoea-in-pregnancy-in-the-covid-19-era/</t>
  </si>
  <si>
    <t>27.0±6.6</t>
  </si>
  <si>
    <t>12 chronic hypertension, 1 diabetes</t>
  </si>
  <si>
    <t>24/48hrs</t>
  </si>
  <si>
    <t>6 positive (out of 188 tested)</t>
  </si>
  <si>
    <t>3 positive (out of 3 tested)</t>
  </si>
  <si>
    <t>1-251</t>
  </si>
  <si>
    <t>March 18 to August 22</t>
  </si>
  <si>
    <t>Adhikari E H</t>
  </si>
  <si>
    <t>JAMA Netw Open</t>
  </si>
  <si>
    <t>Department of Obstetrics and Gynecology, The University of Texas Southwestern Medical Center, Dallas</t>
  </si>
  <si>
    <t>Pregnancy Outcomes Among Women With and Without Severe Acute Respiratory Syndrome Coronavirus 2 Infection</t>
  </si>
  <si>
    <t>https://www.ncbi.nlm.nih.gov/pmc/articles/PMC7677755/</t>
  </si>
  <si>
    <t>Lamazou F</t>
  </si>
  <si>
    <t>BMC Infect Dis</t>
  </si>
  <si>
    <t>Le Chesney</t>
  </si>
  <si>
    <t>Ramsay Générale de Santé, Hôpital Privé de Parly 2, Institut Fertilité Maternité Parly 2</t>
  </si>
  <si>
    <t>April</t>
  </si>
  <si>
    <t>COVID-19 infection in first trimester of pregnancy marked by a liver cytolysis in a woman previously treated by hydroxychloroquine for repeated implantation failure: a case report</t>
  </si>
  <si>
    <t>https://www.ncbi.nlm.nih.gov/pmc/articles/PMC7667476/</t>
  </si>
  <si>
    <t>IgG undetectable before plasma transfusion</t>
  </si>
  <si>
    <t>June 21</t>
  </si>
  <si>
    <t>Monterrey</t>
  </si>
  <si>
    <t>Magallanes-Garza G I</t>
  </si>
  <si>
    <t>Tecnologico de Monterrey, Escuela de Medicina y Ciencias de la Salud, Monterrey, Mexico</t>
  </si>
  <si>
    <t xml:space="preserve">
Rapid improvement of a critically ill obstetric patient with SARS-CoV-2 infection after administration of convalescent plasma</t>
  </si>
  <si>
    <t>https://pubmed.ncbi.nlm.nih.gov/33152797/</t>
  </si>
  <si>
    <t>36.3</t>
  </si>
  <si>
    <t>Jan 11 to Apr 1</t>
  </si>
  <si>
    <t>RT-PCR on respiratory samples</t>
  </si>
  <si>
    <t>Zhong Y</t>
  </si>
  <si>
    <t>Immunity and Coagulation/Fibrinolytic Processes may Reduce the Risk of Severe Illness in Pregnant Women with COVID-19</t>
  </si>
  <si>
    <t>https://www.ncbi.nlm.nih.gov/pmc/articles/PMC7578241/pdf/main.pdf</t>
  </si>
  <si>
    <t>Feb 23 to May 2020</t>
  </si>
  <si>
    <t>Di Martino D</t>
  </si>
  <si>
    <t>Lombardy</t>
  </si>
  <si>
    <t>Department of Mother, Child and Neonate, Fondazione IRCCS Ca' Granda Ospedale Maggiore Policlinico, Milan, Italy</t>
  </si>
  <si>
    <t>Assessing risk factors for severe forms of COVID-19 in a pregnant population: A clinical series from Lombardy, Italy</t>
  </si>
  <si>
    <t>https://obgyn.onlinelibrary.wiley.com/doi/epdf/10.1002/ijgo.13435</t>
  </si>
  <si>
    <t>22-32</t>
  </si>
  <si>
    <t>Dengue/malaria</t>
  </si>
  <si>
    <t>37+2-40+1</t>
  </si>
  <si>
    <t>Mahajan N N</t>
  </si>
  <si>
    <t>Department of Obstetrics and Gynecology, TN Medical College &amp; BYL Nair Charitable Hospital, Mumbai, India</t>
  </si>
  <si>
    <t>Co-infection of malaria and dengue in pregnant women with SARS-CoV-2</t>
  </si>
  <si>
    <t>https://obgyn.onlinelibrary.wiley.com/doi/10.1002/ijgo.13415</t>
  </si>
  <si>
    <t>10 diabetes, 8 hypertension, 2 hypothyroidism, 1 hepatic disease</t>
  </si>
  <si>
    <t>3220±622</t>
  </si>
  <si>
    <t>Jan 24 to March 14</t>
  </si>
  <si>
    <t>Sun G</t>
  </si>
  <si>
    <t>Front Cell Infect Microbiol</t>
  </si>
  <si>
    <t>Obstetric Department, Maternal and Child Health Hospital of Hubei Province, Wuhan, China</t>
  </si>
  <si>
    <t>Blood Test Results of Pregnant COVID-19 Patients: An Updated Case-Control Study</t>
  </si>
  <si>
    <t>https://www.ncbi.nlm.nih.gov/pmc/articles/PMC7575733/</t>
  </si>
  <si>
    <t>1-61</t>
  </si>
  <si>
    <t>30.3±6.25</t>
  </si>
  <si>
    <t>31.3±10.4</t>
  </si>
  <si>
    <t>3283±477</t>
  </si>
  <si>
    <t>3rd</t>
  </si>
  <si>
    <t>3rd swab at day 10</t>
  </si>
  <si>
    <t>yes untill 2 negative PCRs</t>
  </si>
  <si>
    <t>rectal swabs 11 positive, colostrum negative</t>
  </si>
  <si>
    <t>J Matern Fetal Neonatal Med</t>
  </si>
  <si>
    <t>Russia</t>
  </si>
  <si>
    <t>Moscow</t>
  </si>
  <si>
    <t>Institute of Obstetrics, National Medical Research Center for Obstetrics, Gynecology and Perinatology Ministry of Healthcare of Russian Federation, Moscow, Russia</t>
  </si>
  <si>
    <t>April to June</t>
  </si>
  <si>
    <t>Clinical course of novel COVID-19 infection in pregnant women</t>
  </si>
  <si>
    <t>https://www.tandfonline.com/doi/full/10.1080/14767058.2020.1850683</t>
  </si>
  <si>
    <t>Shmakov R G</t>
  </si>
  <si>
    <t>28</t>
  </si>
  <si>
    <t>Sileo F G</t>
  </si>
  <si>
    <t>Modena</t>
  </si>
  <si>
    <t>Prenatal Medicine Unit, Obstetrics and Gynecology Unit, Department of Medical and Surgical Sciences for Mother, Child and Adult, University of Modena and Reggio Emilia, Modena, Italy</t>
  </si>
  <si>
    <t>Pregnant woman infected by Coronavirus Disease (COVID-19) and calcifications of the fetal bowel and gallbladder: a case report</t>
  </si>
  <si>
    <t>https://www.minervamedica.it/en/getfreepdf/dlZCUzZjRnVxNHY5NVV0ZDV6WEo0SVJTRzVFc3pSMFJYUDJQa1A5MmFsL0diSXFJWG83TjVEVWNIalhodytRKw%253D%253D/R09Y9999N00A20113005.pdf</t>
  </si>
  <si>
    <t>29.6±3.2</t>
  </si>
  <si>
    <t>5 tested: negative</t>
  </si>
  <si>
    <t>5 tested, negative</t>
  </si>
  <si>
    <t>&gt;37 weeks</t>
  </si>
  <si>
    <t>6 positive</t>
  </si>
  <si>
    <t>17+1</t>
  </si>
  <si>
    <t>17+3</t>
  </si>
  <si>
    <t>20+4</t>
  </si>
  <si>
    <t>28+0</t>
  </si>
  <si>
    <t>37+0</t>
  </si>
  <si>
    <t>41+0</t>
  </si>
  <si>
    <t>Reprod Toxicol</t>
  </si>
  <si>
    <t>Department of Obstetrics and Gynecology, Renmin Hospital of Wuhan University, Wuhan City</t>
  </si>
  <si>
    <t>No Obviously Adverse Pregnancy Complications and Outcomes of the Recovered Pregnant Women from COVID-19</t>
  </si>
  <si>
    <t>https://www.sciencedirect.com/science/article/pii/S0890623820302677?via%3Dihub</t>
  </si>
  <si>
    <t>Asthma</t>
  </si>
  <si>
    <t>result not mentioned</t>
  </si>
  <si>
    <t>Motlagh A J</t>
  </si>
  <si>
    <t>Respir Med Case Rep</t>
  </si>
  <si>
    <t>Karaj</t>
  </si>
  <si>
    <t>Department of Pediatrics, School of Medicine, Imam Ali Hospital, Alborz University of Medical Sciences, Karaj, Iran</t>
  </si>
  <si>
    <t>An asthmatic pregnant woman with COVID-19: A case report study</t>
  </si>
  <si>
    <t>https://www.ncbi.nlm.nih.gov/pmc/articles/PMC7676370/</t>
  </si>
  <si>
    <t>Knight M (UKOSS)</t>
  </si>
  <si>
    <t>Alsayyed F</t>
  </si>
  <si>
    <t>96</t>
  </si>
  <si>
    <t>chronic hepatitis B</t>
  </si>
  <si>
    <t>negative 5 times</t>
  </si>
  <si>
    <t>Mascarenhas D</t>
  </si>
  <si>
    <t>Post partum day 1-7</t>
  </si>
  <si>
    <t>Okar L</t>
  </si>
  <si>
    <t>Saha M M</t>
  </si>
  <si>
    <t>23-11-2020</t>
  </si>
  <si>
    <t>20-31</t>
  </si>
  <si>
    <t>35+5-39+2</t>
  </si>
  <si>
    <t>Belokrinitskaya T E</t>
  </si>
  <si>
    <t>Molina E O</t>
  </si>
  <si>
    <t>11 positive out of 13 tested</t>
  </si>
  <si>
    <t>12 positive out of 15 tested</t>
  </si>
  <si>
    <t>Moreno S C</t>
  </si>
  <si>
    <t>31.7±6.7</t>
  </si>
  <si>
    <t>2 hypertensive disorders, 3 diabetes, 2 asthma</t>
  </si>
  <si>
    <t>5 IgG positive</t>
  </si>
  <si>
    <t>Parsa Y</t>
  </si>
  <si>
    <t>32</t>
  </si>
  <si>
    <t xml:space="preserve">dos Santos Beozzo G P N </t>
  </si>
  <si>
    <t>4-10</t>
  </si>
  <si>
    <t>Gao L</t>
  </si>
  <si>
    <t>25-40</t>
  </si>
  <si>
    <t>33-40+1</t>
  </si>
  <si>
    <t>0-5</t>
  </si>
  <si>
    <t>Sajjan G R</t>
  </si>
  <si>
    <t>Hypothyroidism</t>
  </si>
  <si>
    <t>Zhao Y</t>
  </si>
  <si>
    <t>26-33</t>
  </si>
  <si>
    <t>6-27</t>
  </si>
  <si>
    <t>52-121</t>
  </si>
  <si>
    <t>2 IgG positive</t>
  </si>
  <si>
    <t>Lima A R O</t>
  </si>
  <si>
    <t>29</t>
  </si>
  <si>
    <t>IgG and IgM positive</t>
  </si>
  <si>
    <t>Martenot A</t>
  </si>
  <si>
    <t>30.6±7.9</t>
  </si>
  <si>
    <t>4±8.75</t>
  </si>
  <si>
    <t>Dhuyvetter A</t>
  </si>
  <si>
    <t>33.2</t>
  </si>
  <si>
    <t>Wang Y</t>
  </si>
  <si>
    <t>17 positive, 15 negative</t>
  </si>
  <si>
    <t>Villalain C</t>
  </si>
  <si>
    <t>31.5/30/29.5</t>
  </si>
  <si>
    <t>22 positive</t>
  </si>
  <si>
    <t>All IgG+</t>
  </si>
  <si>
    <t>Palalioglu R M</t>
  </si>
  <si>
    <t>35</t>
  </si>
  <si>
    <t>58 thyroid, 357 anemia</t>
  </si>
  <si>
    <t>Pourdowlat</t>
  </si>
  <si>
    <t>nov-2020</t>
  </si>
  <si>
    <t>24</t>
  </si>
  <si>
    <t>RT-PCR tracheal tube secretions</t>
  </si>
  <si>
    <t>Jacobson J</t>
  </si>
  <si>
    <t>25</t>
  </si>
  <si>
    <t>Ayed A</t>
  </si>
  <si>
    <t>7 hypothyroidism, 4 asthma, 1 diabetes, 5 others</t>
  </si>
  <si>
    <t>out of 10 imaged</t>
  </si>
  <si>
    <t>Gestational age not specified</t>
  </si>
  <si>
    <t>36-39+2</t>
  </si>
  <si>
    <t>37.2±2.8</t>
  </si>
  <si>
    <t>2972.8±817.3</t>
  </si>
  <si>
    <t>33+4-38+4</t>
  </si>
  <si>
    <t>2130-2980</t>
  </si>
  <si>
    <t>2170-3550</t>
  </si>
  <si>
    <t>35-40</t>
  </si>
  <si>
    <t>2800-3750</t>
  </si>
  <si>
    <t>3255±845</t>
  </si>
  <si>
    <t>39.6/39.5/38.5</t>
  </si>
  <si>
    <t>3200/3430/3270</t>
  </si>
  <si>
    <t>29+1</t>
  </si>
  <si>
    <t>27 to 32+6</t>
  </si>
  <si>
    <t>33 to 36+6</t>
  </si>
  <si>
    <t>post partum day 3</t>
  </si>
  <si>
    <t>post partum day 7</t>
  </si>
  <si>
    <t>post partum day 1</t>
  </si>
  <si>
    <t>1-8</t>
  </si>
  <si>
    <t>1-21</t>
  </si>
  <si>
    <t>24+1</t>
  </si>
  <si>
    <t>1-26</t>
  </si>
  <si>
    <t>1-22</t>
  </si>
  <si>
    <t>Mother asymptomatic</t>
  </si>
  <si>
    <t>17-40</t>
  </si>
  <si>
    <t>Mother symptomatic + RT-PCR negative</t>
  </si>
  <si>
    <t>41-54</t>
  </si>
  <si>
    <t>Mother symptomatic + RT-PCR postive</t>
  </si>
  <si>
    <t>1-632</t>
  </si>
  <si>
    <t>1-67</t>
  </si>
  <si>
    <t>Day 2/7/9</t>
  </si>
  <si>
    <t>Day 6/12, 16/19 and 22</t>
  </si>
  <si>
    <t>1 reported positive</t>
  </si>
  <si>
    <t>1 reported negative</t>
  </si>
  <si>
    <t>1 tested negative</t>
  </si>
  <si>
    <t>23 positive of unknown total neonates tested</t>
  </si>
  <si>
    <t>day 11+14</t>
  </si>
  <si>
    <t>24hrs after 1st swab</t>
  </si>
  <si>
    <t>day 2</t>
  </si>
  <si>
    <t>day 3/17</t>
  </si>
  <si>
    <t>3rd swab on day 6/22 negative</t>
  </si>
  <si>
    <t>Gangrene</t>
  </si>
  <si>
    <t>Day 5</t>
  </si>
  <si>
    <t>Swabs on day 13/14 negative</t>
  </si>
  <si>
    <t>day 0/1</t>
  </si>
  <si>
    <t>Day 1+4</t>
  </si>
  <si>
    <t>1 reported positve</t>
  </si>
  <si>
    <t>all tested neonates were negative</t>
  </si>
  <si>
    <t>day 3</t>
  </si>
  <si>
    <t>Division of Obstetrics and Gynecology, New York Presbyterian-Brooklyn Methodist Hospital</t>
  </si>
  <si>
    <t>Expectant Management of a Critically Ill Pregnant Patient with COVID-19 with Good Maternal and Neonatal Outcomes</t>
  </si>
  <si>
    <t>https://www.hindawi.com/journals/criog/2020/8891787/</t>
  </si>
  <si>
    <t>The indian Journal of Pediatrics</t>
  </si>
  <si>
    <t>Department of Neonatology, Seth GS Medical College and King Edward Memorial Hospital, Parel, Mumbai</t>
  </si>
  <si>
    <t>COVID-19 Infection in Newborn Infants</t>
  </si>
  <si>
    <t>https://link.springer.com/article/10.1007/s12098-020-03578-4</t>
  </si>
  <si>
    <t>Authorea</t>
  </si>
  <si>
    <t>Hamad Medical Corporation</t>
  </si>
  <si>
    <t>June</t>
  </si>
  <si>
    <t>COVID-19 Causing Persistent Cacosmia In A pregnant Patient: First Case Report.</t>
  </si>
  <si>
    <t>https://www.authorea.com/doi/full/10.22541/au.160637401.18473878</t>
  </si>
  <si>
    <t>Indian Journal of Biochemistry &amp; Biophysics</t>
  </si>
  <si>
    <t>Kalyani</t>
  </si>
  <si>
    <t>Department of Obstetrics and Gynaecology; &amp; Department of Biochemistry, College of Medicine &amp; JNM Hospital, The West Bengal University of Health Sciences, Kalyani</t>
  </si>
  <si>
    <t>SARS-CoV-2/COVID-19 infection in pregnancy and its outcome in a rural tertiary care centre of West Bengal</t>
  </si>
  <si>
    <t>http://nopr.niscair.res.in/bitstream/123456789/55662/1/IJBB%2057%286%29%20694-700.pdf</t>
  </si>
  <si>
    <t>Gynecology</t>
  </si>
  <si>
    <t>Far East and Siberian Federal Districts</t>
  </si>
  <si>
    <t>Chita State Medical Academy</t>
  </si>
  <si>
    <t>May 25 to August 25</t>
  </si>
  <si>
    <t>Dynamics of the epidemic process and the course of the COVID-19 in pregnant women of the Far Eastern and Siberian Federal Districts</t>
  </si>
  <si>
    <t>https://gynecology.orscience.ru/2079-5831/article/view/44851</t>
  </si>
  <si>
    <t>Ginekologia Polska</t>
  </si>
  <si>
    <t>Alcazar de San Juan</t>
  </si>
  <si>
    <t>Hospital Mancha Centro, Av Constitucion sn, Alcazar de San Juan, Spain</t>
  </si>
  <si>
    <t>March 12 to April 17</t>
  </si>
  <si>
    <t>COVID-19 infection in symptomatic pregnant women at the midpoint of the pandemic in Spain: a retrospective analysis</t>
  </si>
  <si>
    <t>https://journals.viamedica.pl/ginekologia_polska/article/view/69508</t>
  </si>
  <si>
    <t>Infectious Diseases in Obstetrics and Gynecology</t>
  </si>
  <si>
    <t>Obstetrics and Gynaecology Department, Flushing Hospital Medical Centre, Flushing NY</t>
  </si>
  <si>
    <t>March 20 to April 30</t>
  </si>
  <si>
    <t>Vertical Transmission of COVID-19 to the Neonate</t>
  </si>
  <si>
    <t>https://www.hindawi.com/journals/idog/2020/8460672/</t>
  </si>
  <si>
    <t>Archives of Academic Emergency Medicine</t>
  </si>
  <si>
    <t>Department of Obstetrics and Gynecology, Mahdiyeh Hospital, Shahid Beheshti University of Medical Sciences, Tehran, Iran</t>
  </si>
  <si>
    <t>March 1 to April 20</t>
  </si>
  <si>
    <t>Possible Vertical Transmission of COVID-19 to the New-born; a Case Report</t>
  </si>
  <si>
    <t>https://journals.sbmu.ac.ir/aaem/index.php/AAEM/article/view/923/848</t>
  </si>
  <si>
    <t>Cardiovascular Surgery and Interventions</t>
  </si>
  <si>
    <t>Department of Anesthesiology and Reanimation, Uşak University, Training and Research Hospital, Uşak, Turkey</t>
  </si>
  <si>
    <t>A rare problem in a pregnant woman with COVID-19 pneumonia: Pneumomediastinum and subcutaneous emphysema</t>
  </si>
  <si>
    <t>http://www.e-cvsi.org/pdf/pdf_ECVSI_147.pdf</t>
  </si>
  <si>
    <t>Clinics (Sao Paulo)</t>
  </si>
  <si>
    <t>Departamento de Pediatria, Faculdade de Medicina (FMUSP), Universidade de Sao Paulo, Sao Paulo</t>
  </si>
  <si>
    <t>Neonatal manifestations in COVID-19 patients at a Brazilian tertiary center</t>
  </si>
  <si>
    <t>https://www.ncbi.nlm.nih.gov/pmc/articles/PMC7654941/</t>
  </si>
  <si>
    <t>Diagnostic Pathology</t>
  </si>
  <si>
    <t>Renmin Hospital of Wuhan University: Wuhan University Renmin Hospital</t>
  </si>
  <si>
    <t>Jan 30 to April 23</t>
  </si>
  <si>
    <t>Placental Pathology of the Third Trimester Pregnant Women from COVID-19</t>
  </si>
  <si>
    <t>https://www.researchsquare.com/article/rs-104837/v1</t>
  </si>
  <si>
    <t>Karnataka</t>
  </si>
  <si>
    <t>Consultant Gynecologist, Aakaanksha, 770 ling Temple Lingad road, Chalukyanagar Vijaypura , Karnataka, India</t>
  </si>
  <si>
    <t>A case report on vertical transmission of Covid-19 presenting as gangrene of lower limb in neonate</t>
  </si>
  <si>
    <t>https://www.gynaecologyjournal.com/articles/732/4-5-52-919.pdf</t>
  </si>
  <si>
    <t>Maternal-Fetal Medicine</t>
  </si>
  <si>
    <t>Department of Obstetrics and Gynecology, Union Hospital, Tongji Medical College, Huazhong University of Science and Technology, Wuhan</t>
  </si>
  <si>
    <t>Jan 15 to April 30</t>
  </si>
  <si>
    <t>Follow-up Study on the Outcomes of Recovered Pregnant Women with a History of COVID-19 in the First and Second Trimesters</t>
  </si>
  <si>
    <t>https://journals.lww.com/mfm/Abstract/9000/Follow_up_Study_on_the_Outcomes_of_Recovered.99937.aspx</t>
  </si>
  <si>
    <t>Journal of the Pediatric Infectious Diseases Society</t>
  </si>
  <si>
    <t>Rio de Janeiro</t>
  </si>
  <si>
    <t>Neonatal Intensive Care Unit, Pediatric Clinic, Naval Hospital Marcílio Dias—Brazilian Navy, Rio de Janeiro, RJ, Brazil</t>
  </si>
  <si>
    <t>Maternal SARS-CoV-2 infection associated to systemic inflammatory response and pericardial effusion in the newborn: a Case-Repor</t>
  </si>
  <si>
    <t>https://watermark.silverchair.com/piaa133.pdf?token=AQECAHi208BE49Ooan9kkhW_Ercy7Dm3ZL_9Cf3qfKAc485ysgAAArwwggK4BgkqhkiG9w0BBwagggKpMIICpQIBADCCAp4GCSqGSIb3DQEHATAeBglghkgBZQMEAS4wEQQMlC7wmjmaYDrF6aHBAgEQgIICb84pguVQIu6ncgMNCLQ4mJAJiZYsDGThzgqME_9rrhDBQE1xEyDH8Ri43aJRsnXaXDMsZnoAnKhZ4TRjz-k3Rdxg2tYl4AVeYdr0HaRNX6ZAUrnXjVgcRz9_c1htg7zgb1q3lzqyaP3e7HSCYB0nMmjdRT9RD-LerXw3ILPWBFA9_-4rmyc7FymeXwBClaHymibpuKfjK24tWwTq1DI0u0kibUB-GN9AEJOZudcwbDspeaceQHvubfiRfLOJQoUyO04nlpK-G-x_WjJwW54BinvvoiKGkma8F77txboeme3mcLTLTclEdr7Rwg0APqzaMPNFkKIZ2hmZXg-O2h_T5ZI0GITm_tOJoL_HcqjByIuYqu8OQ1FolKYfVibwLA2i3BtT8fMEqVhsYVWlKvxeosD9GFS6yNpJji5j-ArYKXOnLorvDi1UR5sKsCPIDiD1mdsk9ZEyyC6UtAymZud2adKStWOvWGJ6qwg_XpMb0dB0xZovECyG-QnaJ1NdipQOLYt4smrFSxcrUD72dtUt3bhi-BJzPT5UcSzlYXeK1I63B6TGzFtRAhr2lBBoO43wLBfql0OF_OV5qOg5KmvquXFU5R1vsOIue7qQfMK3G0hrxgXaxgII1b0ot4aXQVUboN-eTVWHYpYL16jHq30G_lEkWwhFv84vz9AP02JnzlyROmX3tCp4yrs9ltm-bmuf9SgA7Xagev8PKbfGk6QWH22flU-u9UqwWSbCRAXr1OaTy6Ke3eC9NAimagN1hXu3ceZ3_KMo_F64fhJ1qwyQpWprD_nrGE2-PIxjnFrwVTiRzEqRzC1kFbejZqgEkmny</t>
  </si>
  <si>
    <t>Pediatric Research</t>
  </si>
  <si>
    <t>Department of Neonatology, University Hospital of Strasbourg, Strasbourg, France</t>
  </si>
  <si>
    <t>March 15 to April 24</t>
  </si>
  <si>
    <t>Favorable outcomes among neonates not separated from their symptomatic SARS-CoV-2-infected mothers</t>
  </si>
  <si>
    <t>https://www.nature.com/articles/s41390-020-01226-3</t>
  </si>
  <si>
    <t>Journal of Community Health</t>
  </si>
  <si>
    <t>Department of Obstetrics and Gynecology, Feinberg School of Medicine, Northwestern University, John H. Stroger Jr. Hospital of Cook County, Chicago</t>
  </si>
  <si>
    <t>April 12 to July 11</t>
  </si>
  <si>
    <t>Coronavirus Disease 2019 in Pregnancy: The Experience at an Urban Safety Net Hospital</t>
  </si>
  <si>
    <t>https://link.springer.com/article/10.1007/s10900-020-00940-7#Tab1</t>
  </si>
  <si>
    <t>J Perinat Med</t>
  </si>
  <si>
    <t>Department of Gynecology and Obstetrics, The Central Hospital of Wuhan, Tongji Medical College, Huazhong University of Science and Technology, Wuhan</t>
  </si>
  <si>
    <t>Jan 20 to March 18</t>
  </si>
  <si>
    <t xml:space="preserve">A considerable asymptomatic proportion and thromboembolism risk of pregnant women with COVID-19 infection in Wuhan, China </t>
  </si>
  <si>
    <t>https://www.degruyter.com/view/journals/jpme/ahead-of-print/article-10.1515-jpm-2020-0409/article-10.1515-jpm-2020-0409.xml</t>
  </si>
  <si>
    <t>PLoS One</t>
  </si>
  <si>
    <t>Fetal Medicine Unit – Maternal and Child Health and Development Network, Department of Obstetrics and Gynecology, Hospital Universitario , Universidad Complutense de Madrid,</t>
  </si>
  <si>
    <t>March 2 to May 10</t>
  </si>
  <si>
    <t>Seroprevalence analysis of SARS-CoV-2 in pregnant women along the first pandemic outbreak and perinatal outcome</t>
  </si>
  <si>
    <t>https://www.ncbi.nlm.nih.gov/pmc/articles/PMC7703887/</t>
  </si>
  <si>
    <t>The Journal of Obstetrics and Gynaecology Researc</t>
  </si>
  <si>
    <t>Department of Obstetrics and Gynecology, Saglik Bilimleri University Umraniye Training and Research Hospital, Istanbul, Turkey</t>
  </si>
  <si>
    <t>April 21 to May 11</t>
  </si>
  <si>
    <t>COVID-19 in third trimester may not be as scary as you think, it can be innocent: Evaluating vertical transmission from a COVID-19 positive asymptomatic pregnant woman with early membrane rupture</t>
  </si>
  <si>
    <t>https://obgyn.onlinelibrary.wiley.com/doi/10.1111/jog.14584#jog14584-fig-0001</t>
  </si>
  <si>
    <t>Department of Obstetrics and Gynecology, Topiwala National Medical College, BYL Nair Charitable Hospital, Mumbai, India</t>
  </si>
  <si>
    <t>April to September</t>
  </si>
  <si>
    <t>Impact of SARS-CoV-2 on multiple gestation pregnancy</t>
  </si>
  <si>
    <t>https://obgyn.onlinelibrary.wiley.com/doi/epdf/10.1002/ijgo.13508</t>
  </si>
  <si>
    <t>Tanaffos</t>
  </si>
  <si>
    <t>Chronic Respiratory Diseases Research Center, National Research Institute of Tuberculosis and Lung Disease (NRITLD), Shahid Beheshti University of Medical Sciences, Tehran, Iran</t>
  </si>
  <si>
    <t>nov 2020</t>
  </si>
  <si>
    <t>Prone-Position Ventilation in a Pregnant Woman with Severe COVID-19 Infection Associated with Acute Respiratory Distress Syndrome</t>
  </si>
  <si>
    <t>https://www.ncbi.nlm.nih.gov/pmc/articles/PMC7680515/</t>
  </si>
  <si>
    <t>Madison</t>
  </si>
  <si>
    <t>Department of Obstetrics and Gynecology, School of Medicine and Public Health, University of Wisconsin, Madison, WI, United States of America</t>
  </si>
  <si>
    <t>25-11-2020</t>
  </si>
  <si>
    <t>Use of dexamethasone, remdesivir, convalescent plasma and prone positioning in the treatment of severe COVID-19 infection in pregnancy: A case report</t>
  </si>
  <si>
    <t>https://www.ncbi.nlm.nih.gov/pmc/articles/PMC7687655/</t>
  </si>
  <si>
    <t>Kuwait</t>
  </si>
  <si>
    <t>Sabah Al Nasser</t>
  </si>
  <si>
    <t>Obstetrics and Gynecology Department, Farwaniya Hospital, Sabah Al Nasser, Kuwait</t>
  </si>
  <si>
    <t>March 15 to May 31</t>
  </si>
  <si>
    <t>Maternal and perinatal characteristics and outcomes of pregnancies complicated with COVID-19 in Kuwait</t>
  </si>
  <si>
    <t>https://www.ncbi.nlm.nih.gov/pmc/articles/PMC7709095/</t>
  </si>
  <si>
    <t>24+4</t>
  </si>
  <si>
    <t>asthma</t>
  </si>
  <si>
    <t>29+5</t>
  </si>
  <si>
    <t>Division of Maternal-Fetal Medicine, North Shore University Hospital-Zucker School of Medicine at Hofstra/Northwell, Manhasset, New York</t>
  </si>
  <si>
    <t>Coronavirus Disease 2019 (COVID-19)-Related Multisystem Inflammatory Syndrome in a Pregnant Woman</t>
  </si>
  <si>
    <t>https://journals.lww.com/greenjournal/Fulltext/9900/Coronavirus_Disease_2019__COVID_19__Related.74.aspx</t>
  </si>
  <si>
    <t>4 yes</t>
  </si>
  <si>
    <t>2 tested negative</t>
  </si>
  <si>
    <t>0-19</t>
  </si>
  <si>
    <t>36-41+2</t>
  </si>
  <si>
    <t>Day 4-16</t>
  </si>
  <si>
    <t>day 20</t>
  </si>
  <si>
    <t>1 positive on 4th swab at day 26</t>
  </si>
  <si>
    <t>1 positive rectal swabs 4 times</t>
  </si>
  <si>
    <t>2750-4440</t>
  </si>
  <si>
    <t>Olivini N</t>
  </si>
  <si>
    <t>Ital J Pediatr</t>
  </si>
  <si>
    <t>Pediatrics Unit, University Department of Pediatrics (DPUO), Bambino Gesù Children's Hospital</t>
  </si>
  <si>
    <t>A neonatal cluster of novel coronavirus disease 2019: clinical management and considerations</t>
  </si>
  <si>
    <t>https://ijponline.biomedcentral.com/articles/10.1186/s13052-020-00947-9#Tab2</t>
  </si>
  <si>
    <t>22 diabetes, 31 chronic hypertension</t>
  </si>
  <si>
    <t>34.6</t>
  </si>
  <si>
    <t>655 positive</t>
  </si>
  <si>
    <t>5 CT compatible</t>
  </si>
  <si>
    <t>perinatal death</t>
  </si>
  <si>
    <t>21 positive out of 316 tested</t>
  </si>
  <si>
    <t>1-389</t>
  </si>
  <si>
    <t>Hernandez O B</t>
  </si>
  <si>
    <t>Rev. chil. obstet. ginecol.</t>
  </si>
  <si>
    <t>Chile</t>
  </si>
  <si>
    <t>April 7 to July 6</t>
  </si>
  <si>
    <t xml:space="preserve">COVID 19 and pregnancy in Chile: Preliminary report of the GESTACOVID multicenter study </t>
  </si>
  <si>
    <t>GRUPO GESTACOVID</t>
  </si>
  <si>
    <t>https://scielo.conicyt.cl/scielo.php?pid=S0717-75262020000700011&amp;script=sci_abstract&amp;tlng=en</t>
  </si>
  <si>
    <t>rheumatic mitral valve disease</t>
  </si>
  <si>
    <t>Serfaty de Holanda L</t>
  </si>
  <si>
    <t>Arq Bras Cardiol</t>
  </si>
  <si>
    <t>Belem</t>
  </si>
  <si>
    <t>Fundação Hospital de Clínicas Gaspar Vianna do Pará, Belém</t>
  </si>
  <si>
    <t>March 30 to April 9</t>
  </si>
  <si>
    <t>COVID-19 Infection in a Cardiopatic Pregnant Woman</t>
  </si>
  <si>
    <t>https://www.scielo.br/scielo.php?script=sci_arttext&amp;pid=S0066-782X2020001300936&amp;lng=en&amp;nrm=iso&amp;tlng=en</t>
  </si>
  <si>
    <t>30.0±5</t>
  </si>
  <si>
    <t>3 diabetes mellitus, 1 cardiovascular disease</t>
  </si>
  <si>
    <t>Moghadam S A</t>
  </si>
  <si>
    <t>Gynecology &amp; Obstetrics</t>
  </si>
  <si>
    <t>Department of Gynecology, Firoozgar Hospital, Iran University of Medical Sciences, Tehran, Iran</t>
  </si>
  <si>
    <t>Clinical features of pregnant women in Iran who died due to COVID‐19</t>
  </si>
  <si>
    <t>https://obgyn.onlinelibrary.wiley.com/doi/10.1002/ijgo.13461</t>
  </si>
  <si>
    <t>24-36</t>
  </si>
  <si>
    <t>36+1-40+4</t>
  </si>
  <si>
    <t>2270-3410</t>
  </si>
  <si>
    <t>Ashaq A</t>
  </si>
  <si>
    <t>Journal of King Saud University</t>
  </si>
  <si>
    <t>State Key Laboratory of Virology, Wuhan Institute of Virology, Center for Biosafety Mega-Science, Chinese Academy of Sciences</t>
  </si>
  <si>
    <t>January to March</t>
  </si>
  <si>
    <t>Evaluating antibody response pattern in asymptomatic virus infected pregnant females: Human well-being study</t>
  </si>
  <si>
    <t>https://www.sciencedirect.com/science/article/pii/S1018364720303694?via%3Dihub</t>
  </si>
  <si>
    <t>4 hypothyroidism, 2 hypertension, 3 obesity, 1 asthma, 1 epilepsy, 1 diabetes mellitus, 1 ulcerative colits, 1 ankylosing spondylitis, 1 immune thrombocytopenic purpura, 1 mitral valve stenosis</t>
  </si>
  <si>
    <t>Erol S A</t>
  </si>
  <si>
    <t>Department of Obstetrics and Gynecology, Turkish Ministry of Health Ankara City Hospital, Ankara, Turkey</t>
  </si>
  <si>
    <t>June 26 to August 27</t>
  </si>
  <si>
    <t>Evaluation of Maternal Serum Afamin and Vitamin E Levels in Pregnant Women with COVID-19 and Its Association with Composite Adverse Perinatal Outcomes</t>
  </si>
  <si>
    <t>https://onlinelibrary.wiley.com/doi/epdf/10.1002/jmv.26725</t>
  </si>
  <si>
    <t>46 positive</t>
  </si>
  <si>
    <t>2 chronic hypertension, 1 cardiovascular disease, 2 homozygote drepanocytosis, 5 anemia</t>
  </si>
  <si>
    <t>5 tested and negative</t>
  </si>
  <si>
    <t>108 tested and negative</t>
  </si>
  <si>
    <t>4 positive of 29 tested</t>
  </si>
  <si>
    <t>1-127</t>
  </si>
  <si>
    <t>Hcini N</t>
  </si>
  <si>
    <t>Saint-Laurent-du-Maroni</t>
  </si>
  <si>
    <t>Department of Obstetrics and Gynaecology, West French Guiana Hospital Center, Saint-Laurent-du-Maroni, French Guiana</t>
  </si>
  <si>
    <t>June 16 to August 16</t>
  </si>
  <si>
    <t>Maternal, fetal and neonatal outcomes of large series of SARS-CoV-2 positive pregnancies in peripartum period: A single-center prospective comparative study</t>
  </si>
  <si>
    <t>https://www.ejog.org/article/S0301-2115(20)30781-8/fulltext</t>
  </si>
  <si>
    <t>26+6-41+1</t>
  </si>
  <si>
    <t>Feces, urine, blood, gastric juices all negative</t>
  </si>
  <si>
    <t>22</t>
  </si>
  <si>
    <t>He Z</t>
  </si>
  <si>
    <t>Int J Antimicrob Agents</t>
  </si>
  <si>
    <t>Department of Pharmacy, Tongji Hospital, Tongji Medical College, Huazhong University of Science and Technology, Wuhan</t>
  </si>
  <si>
    <t>Jan 1 to April1</t>
  </si>
  <si>
    <t>Vertical transmission and kidney damage in newborns from coronavirus disease 2019 infection pregnant mother</t>
  </si>
  <si>
    <t>https://www.sciencedirect.com/science/article/pii/S0924857920304805#tbl0001</t>
  </si>
  <si>
    <t>28+5-41+2</t>
  </si>
  <si>
    <t>37</t>
  </si>
  <si>
    <t>32 yes</t>
  </si>
  <si>
    <t>ElHalik M</t>
  </si>
  <si>
    <t>Journal of Pediatrics and Neonatal Care</t>
  </si>
  <si>
    <t>UAE</t>
  </si>
  <si>
    <t>Dubai</t>
  </si>
  <si>
    <t>NICU, Latifa Women &amp; Children Hospital, DHA, Dubai</t>
  </si>
  <si>
    <t>March 1 to August 15</t>
  </si>
  <si>
    <t>Clinical profile of neonates delivered from mothers with confirmed COVID-19 infection: An experience from a Tertiary Perinatal Care Center in Dubai, UAE</t>
  </si>
  <si>
    <t>https://www.researchgate.net/profile/Dr_Khaled_El-Atawi/publication/346672137_Clinical_profile_of_neonates_delivered_from_mothers_with_confirmed_COVID-19_infection_An_experience_from_a_Tertiary_Perinatal_Care_Center_in_Dubai_UAE/links/5fcdd8e345851568d1469ab9/Clinical-profile-of-neonates-delivered-from-mothers-with-confirmed-COVID-19-infection-An-experience-from-a-Tertiary-Perinatal-Care-Center-in-Dubai-UAE.pdf</t>
  </si>
  <si>
    <t>1-24</t>
  </si>
  <si>
    <t>Tsatsaris V</t>
  </si>
  <si>
    <t>Port-Royal Maternity, Paris, France</t>
  </si>
  <si>
    <t>April 29 to June 26</t>
  </si>
  <si>
    <t>SARS-COV-2 IgG antibody response in pregnant women at delivery</t>
  </si>
  <si>
    <t>https://www.sciencedirect.com/science/article/pii/S2468784720304177?casa_token=WA38aZXFe0gAAAAA:TTLMjPydTgW8T97TFXZ8MBK9zwVH9fewiS_vtNNj0mwXUmQvH__viP2yUr4iCFsGEnvXOMD3If0</t>
  </si>
  <si>
    <t>Hopwood A J</t>
  </si>
  <si>
    <t>J Pediatric Infect Dis Soc</t>
  </si>
  <si>
    <t>Department of Pediatrics, Arnold Palmer Hospital for Children, Orlando Health, Orlando, Florida, USA</t>
  </si>
  <si>
    <t>Orlando</t>
  </si>
  <si>
    <t>SARS-CoV-2 pneumonia in a newborn treated with remdesivir and COVID-19 convalescent plasma</t>
  </si>
  <si>
    <t>https://watermark.silverchair.com/piaa165.pdf?token=AQECAHi208BE49Ooan9kkhW_Ercy7Dm3ZL_9Cf3qfKAc485ysgAAArwwggK4BgkqhkiG9w0BBwagggKpMIICpQIBADCCAp4GCSqGSIb3DQEHATAeBglghkgBZQMEAS4wEQQMyYvaKqj88QvfHHlwAgEQgIICb0yYYCmBFWEPl0c8cTRCF8WKHVwQh5uA8UiQ0fOB1NxpZG_jfFDK8JNxQyN8FqnJ-ITiPLZCdgMlTgWjOt0iP30yt_JXy0KMslkYkRPUaYt07h4hV8pGXDF7ifuVhvu3J9Aamru-oJuJB9u2LFR9whlYfKp8RML_KsYpHykGH1Q1LapGnT23UwN2F2mj_nzib73yVF0xGCveCUgPIfghAgINdWc9wcL2yAhhSnNl39Wj63tQgemyxV1-_MbRJWQ6ErkjMG50PlA1FtWtBaPJJzEzTsiEHvNoGQ7vLfe7kM1EV3KUTNgr48ndxvdRznwsWCX85A_AZKt6DcJ6MlRjP-I7hJyMYOUJIaa2sMWIN2K715SVGRIQjlAKOHNWrKC9RGBNPXTzR0zsT2og4YGL_0qOVTyKDojgGGDWg2EGXmFXLeMUR_ehSEZb9bEcGkYNtCfvL0oEQiex7whmKCFykilSqEGzY457i4apPPT0Arll7gS6oPw3KXaGqbERZLSX-qOFxe7T5xmWIruvkbJyGHF6f_wp6O2sxYdy8faEXQ8kcH6Bg9Az8Plz7FUe5AMvix9ysaFoeTzWQlarj97Do0hWK2m8qn9ySxd86rZw0F_1zBsO3-EO88FR_FxKG6fWxgrIH8_NMZDOEgUbK9uuBKMiS7w9EQ67quC0i0EIqADMZ5YKSAs-npY-3DNBtcTSZZz0zfc3inYCI_Qvg406XMr9RRRtjd_Q4msVkngngZY9ZOVll1_MnGtK0Lj5UXoN9ubYuQS8VLjxd6T3ZSRzyFqTfUtTj225geqkQTShLl7Lj32QmJrycEj2XR8NQECH</t>
  </si>
  <si>
    <t>30</t>
  </si>
  <si>
    <t>28 to 34</t>
  </si>
  <si>
    <t>positive or rapid antigen test</t>
  </si>
  <si>
    <t>&gt;38 weeks</t>
  </si>
  <si>
    <t>Nambiar S S</t>
  </si>
  <si>
    <t>Kannur</t>
  </si>
  <si>
    <t>Department of Obstetrics and Gynaecology, Government Medical College, Kannur, Kerala, India</t>
  </si>
  <si>
    <t>COVID-19 symptoms-does pregnancy alter the course of the disease</t>
  </si>
  <si>
    <t>https://www.researchgate.net/profile/Sabnam_Nambiar/publication/346469302_COVID-19_symptoms-does_pregnancy_alter_the_course_of_the_disease/links/5fc3928a299bf104cf904445/COVID-19-symptoms-does-pregnancy-alter-the-course-of-the-disease.pdf</t>
  </si>
  <si>
    <t>Sarastry R</t>
  </si>
  <si>
    <t>Diponegoro International Medical Journal</t>
  </si>
  <si>
    <t>Semarang</t>
  </si>
  <si>
    <t>Department of Obstetrics and Gynecology, Diponegoro University, Semarang</t>
  </si>
  <si>
    <t>Adverse Outcome in a Near Term, High-Risk Twin Pregnancy Complicated by COVID-19: A case report</t>
  </si>
  <si>
    <t>https://ejournal2.undip.ac.id/index.php/dimj/article/view/7937</t>
  </si>
  <si>
    <t>10-12-2020</t>
  </si>
  <si>
    <t>Grechukhina O</t>
  </si>
  <si>
    <t>10 COPD, 112 Asthma, 150 hypertension, 24 cardiovascular disease, 174 diabetes, 52 immunosuppression</t>
  </si>
  <si>
    <t>Martinez-Portilla R J</t>
  </si>
  <si>
    <t>Clinical Research Division, National Institute of Perinatology "Isidro Espinosa de lo Reyes", Mexico City, Mexico</t>
  </si>
  <si>
    <t>Feb 1 to Oct 28</t>
  </si>
  <si>
    <t>Pregnant women with SARS-CoV-2 infection are at higher risk of death and severe pneumonia: propensity score-matched analysis of a nationwide prospective cohort study (COV19Mx)</t>
  </si>
  <si>
    <t>https://obgyn.onlinelibrary.wiley.com/doi/epdf/10.1002/uog.23575</t>
  </si>
  <si>
    <t>skin swabs positive</t>
  </si>
  <si>
    <t>Rebello C M</t>
  </si>
  <si>
    <t>Hospital Israelita Albert Einstein—Maternal Child Department, Sao Paulo, SP, Brazil</t>
  </si>
  <si>
    <t>Vertical transmission of SARS-CoV-2 from infected pregnant mother to the neonate detected by cord blood real-time polymerase chain reaction (RT-PCR)</t>
  </si>
  <si>
    <t>https://www.nature.com/articles/s41390-020-01193-9</t>
  </si>
  <si>
    <t>40</t>
  </si>
  <si>
    <t>Batistaki C</t>
  </si>
  <si>
    <t>Journal of Anaesthesiology Clinical Pharmacology</t>
  </si>
  <si>
    <t>Department of Anaesthesiology, School of Medicine, National and Kapodistrian University of Athens, “Attikon” University Hospital</t>
  </si>
  <si>
    <t>Lessons learned from first case of Cesarean delivery in a COVID-19 positive parturient in Greek region</t>
  </si>
  <si>
    <t>https://www.joacp.org/article.asp?issn=0970-9185;year=2020;volume=36;issue=5;spage=121;epage=124;aulast=Batistaki</t>
  </si>
  <si>
    <t>27+1-39</t>
  </si>
  <si>
    <t>37+2-39+2</t>
  </si>
  <si>
    <t>2095-3755</t>
  </si>
  <si>
    <t>27+1</t>
  </si>
  <si>
    <t>2 yes</t>
  </si>
  <si>
    <t>D'Ambosi F</t>
  </si>
  <si>
    <t>Department of Woman, Child and Neonate, Fondazione IRCCS Ca’ Granda Ospedale Maggiore Policlinico, Milan, Italy</t>
  </si>
  <si>
    <t>March 1 to April 30</t>
  </si>
  <si>
    <t>Management of gestational diabetes in women with a concurrent severe acute respiratory syndrome coronavirus 2 infection, experience of a single center in Northern Italy</t>
  </si>
  <si>
    <t>https://obgyn.onlinelibrary.wiley.com/doi/10.1002/ijgo.13434</t>
  </si>
  <si>
    <t>D'Ambrosi F</t>
  </si>
  <si>
    <t>Majachani N</t>
  </si>
  <si>
    <t>Diabetes mellitus type 2, asthma, hypertension</t>
  </si>
  <si>
    <t>33</t>
  </si>
  <si>
    <t>24rs</t>
  </si>
  <si>
    <t>72 and 96 hours</t>
  </si>
  <si>
    <t>From day 15</t>
  </si>
  <si>
    <t>Rivera-Hernandez P</t>
  </si>
  <si>
    <t>Buffalo</t>
  </si>
  <si>
    <t>Department of Pediatrics, Jacobs School of Medicine and Biomedical Sciences, University at Buffalo, Buffalo, New York</t>
  </si>
  <si>
    <t>Coronavirus Disease 2019 in a Premature Infant: Vertical Transmission and Antibody Response or Lack Thereof</t>
  </si>
  <si>
    <t>https://www.thieme-connect.de/products/ejournals/html/10.1055/s-0040-1715176#info</t>
  </si>
  <si>
    <t>Asthma, Heptatitis C, Gastric carcinoid tumor, ileal malignant carcinoma, bipolar</t>
  </si>
  <si>
    <t>Pelayo J</t>
  </si>
  <si>
    <t>Case Reports in Critical Care</t>
  </si>
  <si>
    <t>Department of Medicine, Einstein Medical Center Philadelphia, Philadelphia</t>
  </si>
  <si>
    <t>Severe COVID-19 in Third Trimester Pregnancy: Multidisciplinary Approach</t>
  </si>
  <si>
    <t>https://www.hindawi.com/journals/cricc/2020/8889487/</t>
  </si>
  <si>
    <t>Jenabi E</t>
  </si>
  <si>
    <t>1 Sep to 15 Nov</t>
  </si>
  <si>
    <t>Research Center for Health Sciences, Hamadan University of Medical Sciences, Hamadan, Iran</t>
  </si>
  <si>
    <t xml:space="preserve">Pregnancy outcomes among symptomatic and asymptomatic women infected with COVID-19 in the west of Iran: a case-control study </t>
  </si>
  <si>
    <t>https://www.tandfonline.com/doi/full/10.1080/14767058.2020.1861599?scroll=top&amp;needAccess=true</t>
  </si>
  <si>
    <t>Endometriosis</t>
  </si>
  <si>
    <t>Patel P</t>
  </si>
  <si>
    <t>True Blue</t>
  </si>
  <si>
    <t>St. George’s University School of Medicine, True Blue, Grenada, West Indies</t>
  </si>
  <si>
    <t>Emergency Cesarean Section at 38 Weeks of Gestation with COVID-19 Pneumonia: A Case Report</t>
  </si>
  <si>
    <t>https://www.amjcaserep.com/download/index/idArt/926591</t>
  </si>
  <si>
    <t>Day 4 and 6</t>
  </si>
  <si>
    <t>Wang R Y</t>
  </si>
  <si>
    <t>World Journal of Clinical Cases</t>
  </si>
  <si>
    <t>Wenzhou</t>
  </si>
  <si>
    <t>Department of Obstetrics and Gynecology, The Second Affiliated Hospital and Yuying Children’s Hospital of Wenzhou Medical University</t>
  </si>
  <si>
    <t>Healthy neonate born to a SARS-CoV-2 infected woman: A case report and review of literature</t>
  </si>
  <si>
    <t>https://www.wjgnet.com/2307-8960/full/v8/i23/6016.htm</t>
  </si>
  <si>
    <t>15-45</t>
  </si>
  <si>
    <t>Martinez Portilla R J</t>
  </si>
  <si>
    <t>Clinical Research Division, National Institute of Perinatology, Autonomous University of Mexico, Mexico City, Mexico</t>
  </si>
  <si>
    <t>Feb 1 to Oct 27</t>
  </si>
  <si>
    <t>Young pregnant women are also at an increased risk of mortality and severe illness due to COVID-19: Analysis of the Mexican National Surveillance Program</t>
  </si>
  <si>
    <t>https://www.ajog.org/action/showPdf?pii=S0002-9378%2820%2932573-4</t>
  </si>
  <si>
    <t>fetal membrane also positive</t>
  </si>
  <si>
    <t>Shende P</t>
  </si>
  <si>
    <t>Hum Reprod</t>
  </si>
  <si>
    <t>Department of Obstetrics and Gynaecology; ESI- PGIMSR and Model Hospital Andheri; Mumbai, India</t>
  </si>
  <si>
    <t>Persistence of SARS-CoV-2 in the first trimester placenta leading to transplacental transmission and fetal demise from an asymptomatic mother</t>
  </si>
  <si>
    <t>https://watermark.silverchair.com/deaa367.pdf?token=AQECAHi208BE49Ooan9kkhW_Ercy7Dm3ZL_9Cf3qfKAc485ysgAAAsAwggK8BgkqhkiG9w0BBwagggKtMIICqQIBADCCAqIGCSqGSIb3DQEHATAeBglghkgBZQMEAS4wEQQMBUcwU9clSFzBugOqAgEQgIICc3Hx-5rmAiXGH5ytPoHwyyvAJWbuVv4MT0VkKn5rIBfH7bJaemqzUgjpHSfBs3_MjClJYUIbKJdGzCb0rivoYATeeAsMmVyb59ru2n5FA4Pi4BNcEr4jAjIVWuNCe9GyVm-rphqxQt2_jXADumwskSx4avNURZERsx1Ofs9PhR4ZMpnDzFGj_s6FiVLFtNZ5BKeQ2Okkb3ynphd-7czWi3UQrQLKnWfIQ4Yn4L7rRj7QEziNy0S8is_qlWjHuVWMMpYQRnI-FKx8odiJvt0NV6xerQz7y63RzYbi8t7xGWMfZnYP5MCCD68-6S28wOAD8yLHEilmLjchIo81tLOYgRsdU1bVWBIosK5Xy3fjtrCZZn3sLCU6pUq9vuoy8CBv0L6HWPQ2gP-JcLCFTq3xxDdS1SZFE_8wYM3MbqJk9e2yzXy__Tq42Qj_WUOlAKaPwvkOGVb7EVtMHbdAIie47N8xhdiE819BD2q-2FY6aESkiCQcnQb5xRlKKALka1-7LwrpctrL0l7xj5QHmAt-L9xT6BOkCQvBS0VMX0Ron1lMGj-pvu8PjXirLg-RLSQITOa4HUqeBCLqUjjMP8ailoCCZD1Babh_ZO5IOIEWQTXtS6GxYYblKiELigQ3i8mQeOj0EU30-r0fbpJ5Zqb6QpSVU7baVBmxoJ7l0-q4TimiwQOiCrBeV5J6udDoiJ35Mtp4cegWCkx6J3JpLQB7QZHDw5VN4p60euU1QPyFjHFV-A9uaaK3s2kvLoiHDEwqWfSVkFtuhcUqtn41q9P6XCm9n15sVHskXfJgcrcAHvD-8Vwkb7ZxqU8PHVAlqqiOOcIKzA</t>
  </si>
  <si>
    <t>6hrs after birth</t>
  </si>
  <si>
    <t>Pessoa F S</t>
  </si>
  <si>
    <t>Rev Assoc Med Bras</t>
  </si>
  <si>
    <t>Bazil</t>
  </si>
  <si>
    <t>Sao Luis</t>
  </si>
  <si>
    <t>Serviço de Infectologia Pediátrica do Hospital Universitário da Universidade Federal do Maranhão, São Luis, MA, Brasil</t>
  </si>
  <si>
    <t>Probable vertical transmission identified within six hours of life</t>
  </si>
  <si>
    <t>https://www.scielo.br/scielo.php?pid=S0104-42302020001201621&amp;script=sci_arttext</t>
  </si>
  <si>
    <t>1-2</t>
  </si>
  <si>
    <t>Hansra R</t>
  </si>
  <si>
    <t>Critical Care Medicine</t>
  </si>
  <si>
    <t>Shreveport</t>
  </si>
  <si>
    <t>Louisiana State University Health Sciences Center</t>
  </si>
  <si>
    <t>Safety of Remdesivir and Inhaled Nitric Oxide in a Pregnant Patient With Twins: A Case Report</t>
  </si>
  <si>
    <t>https://journals.lww.com/ccmjournal/Citation/2021/01001/15__Safety_of_Remdesivir_and_Inhaled_Nitric_Oxide.18.aspx</t>
  </si>
  <si>
    <t>Jan 2021</t>
  </si>
  <si>
    <t>99 postive 1 negative but with radiographic findings consistent with COVID-19</t>
  </si>
  <si>
    <t>11 asthma, 3 diabetes, 2 chronic hypertension</t>
  </si>
  <si>
    <t>39</t>
  </si>
  <si>
    <t>91 yes</t>
  </si>
  <si>
    <t>101 performed 2 positive</t>
  </si>
  <si>
    <t>0-38hrs after birth</t>
  </si>
  <si>
    <t>40 performed 0 positive</t>
  </si>
  <si>
    <t>1-101</t>
  </si>
  <si>
    <t>Division of Child and Adolescent Health, Department of Pediatrics, Columbia University Irving Medical Center, New York</t>
  </si>
  <si>
    <t>March 13 to April 24</t>
  </si>
  <si>
    <t>12-10-2020</t>
  </si>
  <si>
    <t>Outcomes of Neonates Born to Mothers With Severe Acute Respiratory Syndrome Coronavirus 2 Infection at a Large Medical Center in New York City</t>
  </si>
  <si>
    <t>https://jamanetwork.com/journals/jamapediatrics/fullarticle/2771636</t>
  </si>
  <si>
    <t>Dumitriu D</t>
  </si>
  <si>
    <t>Bandara S</t>
  </si>
  <si>
    <t>Sri Lanka</t>
  </si>
  <si>
    <t>Colombo</t>
  </si>
  <si>
    <t>De Soysa Hospital for Women, Colombo 10, Sri Lanka</t>
  </si>
  <si>
    <t>29-11-2020</t>
  </si>
  <si>
    <t>Hypertensive Crisis in Pregnancy with COVID19: Confirmed with rt-PCR for Nasopharyngeal Swab</t>
  </si>
  <si>
    <t>https://www.hindawi.com/journals/criog/2020/8868952/</t>
  </si>
  <si>
    <t>Maru S</t>
  </si>
  <si>
    <t>PLOS One</t>
  </si>
  <si>
    <t>Department of Health System Design and Global Health and the Arnhold Institute for Global Health, Icahn School of Medicine at Mount Sinai, New York City</t>
  </si>
  <si>
    <t>March 29 to April 22</t>
  </si>
  <si>
    <t>Universal screening for SARS-CoV-2 infection among pregnant women at Elmhurst Hospital Center, Queens, New York</t>
  </si>
  <si>
    <t>https://journals.plos.org/plosone/article?id=10.1371/journal.pone.0238409</t>
  </si>
  <si>
    <t>Narang K</t>
  </si>
  <si>
    <t>22-12-2020</t>
  </si>
  <si>
    <t>32+5</t>
  </si>
  <si>
    <t>obesity, developed pancreatitis secondary to covid</t>
  </si>
  <si>
    <t>Edlow A G</t>
  </si>
  <si>
    <t>31.6±5.6</t>
  </si>
  <si>
    <t>3 chronic hypertension, 11 diabetes, 26 obesity, 7 asthma, 2 other preexisting pulmonary condition, 13 thyroid disease, 2 cancer</t>
  </si>
  <si>
    <t>26 IgG, 16 IgM</t>
  </si>
  <si>
    <t>Bachani S</t>
  </si>
  <si>
    <t>28-10-2020</t>
  </si>
  <si>
    <t>26.7±4.5</t>
  </si>
  <si>
    <t>7 anaemia, 1 CKD, 1 heart disease, 1 ICHP, 4 hypothyroidism, 1 DVT, 7 trombocytopenia</t>
  </si>
  <si>
    <t>Cubas J A C</t>
  </si>
  <si>
    <t>1 obesity, 2 HELLP, 1 cerebrovascular disease</t>
  </si>
  <si>
    <t>3 IgG/IgM +</t>
  </si>
  <si>
    <t>Afshar Y</t>
  </si>
  <si>
    <t>07-10-2020</t>
  </si>
  <si>
    <t>31.3±5.1</t>
  </si>
  <si>
    <t>24.1±9.2</t>
  </si>
  <si>
    <t>22 chronic hypertension, 10 pregestational diabetes, 67 asthma, 5 cardiac disease, 47 thyroid disease, 4 thrombotic and thromboembolic disease, 3 bleeding disorder, 6 autoimmune disease</t>
  </si>
  <si>
    <t>Kest H</t>
  </si>
  <si>
    <t>05-11-2020</t>
  </si>
  <si>
    <t>Menezes M O</t>
  </si>
  <si>
    <t>04-10-2020</t>
  </si>
  <si>
    <t>87 asthma, 271 cardiovascular, 198 diabetes, 116 obesity</t>
  </si>
  <si>
    <t>Alwardi T H</t>
  </si>
  <si>
    <t>gestational hrombocytopenia, hypothyroidism</t>
  </si>
  <si>
    <t>Doria M</t>
  </si>
  <si>
    <t>30-41</t>
  </si>
  <si>
    <t>UC, psoriasis, scoliosis, Behcet syndrome, asthma, raynaud syndrome, chronic hypertension</t>
  </si>
  <si>
    <t>03-05-2020</t>
  </si>
  <si>
    <t>Campbell K H</t>
  </si>
  <si>
    <t>26-05-2020</t>
  </si>
  <si>
    <t>Ceulemans D</t>
  </si>
  <si>
    <t>25-05-2020</t>
  </si>
  <si>
    <t>36.72±2.15</t>
  </si>
  <si>
    <t>2910±663.12</t>
  </si>
  <si>
    <t>1-56</t>
  </si>
  <si>
    <t>no children, only stillbirths</t>
  </si>
  <si>
    <t>1-30</t>
  </si>
  <si>
    <t>48 tested and negative</t>
  </si>
  <si>
    <t>56 tested 5 positive</t>
  </si>
  <si>
    <t>3 yes</t>
  </si>
  <si>
    <t>1 positive, 48 negative</t>
  </si>
  <si>
    <t>all 3 positive</t>
  </si>
  <si>
    <t>20 hours</t>
  </si>
  <si>
    <t>Rochester</t>
  </si>
  <si>
    <t>Division of Maternal-Fetal Medicine, Department of Obstetrics and Gynecology, and the Division of Gastroenterology and Hepatology, Department of Medicine, Mayo Clinic, College of Medicine, Rochester, Minnesota</t>
  </si>
  <si>
    <t>Acute Pancreatitis in a Pregnant Patient With Coronavirus Disease 2019 (COVID-19)</t>
  </si>
  <si>
    <t>https://journals.lww.com/greenjournal/Fulltext/9900/Acute_Pancreatitis_in_a_Pregnant_Patient_With.75.aspx</t>
  </si>
  <si>
    <t>Department of Obstetrics, Gynecology and Reproductive Biology, Massachusetts General Hospital, Harvard Medical School, Boston</t>
  </si>
  <si>
    <t>April 2 to June 13</t>
  </si>
  <si>
    <t>Assessment of Maternal and Neonatal SARS-CoV-2 Viral Load, Transplacental Antibody Transfer, and Placental Pathology in Pregnancies During the COVID-19 Pandemic</t>
  </si>
  <si>
    <t>https://jamanetwork.com/journals/jamanetworkopen/fullarticle/2774428</t>
  </si>
  <si>
    <t>J Obstet Gynaecol Can.</t>
  </si>
  <si>
    <t>Vardhman Mahavir Medical College and Safdarjung Hospital, New Delhi, India</t>
  </si>
  <si>
    <t>May 5 to June 5</t>
  </si>
  <si>
    <t>Clinical Profile, Viral Load, Maternal-Fetal Outcomes of Pregnancy With COVID-19: 4-Week Retrospective, Tertiary Care Single-Centre Descriptive Study</t>
  </si>
  <si>
    <t>https://www.ncbi.nlm.nih.gov/pmc/articles/PMC7591315/</t>
  </si>
  <si>
    <t>Rev Peru Ginecol Obstet</t>
  </si>
  <si>
    <t>Cajamarca</t>
  </si>
  <si>
    <t>Hospital Regional Docente de Cajamarca, Perú</t>
  </si>
  <si>
    <t>Maternal mortality in pregnant women with positive SARS-CoV-2 antibodies and severe preeclampsia. Report of 3 cases</t>
  </si>
  <si>
    <t>https://www.researchgate.net/profile/Jorge_Collantes_Cubas/publication/347424182_Maternal_mortality_in_pregnant_women_with_positive_SARS-CoV-2_antibodies_and_severe_preeclampsia_Report_of_3_cases_Mortalidad_materna_en_gestantes_con_anticuerpos_a_SARS-CoV-2_positivos_y_preeclampsia/links/5fdb271792851c13fe90c85c/Maternal-mortality-in-pregnant-women-with-positive-SARS-CoV-2-antibodies-and-severe-preeclampsia-Report-of-3-cases-Mortalidad-materna-en-gestantes-con-anticuerpos-a-SARS-CoV-2-positivos-y-preeclampsia.pdf</t>
  </si>
  <si>
    <t>Departments of Obstetrics and Gynecology and Pediatrics, University of California, Los Angeles, Los Angeles, California</t>
  </si>
  <si>
    <t>March 22 to July 10</t>
  </si>
  <si>
    <t>7-10-2020</t>
  </si>
  <si>
    <t>Clinical Presentation of Coronavirus Disease 2019 (COVID-19) in Pregnant and Recently Pregnant People</t>
  </si>
  <si>
    <t>https://journals.lww.com/greenjournal/Fulltext/2020/12000/Clinical_Presentation_of_Coronavirus_Disease_2019.10.aspx</t>
  </si>
  <si>
    <t>Pediatric Infectious Diseases Society</t>
  </si>
  <si>
    <t>Paterson</t>
  </si>
  <si>
    <t>Department of Pediatrics, Pediatric Infectious Diseases, St. Joseph’s Children’s Hospital, Paterson, New Jersey</t>
  </si>
  <si>
    <t>May 1 to June 12</t>
  </si>
  <si>
    <t>Rooming-in for Well-term Infants Born to Asymptomatic Mothers with COVID-19: Correspondence</t>
  </si>
  <si>
    <t>https://academic.oup.com/jpids/advance-article/doi/10.1093/jpids/piaa120/5917855</t>
  </si>
  <si>
    <t>Medical School of Botucatu, São Paulo State University (UNESP), SP, Brazil</t>
  </si>
  <si>
    <t>Up to July 14</t>
  </si>
  <si>
    <t>Risk factors for adverse outcomes among pregnant and postpartum women with acute respiratory distress syndrome due to COVID‐19 in Brazil</t>
  </si>
  <si>
    <t>https://obgyn.onlinelibrary.wiley.com/doi/10.1002/ijgo.13407</t>
  </si>
  <si>
    <t>Neonatal Intensive Care Unit, Department of Pediatrics, Nizwa Hospital, Muscat, Oman</t>
  </si>
  <si>
    <t>Is Vertical Transmission of SARS-CoV-2 Infection Possible in Preterm Triplet Pregnancy? A Case Series</t>
  </si>
  <si>
    <t>https://journals.lww.com/pidj/Fulltext/2020/12000/Is_Vertical_Transmission_of_SARS_CoV_2_Infection.32.aspx</t>
  </si>
  <si>
    <t>March 25 to April 15</t>
  </si>
  <si>
    <t>SSRN</t>
  </si>
  <si>
    <t>Shanghai Jiao Tong University (SJTU) - Shanghai Children’s Hospital</t>
  </si>
  <si>
    <t>Jan 16 to Feb 8</t>
  </si>
  <si>
    <t>Epidemiological and Transmission Patterns of Pregnant Women with 2019 Coronavirus Disease in China</t>
  </si>
  <si>
    <t>https://papers.ssrn.com/sol3/papers.cfm?abstract_id=3551330</t>
  </si>
  <si>
    <t>Department of Obstetrics, Gynecology, and Reproductive Sciences, Yale School of Medicine, New Haven, Connecticut</t>
  </si>
  <si>
    <t>April 2 to April 29</t>
  </si>
  <si>
    <t>Prevalence of SARS-CoV-2 Among Patients Admitted for Childbirth in Southern Connecticut</t>
  </si>
  <si>
    <t>https://jamanetwork.com/journals/jama/fullarticle/2766650#:~:text=Prevalence%20of%20positive%20test%20results%20among%20asymptomatic%20patients%20increased%20from,admitted%20for%20childbirth%20decreased%20from</t>
  </si>
  <si>
    <t>Leuven</t>
  </si>
  <si>
    <t>Department of Development and Regeneration, KU Leuven, Leuven, Belgium</t>
  </si>
  <si>
    <t>March 30 to May 8</t>
  </si>
  <si>
    <t>Screening for COVID‐19 at childbirth: is it effective?</t>
  </si>
  <si>
    <t>https://obgyn.onlinelibrary.wiley.com/doi/full/10.1002/uog.22099</t>
  </si>
  <si>
    <t>Polonia-Valente R</t>
  </si>
  <si>
    <t>Malhotra Y</t>
  </si>
  <si>
    <t>10/06/2020</t>
  </si>
  <si>
    <t>New York City Health and Hospitals</t>
  </si>
  <si>
    <t xml:space="preserve"> March 8, 2020 to April 20, 2020</t>
  </si>
  <si>
    <t>No change in cesarean section rate during COVID-19 pandemic in New York City</t>
  </si>
  <si>
    <t>https://www.ejog.org/article/S0301-2115(20)30372-9/fulltext</t>
  </si>
  <si>
    <t>30/09/2020</t>
  </si>
  <si>
    <t>Malhotra</t>
  </si>
  <si>
    <t>Vigil-De Gracia</t>
  </si>
  <si>
    <t>Ultrasound in Obstetrics &amp; Gynecology (UOG</t>
  </si>
  <si>
    <t>Panama</t>
  </si>
  <si>
    <t>Complejo metropolitano de la caja de Seguro social, hospital Santo Tomás, hospital Luis ¨Chicho¨ Fabrega y hospital José Domingo De Obaldía</t>
  </si>
  <si>
    <t>between 8 March and 15 August 2020</t>
  </si>
  <si>
    <t>Pregnancies recovered from SARS-CoV-2 infection in the second and third trimesters: obstetric evolution</t>
  </si>
  <si>
    <t>https://obgyn.onlinelibrary.wiley.com/doi/full/10.1002/uog.23134?af=R</t>
  </si>
  <si>
    <t>20 + 6</t>
  </si>
  <si>
    <t>28 + 0</t>
  </si>
  <si>
    <t>Premature delivery 26 days after PROM, both twins died at 3 weeks</t>
  </si>
  <si>
    <t>23 + 4</t>
  </si>
  <si>
    <t>34 + 3</t>
  </si>
  <si>
    <t>SOL</t>
  </si>
  <si>
    <t>28 + 6</t>
  </si>
  <si>
    <t>37 + 1</t>
  </si>
  <si>
    <t>26 + 4</t>
  </si>
  <si>
    <t>37 + 6</t>
  </si>
  <si>
    <t>FGR, mother admitted to ICU for 10 days</t>
  </si>
  <si>
    <t>34 + 0</t>
  </si>
  <si>
    <t>Premature delivery 50 days after PROM</t>
  </si>
  <si>
    <t>33 + 0</t>
  </si>
  <si>
    <t>39 + 5</t>
  </si>
  <si>
    <t>—</t>
  </si>
  <si>
    <t>27 + 3</t>
  </si>
  <si>
    <t>Mother admitted to ICU for 10 days, SOL</t>
  </si>
  <si>
    <t>25 + 2</t>
  </si>
  <si>
    <t>37 + 3</t>
  </si>
  <si>
    <t>34 + 2</t>
  </si>
  <si>
    <t>40 + 2</t>
  </si>
  <si>
    <t>31 + 1</t>
  </si>
  <si>
    <t>36 + 1</t>
  </si>
  <si>
    <t>22 + 3</t>
  </si>
  <si>
    <t>28 + 1</t>
  </si>
  <si>
    <t>Died in‐utero with no apparent cause</t>
  </si>
  <si>
    <t>18 + 2</t>
  </si>
  <si>
    <t>30 + 5</t>
  </si>
  <si>
    <t>40 + 5</t>
  </si>
  <si>
    <t>22 + 5</t>
  </si>
  <si>
    <t>28 + 5</t>
  </si>
  <si>
    <t>25 + 0</t>
  </si>
  <si>
    <t>40 + 0</t>
  </si>
  <si>
    <t>other observations</t>
  </si>
  <si>
    <t>24 to 33+6</t>
  </si>
  <si>
    <t>Santhosh J</t>
  </si>
  <si>
    <t>30 min after birth</t>
  </si>
  <si>
    <t>serum pos and oropharyngeal swab positive, feces positive on day 6</t>
  </si>
  <si>
    <t>Day 50: positive nasopharyngeal and oropharyngeal swabs</t>
  </si>
  <si>
    <t>negative before day 15, positive on day 15</t>
  </si>
  <si>
    <t>Correia C R</t>
  </si>
  <si>
    <t xml:space="preserve">Neonatal Intensive Care Unit, Department of Pediatrics, Hospital de São Francisco Xavier, Centro Hospitalar Lisboa Ocidental, EPE, Lisbon, Portugal </t>
  </si>
  <si>
    <t>June 16</t>
  </si>
  <si>
    <t>Dec 2020</t>
  </si>
  <si>
    <t>Congenital SARS-CoV-2 Infection in a Neonate With Severe Acute Respiratory Syndrome</t>
  </si>
  <si>
    <t>https://pubmed.ncbi.nlm.nih.gov/33060519/</t>
  </si>
  <si>
    <t>Dec-2020</t>
  </si>
  <si>
    <t>23-36</t>
  </si>
  <si>
    <t>1 gallstone disease, 1 hep C, 2 asthma</t>
  </si>
  <si>
    <t>5 rectal swab negative</t>
  </si>
  <si>
    <t>5 negative</t>
  </si>
  <si>
    <t>Total immunoglobulins were elevated</t>
  </si>
  <si>
    <t>24+5</t>
  </si>
  <si>
    <t>22+1</t>
  </si>
  <si>
    <t>Mattar C N</t>
  </si>
  <si>
    <t>Ann Acad Med Sinap</t>
  </si>
  <si>
    <t>Singapore</t>
  </si>
  <si>
    <t>Department of Obstetrics and Gynaecology, Yong Loo Lin School of Medicine, National University of Singapore, Singapore</t>
  </si>
  <si>
    <t>March 15 to August 22</t>
  </si>
  <si>
    <t>Nov 2020</t>
  </si>
  <si>
    <t>Pregnancy Outcomes in COVID-19: A Prospective Cohort Study in Singapore</t>
  </si>
  <si>
    <t>https://www.annals.edu.sg/pdf/49VolNo11Nov2020/V49N11p857.pdf</t>
  </si>
  <si>
    <t>Nov-2020</t>
  </si>
  <si>
    <t>36+3-40+4</t>
  </si>
  <si>
    <t>Ali A</t>
  </si>
  <si>
    <t>J King Saud Univ Sci</t>
  </si>
  <si>
    <t>State Key Laboratory of Virology, Wuhan Institute of Virology, Center for Biosafety Mega-Science, Chinese Academy of Sciences, Wuhan</t>
  </si>
  <si>
    <t>Jan to March</t>
  </si>
  <si>
    <t>02-12-2020</t>
  </si>
  <si>
    <t>https://www.ncbi.nlm.nih.gov/pmc/articles/PMC7709611/</t>
  </si>
  <si>
    <t>Department of Obstetrics and Gynaecology, Erasmus University Medical Center, Rotterdam, The Netherlands</t>
  </si>
  <si>
    <t>Severe Acute Respiratory Syndrome Coronavirus 2 Placental Infection and Inflammation Leading to Fetal Distress and Neonatal Multi-Organ Failure in an Asymptomatic Woman</t>
  </si>
  <si>
    <t>https://academic.oup.com/jpids/advance-article/doi/10.1093/jpids/piaa153/6053141</t>
  </si>
  <si>
    <t>26-12-2020</t>
  </si>
  <si>
    <t>oropharyngeal swab positive</t>
  </si>
  <si>
    <t>27.4</t>
  </si>
  <si>
    <t>Bronchial aspirate negative</t>
  </si>
  <si>
    <t>30.1</t>
  </si>
  <si>
    <t>Donzelli M</t>
  </si>
  <si>
    <t>Clin Case Rep</t>
  </si>
  <si>
    <t>Palermo</t>
  </si>
  <si>
    <t>Unità Operativa di Anestesiae Rianimazione Azienda Ospedaliera Ospedali Riuniti (AOOR) P.O. Cervello Palermo Italy</t>
  </si>
  <si>
    <t>Prone positioning and convalescent plasma therapy in a critically ill pregnant woman with COVID-19</t>
  </si>
  <si>
    <t>https://www.ncbi.nlm.nih.gov/pmc/articles/PMC7752326/</t>
  </si>
  <si>
    <t>26-10-2020</t>
  </si>
  <si>
    <t>Anemia</t>
  </si>
  <si>
    <t>Asian J Psychiatr.</t>
  </si>
  <si>
    <t>Delirium in a pregnant woman with SARS-CoV-2 infection in India</t>
  </si>
  <si>
    <t>Department of Obstetrics and Gynecology, Topiwala National Medical College &amp; BYL Nair Charitable Hospital, Mumbai</t>
  </si>
  <si>
    <t>https://www.sciencedirect.com/science/article/pii/S1876201820306262?via%3Dihub</t>
  </si>
  <si>
    <t>11-12-2020</t>
  </si>
  <si>
    <t>no pregnancy outcomes reported</t>
  </si>
  <si>
    <t xml:space="preserve">Impact of SARS-CoV-2 on pregnancy (article in French) </t>
  </si>
  <si>
    <t>Donadieu D</t>
  </si>
  <si>
    <t>CHI André-Grégoire, Montreuil, France</t>
  </si>
  <si>
    <t>Montreuil</t>
  </si>
  <si>
    <t xml:space="preserve"> March 19 and May 20, 2020</t>
  </si>
  <si>
    <t>Medicine and Infectious Diseases</t>
  </si>
  <si>
    <t>https://www.sciencedirect.com/science/article/abs/pii/S0399077X20303735?via%3Dihub</t>
  </si>
  <si>
    <t>Sep 2020</t>
  </si>
  <si>
    <t>24 (20 obesity and 4 asthma)</t>
  </si>
  <si>
    <t>march and May 2020</t>
  </si>
  <si>
    <t>Covid 19, the Kerala experience: an observational, single centre retrospective study of outcome in covid positive pregnancies </t>
  </si>
  <si>
    <t>https://www.ijrcog.org/index.php/ijrcog/article/view/8690</t>
  </si>
  <si>
    <t>IJRCOG</t>
  </si>
  <si>
    <t>Department of Obstetrics and Gynecology, Government Medical College, Kannur, Kerala </t>
  </si>
  <si>
    <t>Kerala</t>
  </si>
  <si>
    <t>Nambiar SS 2</t>
  </si>
  <si>
    <t>Nambiar SS 2 (possible duplication?)</t>
  </si>
  <si>
    <t>20-30</t>
  </si>
  <si>
    <t>Maternal SARS-CoV-2 IgG provides limited protection for their infants</t>
  </si>
  <si>
    <t>https://www.researchsquare.com/article/rs-60621/v1</t>
  </si>
  <si>
    <t>Research Square (Pre print)</t>
  </si>
  <si>
    <t>Zhongnan Hospital of Wuhan University in Wuhan</t>
  </si>
  <si>
    <t>18-08-20</t>
  </si>
  <si>
    <t>January 27, 2020 and May 10, 2020</t>
  </si>
  <si>
    <t>31+6 to 41+1 wks</t>
  </si>
  <si>
    <t>yes all</t>
  </si>
  <si>
    <t>14 both IgG and IgM; 7 IgG only</t>
  </si>
  <si>
    <t>2880 (1490-3850)</t>
  </si>
  <si>
    <t xml:space="preserve">12 positive </t>
  </si>
  <si>
    <t>5-27</t>
  </si>
  <si>
    <t xml:space="preserve">Li M </t>
  </si>
  <si>
    <t>Impact of Wuhan lockdown on the indications of cesarean delivery and newborn weights during the epidemic period of COVID-19</t>
  </si>
  <si>
    <t>Plos one</t>
  </si>
  <si>
    <t>https://journals.plos.org/plosone/article?id=10.1371/journal.pone.0237420</t>
  </si>
  <si>
    <t>13-08-20</t>
  </si>
  <si>
    <t xml:space="preserve">23 January 2019 to 24 March 2020 </t>
  </si>
  <si>
    <t>13-8-20</t>
  </si>
  <si>
    <t>1-13</t>
  </si>
  <si>
    <t>Zhang P</t>
  </si>
  <si>
    <t>New York Presbyterian – Brooklyn Methodist Hospital</t>
  </si>
  <si>
    <t> Detection of SARS-CoV-2 in placentas with pathology and vertical transmission</t>
  </si>
  <si>
    <t>https://www.ajogmfm.org/article/S2589-9333(20)30153-1/fulltext</t>
  </si>
  <si>
    <t>01-11-20</t>
  </si>
  <si>
    <t>American Journal of Obstetrics &amp; Gynacology MFM</t>
  </si>
  <si>
    <t>2 (ISH)</t>
  </si>
  <si>
    <t>1-74</t>
  </si>
  <si>
    <t>1-6</t>
  </si>
  <si>
    <t>pp +2</t>
  </si>
  <si>
    <t>Azarkish F</t>
  </si>
  <si>
    <t>Pregnancy Hypertens</t>
  </si>
  <si>
    <t>Tropical and Communicable Diseases Research Center, Department of Midwifery, Iranshahr University of Medical Sciences, Iranshahr, Iran</t>
  </si>
  <si>
    <t>Iranshahr</t>
  </si>
  <si>
    <t>May 16</t>
  </si>
  <si>
    <t>Preeclampsia and the crucial postpartum period for Covid-19 infected mothers: A case report</t>
  </si>
  <si>
    <t>https://www.sciencedirect.com/science/article/pii/S2210778920301367?via%3Dihub</t>
  </si>
  <si>
    <t>31-10-2020</t>
  </si>
  <si>
    <t>Mark A</t>
  </si>
  <si>
    <t>Phys Ther</t>
  </si>
  <si>
    <t>Department of Rehabilitation Therapies, University of Iowa</t>
  </si>
  <si>
    <t>Maintaining Mobility in a Patient Who Is Pregnant and Has COVID-19 Requiring Extracorporeal Membrane Oxygenation: A Case Report</t>
  </si>
  <si>
    <t>https://watermark.silverchair.com/pzaa189.pdf?token=AQECAHi208BE49Ooan9kkhW_Ercy7Dm3ZL_9Cf3qfKAc485ysgAAAqMwggKfBgkqhkiG9w0BBwagggKQMIICjAIBADCCAoUGCSqGSIb3DQEHATAeBglghkgBZQMEAS4wEQQMa97_m2szPT8sUw8jAgEQgIICVpVPU0zg5u3gIcBA-UB6w4swVJ8FMkEPhJL8-ZvHBKJ09-6aK6--uT2tUHqF4bVVghe2cU2L1sJlKNmdr3Rp-Lqx18qKRjuIc-S76CZrFG7Jt_F1Pc7KBDoQ3GRJQFhINprPoShY3gQhKCaiJHUjAYqGwdUPGgEcxbWtEZ0gi3ZI6zZgAbYq57oGYyTIr3yWvlOZM4ijlBGIAOoitiR_PWqkjG11Fo0SskqtVDEFB5_jZhZcewP5QnKLsXudWHIGX0FcOlpZ3KCskOnb4r6R6vRp49DDIkAQl6MvZyufbf-zwBl6zd5-DOgIhlPPybiDRlwlIxWra1RK0L7swZMNdf3el_nbpqxk0edjhOUo9OojL0t7eyQLOzYsD_ADoDWsCeTZ73XyRcqTbXVPuCzDX-_97MlX2FjPoJxO5rEimHpqhArgMBeiYC6Fr0iRoRWruCvhu6f5DWWiIT6xBPXBlWmpGkTxiko8DS0Cp_7nicMa0zJi4ojzmNKWH3jlZkITIWy8HFwfKwvcHbuOfeGFOf5jtbTYTOB_1EvOh0AoTpcaJmwAYVBrr4msRqSELf-4BBcaHnQhm0z8PJtCM4KQe9cH5agyfHDS8AoHdaQgLSrONaPTTRnAB22qNzEdBLpNPD8o-77zvoSIBKN0qmUo789hvfmF8A2tLuEaVI1fn0kXdldHwyrjfTB1dzQ5OWpDvalJahed0nQnRg24IqShK53UGCy4gFa7nvTBrs79732bKmJDRUvcvvF8dgQcpa3luRug90xW-12fJeERBE2wu8z20lt46Mg</t>
  </si>
  <si>
    <t>4-1-2021</t>
  </si>
  <si>
    <t>111 respiratory disease</t>
  </si>
  <si>
    <t>8.5</t>
  </si>
  <si>
    <t>31.5±5.63</t>
  </si>
  <si>
    <t>1-145</t>
  </si>
  <si>
    <t>Di Guardo F</t>
  </si>
  <si>
    <t>Department of Medical Surgical Specialties, Gynecology and Obstetrics Section, University of Catania</t>
  </si>
  <si>
    <t>Catania</t>
  </si>
  <si>
    <t>March to July 2020</t>
  </si>
  <si>
    <t>Poor maternal–neonatal outcomes in pregnant patients with confirmed SARS-Cov-2 infection: analysis of 145 cases</t>
  </si>
  <si>
    <t>https://link.springer.com/article/10.1007%2Fs00404-020-05909-4</t>
  </si>
  <si>
    <t>03-01-2021</t>
  </si>
  <si>
    <t>04-01-2021</t>
  </si>
  <si>
    <t>64 negative serological test</t>
  </si>
  <si>
    <t>42 positive</t>
  </si>
  <si>
    <t>Davila-Aliaga C</t>
  </si>
  <si>
    <t>Medwave</t>
  </si>
  <si>
    <t>Instituto Nacional Materno Perinatal, Lima, Perú; Universidad Nacional Federico Villarreal, Lima, Perú</t>
  </si>
  <si>
    <t>April 5 to May 10</t>
  </si>
  <si>
    <t>Perinatal outcomes and serological results in neonates of pregnant women seropositive to SARS-CoV-2: A cross-sectional descriptive study</t>
  </si>
  <si>
    <t>https://pubmed.ncbi.nlm.nih.gov/33382393/</t>
  </si>
  <si>
    <t>21-12-2020</t>
  </si>
  <si>
    <t>acute fatty liver of pregnancy, acute kidney injury</t>
  </si>
  <si>
    <t>Madhurantakam S R</t>
  </si>
  <si>
    <t>EAS Journal of Anaesthesiology and Critical Care</t>
  </si>
  <si>
    <t>Department of Critical Care Medicine, Fortis Hospital Bannerghatta Road</t>
  </si>
  <si>
    <t>Acute Pancreatitis in COVID-19 Patients: Two Case Reports and Review of Literature</t>
  </si>
  <si>
    <t>https://www.easpublisher.com/media/features_articles/EASJACC_26_165-168c_uzgJ28d.pdf</t>
  </si>
  <si>
    <t>18-12-2020</t>
  </si>
  <si>
    <t>29.25±4.42</t>
  </si>
  <si>
    <t>28.10±9.84</t>
  </si>
  <si>
    <t>Rahman R</t>
  </si>
  <si>
    <t>BIRDEM Medical Journal</t>
  </si>
  <si>
    <t>Department of Gynaecology and Obstetrics, Dhaka Medical College and Hospital, Dhaka, Bangladesh</t>
  </si>
  <si>
    <t>May 2020 to July 2020</t>
  </si>
  <si>
    <t>Pregnancy complications in COVID-19 positive primigravid patients: a comparative study</t>
  </si>
  <si>
    <t>https://www.banglajol.info/index.php/BIRDEM/article/view/50984</t>
  </si>
  <si>
    <t>27-12-2020</t>
  </si>
  <si>
    <t>Al Harbi M</t>
  </si>
  <si>
    <t>Saudi Journal of Anesthesia</t>
  </si>
  <si>
    <t>Riyadh</t>
  </si>
  <si>
    <t>Department of Anesthesiology, King Saud Bin Abdulaziz University for Health Sciences</t>
  </si>
  <si>
    <t>Emergency cesarean section in a COVID-19 patient: A case report</t>
  </si>
  <si>
    <t>https://www.saudija.org/article.asp?issn=1658-354X;year=2021;volume=15;issue=1;spage=40;epage=42;aulast=Al</t>
  </si>
  <si>
    <t>05-01-2021</t>
  </si>
  <si>
    <t>asthma, hypertension, cardiac disease, diabetes</t>
  </si>
  <si>
    <t>Data missing from 65 patients</t>
  </si>
  <si>
    <t>1-1008</t>
  </si>
  <si>
    <t>Vousden N (UKOSS)</t>
  </si>
  <si>
    <t>Oxford</t>
  </si>
  <si>
    <t>National Perinatal Epidemiology Unit, Nuffield Department of Population Health, University of Oxford, UK</t>
  </si>
  <si>
    <t>March 2020 to September 2020</t>
  </si>
  <si>
    <t>The incidence, characteristics and outcomes of pregnant women hospitalized with symptomatic and asymptomatic SARS-CoV-2 infection in the UK from March to September 2020: a national cohort study using the UK Obstetric Surveillance System (UKOSS)</t>
  </si>
  <si>
    <t>https://www.medrxiv.org/content/10.1101/2021.01.04.21249195v1.full-text</t>
  </si>
  <si>
    <t>41+6</t>
  </si>
  <si>
    <t>Alhamoud A H</t>
  </si>
  <si>
    <t>Internation Journal of Medicine in Developing Countries</t>
  </si>
  <si>
    <t>College of medicine, King Saud bin Abdulaziz for health sciences, Riyadh, Saudi Arabia</t>
  </si>
  <si>
    <t>http://ijmdc.com/fulltext/51-1605203186.pdf?1610362941</t>
  </si>
  <si>
    <t>Successful management and perinatal outcome of COVID-19 pregnancy case in Riyadh, Saudi Arabia: a case report</t>
  </si>
  <si>
    <t>4 obesty, 3 asthma, 2 hypertension, 1 diabetes</t>
  </si>
  <si>
    <t>Trahan M</t>
  </si>
  <si>
    <t>JOGC</t>
  </si>
  <si>
    <t>Montreal</t>
  </si>
  <si>
    <t>Department of Obstetrics and Gynecology, McGill University, Montréal, QC</t>
  </si>
  <si>
    <t>March 22 to July 31</t>
  </si>
  <si>
    <t>Screening and Testing Pregnant Patients for SARS-CoV-2: First-Wave Experience of a Designated COVID-19 Hospitalization Centre in Montreal</t>
  </si>
  <si>
    <t>https://www.jogc.com/article/S1701-2163(20)30880-X/fulltext#%20</t>
  </si>
  <si>
    <t>28.5±6.7</t>
  </si>
  <si>
    <t>5 diabetes, 11 hypothyroidism, 2 hypertension, 2 renal disease, 1 migraine, 1 history of cholecystectomy, 1 ulcerative colitis, 7 history of influenza, 3 history of influenza vaccination</t>
  </si>
  <si>
    <t>Kazemi Aski, S</t>
  </si>
  <si>
    <t>Arch Iran Med</t>
  </si>
  <si>
    <t>Rasht</t>
  </si>
  <si>
    <t> Reproductive Health Research Center, Department of Obstetrics &amp; Gynecology, Al-Zahra Hospital, School of Medicine, Guilan University of Medical Sciences, Rasht, Iran</t>
  </si>
  <si>
    <t>March to April 2020</t>
  </si>
  <si>
    <t>Risk Factors, Clinical Symptoms, Laboratory Findings and Imaging of Pregnant Women Infected with COVID-19 in North of Iran</t>
  </si>
  <si>
    <t>http://www.aimjournal.ir/Article/aim-18996#1</t>
  </si>
  <si>
    <t>01-12-2020</t>
  </si>
  <si>
    <t>Symptoms and Critical Illness Among Obstetric Patients With Coronavirus Disease 2019 (COVID-19) Infection</t>
  </si>
  <si>
    <t>18 asthma, 8 chronic hypertension, 4 pregestational diabetes, 3 anemia, 7 hypothyroidism, 11 other</t>
  </si>
  <si>
    <t>Andrikopoulou M</t>
  </si>
  <si>
    <t>Department of Obstetrics and Gynecology, NewYork-Presbyterian/Columbia University Irving Medical Center, New York</t>
  </si>
  <si>
    <t>March 13 to April 19</t>
  </si>
  <si>
    <t>https://journals.lww.com/greenjournal/Fulltext/2020/08000/Symptoms_and_Critical_Illness_Among_Obstetric.12.aspx</t>
  </si>
  <si>
    <t>11-04-2020</t>
  </si>
  <si>
    <t>04-11-2020</t>
  </si>
  <si>
    <t>Bender WR</t>
  </si>
  <si>
    <t>Two hospitals within a large academic health system in Philadelphia</t>
  </si>
  <si>
    <t>The Psychological Experience of Obstetric Patients and Health Care Workers after Implementation of Universal SARS-CoV-2 Testing</t>
  </si>
  <si>
    <t>https://www.ncbi.nlm.nih.gov/pmc/articles/PMC7645811/</t>
  </si>
  <si>
    <t>April 13, 2020 and April 26, 2020</t>
  </si>
  <si>
    <t>yes (pumped breastmilk; with masks after discharge)</t>
  </si>
  <si>
    <t>no data (prob negative)</t>
  </si>
  <si>
    <t>no data (prob negative</t>
  </si>
  <si>
    <t>discharge</t>
  </si>
  <si>
    <t>5/8/2020</t>
  </si>
  <si>
    <t>5/08/2020</t>
  </si>
  <si>
    <t>Semeshkin AA</t>
  </si>
  <si>
    <t>https://search.bvsalud.org/global-literature-on-novel-coronavirus-2019-ncov/resource/en/covidwho-692624</t>
  </si>
  <si>
    <t>Bull. Russ. State Med. Univ.</t>
  </si>
  <si>
    <t>IgM and IgG antibodies against SARS-CoV-2 in neonates born to mothers with COVID-19</t>
  </si>
  <si>
    <t>1 to 21</t>
  </si>
  <si>
    <t>19-39</t>
  </si>
  <si>
    <t>Peng S</t>
  </si>
  <si>
    <t>A study of breastfeeding practices, SARS-CoV-2 and its antibodies in the breast milk of mothers confirmed with COVID-19</t>
  </si>
  <si>
    <t>https://www.thelancet.com/journals/lanwpc/article/PIIS2666-6065(20)30045-6/fulltext</t>
  </si>
  <si>
    <t>The Lancet Regional Health</t>
  </si>
  <si>
    <t>Filatov City Clinical Hospital </t>
  </si>
  <si>
    <t xml:space="preserve">Two hospitals of Hubei Province, Wuhan </t>
  </si>
  <si>
    <t>10/11/2020</t>
  </si>
  <si>
    <t>all tested (16) negative; IgM in some positive; IgG negative</t>
  </si>
  <si>
    <t>all 24 positive</t>
  </si>
  <si>
    <t>29.8 ± 3.7</t>
  </si>
  <si>
    <t>3.0 ± 0.5</t>
  </si>
  <si>
    <t>1- to 25</t>
  </si>
  <si>
    <t>1 exclusive breastfeeding; 14 combined with formula</t>
  </si>
  <si>
    <t>http://www.scielo.org.pe/scielo.php?pid=S2304-51322020000200003&amp;script=sci_arttext&amp;tlng=en</t>
  </si>
  <si>
    <t>Edgardo Rebagliati Martins National Hospital</t>
  </si>
  <si>
    <t>Huerta Saenz IH</t>
  </si>
  <si>
    <t>Maternal and perinatal characteristics of pregnant women with COVID-19 in a national hospital in Lima, Peru</t>
  </si>
  <si>
    <t>March 24 to May 7, 2020</t>
  </si>
  <si>
    <t>Rev. peru. ginecol. obstet.</t>
  </si>
  <si>
    <t xml:space="preserve">Gobierno de Mexico </t>
  </si>
  <si>
    <t>https://www.gob.mx/salud/documentos/informes-epidemiologicos-de-embarazadas-y-puerperas-estudiadas-ante-sospecha-de-covid-19</t>
  </si>
  <si>
    <t xml:space="preserve">Mexico </t>
  </si>
  <si>
    <t xml:space="preserve">all of Mexico </t>
  </si>
  <si>
    <t>INFORME EPIDEMIOLÓGICO SEMANAL DE EMBARAZADAS Y PUÉRPERAS ESTUDIADAS, ANTE SOSPECHA DE COVID-19 (in Spanish)</t>
  </si>
  <si>
    <t xml:space="preserve">Cerbulo-Vazquez A </t>
  </si>
  <si>
    <t>Serological Cytokine and chemokine profile in pregnant women with COVID19 in Mexico City</t>
  </si>
  <si>
    <t>Med Xriv pre print</t>
  </si>
  <si>
    <t>https://www.medrxiv.org/content/10.1101/2020.07.14.20153585v1</t>
  </si>
  <si>
    <t>17/07/2020</t>
  </si>
  <si>
    <t>General Hospital of Mexico “Dr. Eduardo Liceaga” (Research project: R-2020-785-095)</t>
  </si>
  <si>
    <t>37-40</t>
  </si>
  <si>
    <t>4 obesity</t>
  </si>
  <si>
    <t>Jun 2020</t>
  </si>
  <si>
    <t>18 IgG and IgM positive</t>
  </si>
  <si>
    <t>1 to 35</t>
  </si>
  <si>
    <t>8 days</t>
  </si>
  <si>
    <t>1 tested positive (all were tested)</t>
  </si>
  <si>
    <t>Update registratie COVID-19 positieve zwangeren in NethOSS</t>
  </si>
  <si>
    <t>https://www.nvog.nl/actueel/registratie-van-covid-19-positieve-zwangeren-in-nethoss/#:~:text=Per%201%20maart%202020%20is,een%20bewezen%20COVID%2D19%20infectie.</t>
  </si>
  <si>
    <t>NethOSS (NVOG 01/21)</t>
  </si>
  <si>
    <t>Hospitals in Netherlands</t>
  </si>
  <si>
    <t>March 1, 2020 to January 6, 2021</t>
  </si>
  <si>
    <t>06/01/2021</t>
  </si>
  <si>
    <t>3 negative (intrauterine fetal death)</t>
  </si>
  <si>
    <t>1 -709 (9 twins)</t>
  </si>
  <si>
    <t>Fashner J</t>
  </si>
  <si>
    <t>07-12-2020</t>
  </si>
  <si>
    <t>28.2±7</t>
  </si>
  <si>
    <t>Kouas S</t>
  </si>
  <si>
    <t>14-10-2020</t>
  </si>
  <si>
    <t>Machado S S F</t>
  </si>
  <si>
    <t>06-01-2021</t>
  </si>
  <si>
    <t>Short cervix, pyelonephritis</t>
  </si>
  <si>
    <t>fetus negative</t>
  </si>
  <si>
    <t>Akram E G</t>
  </si>
  <si>
    <t>10 hypertension, 13 diabetes, 35 uti</t>
  </si>
  <si>
    <t>Romano-Keeler J</t>
  </si>
  <si>
    <t>08-01-2021</t>
  </si>
  <si>
    <t>19 posiive antigen detection</t>
  </si>
  <si>
    <t>colostrum swab negative</t>
  </si>
  <si>
    <t>3119±570</t>
  </si>
  <si>
    <t>38-42</t>
  </si>
  <si>
    <t>1-7</t>
  </si>
  <si>
    <t>36-42</t>
  </si>
  <si>
    <t>7 tested negative</t>
  </si>
  <si>
    <t>Day 1-3</t>
  </si>
  <si>
    <t>Rapid antigen test all negative</t>
  </si>
  <si>
    <t>24hrs and 48hrs</t>
  </si>
  <si>
    <t>Ocala</t>
  </si>
  <si>
    <t>Family Medicine, University of Central Florida/HCA Healthcare GME Consortium, Ocala Regional Medical Center, Ocala, USA</t>
  </si>
  <si>
    <t>Jan to April 2020</t>
  </si>
  <si>
    <t>Nine SARS-CoV-2 Positive Pregnant Women and Their Infant Delivery Outcomes</t>
  </si>
  <si>
    <t>https://www.ncbi.nlm.nih.gov/pmc/articles/PMC7785472/</t>
  </si>
  <si>
    <t>Pan Afr Med J</t>
  </si>
  <si>
    <t>Tunisia</t>
  </si>
  <si>
    <t>Mahdia</t>
  </si>
  <si>
    <t>Service de Gynécologie-Obstétrique, Centre Hospitalier Universitaire Tahar Sfar Mahdia, Mahdia, Tunisie</t>
  </si>
  <si>
    <t>COVID-19 infection in pregnancy: about a case</t>
  </si>
  <si>
    <t>https://www.ncbi.nlm.nih.gov/pmc/articles/PMC7757293/</t>
  </si>
  <si>
    <t>Journal of Psychiatry Research Reviews &amp; Reports</t>
  </si>
  <si>
    <t>Barbalha Ceara</t>
  </si>
  <si>
    <t>School of Medicne, Universidade Federal do Cariri – UFCA, Barbalha Ceará, Brazil</t>
  </si>
  <si>
    <t>Analysis of Placenta with SARS-CoV-2 and Fetal Death: Case Report</t>
  </si>
  <si>
    <t>https://www.onlinescientificresearch.com/articles/analysis-of-placenta-with-sarscov2-and-fetal-death-case-report.pdf</t>
  </si>
  <si>
    <t>European Journal of Molecular &amp; Clinical Medicine</t>
  </si>
  <si>
    <t>Iraq</t>
  </si>
  <si>
    <t>Kirkuk City</t>
  </si>
  <si>
    <t>Kirkuk health directorate, Kirkuk City, Iraq</t>
  </si>
  <si>
    <t>Feb 1 to Sep 1 2020</t>
  </si>
  <si>
    <t>Relation of COVID-19 infection to outcomes of pregnancy during the pandemic in Kirkuk city</t>
  </si>
  <si>
    <t>https://ejmcm.com/article_6448_b7e9236c1c37fda44f93f21657e80deb.pdf</t>
  </si>
  <si>
    <t>Section of Neonatology, Department of Pediatrics, University of Illinois at Chicago, Chicago, IL</t>
  </si>
  <si>
    <t>March to August 2020</t>
  </si>
  <si>
    <t>Center-Based Experiences Implementing Strategies to Reduce Risk of Horizontal Transmission of SARS-Cov-2: Potential for Compromise of Neonatal Microbiome Assemblage</t>
  </si>
  <si>
    <t>https://www.medrxiv.org/content/10.1101/2021.01.07.21249418v2.full-text</t>
  </si>
  <si>
    <t>Changsha</t>
  </si>
  <si>
    <t>Hunan Engineering Research Center of Gynecology Disease, Xiangya Hospital, Central South University, Changsha</t>
  </si>
  <si>
    <t>Evaluation of vertical transmission of SARS-CoV-2 in utero: nine pregnant women and their newborns</t>
  </si>
  <si>
    <t>https://www.medrxiv.org/content/10.1101/2020.12.28.20248874v1.full-text#T1</t>
  </si>
  <si>
    <t>Child characteristics</t>
  </si>
  <si>
    <t>100 (extracted tabblad outdated data)</t>
  </si>
  <si>
    <t>Twice negative</t>
  </si>
  <si>
    <t>Yaqoub S</t>
  </si>
  <si>
    <t>Clinical Case Reports</t>
  </si>
  <si>
    <t>Obstetrics, Women's Wellness and Research Center, Hamad Medical Corporation, Doha, Qatar</t>
  </si>
  <si>
    <t>Management of life‐threatening acute respiratory syndrome and severe pneumonia secondary to COVID‐19 in pregnancy: A case report and literature review</t>
  </si>
  <si>
    <t>https://onlinelibrary.wiley.com/doi/10.1002/ccr3.3485</t>
  </si>
  <si>
    <t>11-11-2020</t>
  </si>
  <si>
    <t>21-31</t>
  </si>
  <si>
    <t>heart disease</t>
  </si>
  <si>
    <t>36+5-39</t>
  </si>
  <si>
    <t>1790-2470</t>
  </si>
  <si>
    <t>Multiple congenital abnormalities, neonatal death</t>
  </si>
  <si>
    <t>Tilve A</t>
  </si>
  <si>
    <t>Department of Obstetrics and Gynaecology, Topiwala National Medical College &amp; BYL Nair Charitable Hospital, Mumbai, India</t>
  </si>
  <si>
    <t>Impact of COVID-19 on pregnant women with Rheumatic heart disease or Peripartum cardiomyopathy</t>
  </si>
  <si>
    <t>https://www.ejog.org/article/S0301-2115(21)00036-1/fulltext#%20</t>
  </si>
  <si>
    <t>17-01-2021</t>
  </si>
  <si>
    <t>day of delivery</t>
  </si>
  <si>
    <t>day 5 and 10</t>
  </si>
  <si>
    <t>Komiazyk M</t>
  </si>
  <si>
    <t>Polish Archives of Internal Medicine</t>
  </si>
  <si>
    <t>Poland</t>
  </si>
  <si>
    <t>Warsaw</t>
  </si>
  <si>
    <t>Department of Drug Biotechnology and Bioinformatics, National Medicines Institute, Warsaw, Poland</t>
  </si>
  <si>
    <t>An asymptomatic carriage of severe acute respiratory syndrome coronavirus 2 by a pregnant woman and her newborn</t>
  </si>
  <si>
    <t>https://www.mp.pl/paim/en/node/15777/pdf</t>
  </si>
  <si>
    <t>25-01-2021</t>
  </si>
  <si>
    <t>1 cardiac disease, 1 lung disease, 2 asthma, 2 trombophilia, 5 anemia, 2 pregestational hypertension</t>
  </si>
  <si>
    <t>1-170</t>
  </si>
  <si>
    <t>Cruz-Lemini M</t>
  </si>
  <si>
    <t>Viruses</t>
  </si>
  <si>
    <t>Department of Gynecology and Obstetrics, Women and Perinatal Health Research Group, Biomedical Research Institute (IIB-Sant Pau), Santa Creu i Sant Pau University Hospital</t>
  </si>
  <si>
    <t>March 23 to May 31 2020</t>
  </si>
  <si>
    <t>Obstetric Outcomes of SARS-CoV-2 Infection in Asymptomatic Pregnant Women</t>
  </si>
  <si>
    <t>https://www.mdpi.com/1999-4915/13/1/112/htm</t>
  </si>
  <si>
    <t>15-01-2021</t>
  </si>
  <si>
    <t>24-40</t>
  </si>
  <si>
    <t>1 chronic nephritis</t>
  </si>
  <si>
    <t>5+3-pp day 2</t>
  </si>
  <si>
    <t>34-40+4</t>
  </si>
  <si>
    <t>2170-3650</t>
  </si>
  <si>
    <t>5+3</t>
  </si>
  <si>
    <t>pp day 2</t>
  </si>
  <si>
    <t>pp day 1</t>
  </si>
  <si>
    <t>Guo Y</t>
  </si>
  <si>
    <t>The Journal of Obestetrics and Gynaecology Research</t>
  </si>
  <si>
    <t>Renmin Hospital of Wuhan University, Wuhan, China</t>
  </si>
  <si>
    <t>Jan 20 to March 16 2020</t>
  </si>
  <si>
    <t>Case series of 20 pregnant women with 2019 novel coronavirus disease in Wuhan, China</t>
  </si>
  <si>
    <t>https://obgyn.onlinelibrary.wiley.com/doi/10.1111/jog.14664</t>
  </si>
  <si>
    <t>18-01-2021</t>
  </si>
  <si>
    <t>8+2</t>
  </si>
  <si>
    <t>15+6</t>
  </si>
  <si>
    <t>polyhydramnios</t>
  </si>
  <si>
    <t>Threatened labor</t>
  </si>
  <si>
    <t>Threatened Labor</t>
  </si>
  <si>
    <t>scarred uterus</t>
  </si>
  <si>
    <t>Breech, Threatened labor</t>
  </si>
  <si>
    <t>Fetal distress?</t>
  </si>
  <si>
    <t>threatened preterm labor</t>
  </si>
  <si>
    <t>covid only</t>
  </si>
  <si>
    <t>induced abortion</t>
  </si>
  <si>
    <t>4+2</t>
  </si>
  <si>
    <t>2 out of 17 (after mothers recovered from covid)</t>
  </si>
  <si>
    <t>26+2 (medical termination due to severe fetal abnormalities)</t>
  </si>
  <si>
    <t>Linehan L</t>
  </si>
  <si>
    <t>Placenta</t>
  </si>
  <si>
    <t>Ireland</t>
  </si>
  <si>
    <t>Cork</t>
  </si>
  <si>
    <t>INFANT Centre, 5th Floor, Cork University Maternity Hospital, Wilton, Cork, Ireland</t>
  </si>
  <si>
    <t>SARS-CoV-2 placentitis: An uncommon complication of maternal COVID-19</t>
  </si>
  <si>
    <t>https://www.sciencedirect.com/science/article/pii/S0143400421000205?via%3Dihub</t>
  </si>
  <si>
    <t>11-01-2021</t>
  </si>
  <si>
    <t>pp +3</t>
  </si>
  <si>
    <t>Saoud M K</t>
  </si>
  <si>
    <t>Fez</t>
  </si>
  <si>
    <t>Department of Gynecology-Obstetrics, Hassan II University Hospital Center, Fez, Morocco</t>
  </si>
  <si>
    <t>-week miscarriage of amenorrhea in a SARS-CoV-2 positive patient</t>
  </si>
  <si>
    <t>https://www.ncbi.nlm.nih.gov/pmc/articles/PMC7796836/</t>
  </si>
  <si>
    <t>22-10-2020</t>
  </si>
  <si>
    <t>16+4</t>
  </si>
  <si>
    <t>fetal RT-PCR negative</t>
  </si>
  <si>
    <t>Michel A S</t>
  </si>
  <si>
    <t>Paris</t>
  </si>
  <si>
    <t>Department of Obstetrics and Gynecology, FHU PREMA, Trousseau Hospital, Paris, France</t>
  </si>
  <si>
    <t>March 30 2020</t>
  </si>
  <si>
    <t>Description of a late miscarriage case at 16 Weeks of Gestation associated with a SARS-CoV-2 infection</t>
  </si>
  <si>
    <t>https://www.sciencedirect.com/science/article/pii/S2468784721000064?via%3Dihub</t>
  </si>
  <si>
    <t>13-01-2021</t>
  </si>
  <si>
    <t>2 respiratory disease, 8 obesity, 1 heart disease, 1 autoimmune disease, 1 primary thrombophilia, 1 thyroiditis</t>
  </si>
  <si>
    <t>48 exclusive, 12 donated, 7 mixed, 8 artificial</t>
  </si>
  <si>
    <t>8 hours after birth</t>
  </si>
  <si>
    <t>1 positive out of 54 tested</t>
  </si>
  <si>
    <t>14 days</t>
  </si>
  <si>
    <t>1-75</t>
  </si>
  <si>
    <t>Solis-Garcia G</t>
  </si>
  <si>
    <t>Anales de Pediatria</t>
  </si>
  <si>
    <t>Servicio de Neonatología, Hospital General Universitario Gregorio Marañón, Madrid, España</t>
  </si>
  <si>
    <t>March 1 to August 17</t>
  </si>
  <si>
    <t>Epidemiology, management and risk of SARS-CoV-2 transmission in a cohort of newborns born to mothers diagnosed with COVID-19 infection</t>
  </si>
  <si>
    <t>https://www.sciencedirect.com/science/article/pii/S1695403320305233?via%3Dihub</t>
  </si>
  <si>
    <t>19-12-2020</t>
  </si>
  <si>
    <t>ASIA syndrome</t>
  </si>
  <si>
    <t>de Carvalho J F</t>
  </si>
  <si>
    <t>European Review for Medical and Pharmacological Sciences</t>
  </si>
  <si>
    <t>Bahia</t>
  </si>
  <si>
    <t>Institute for Health Sciences from Federal University of Bahia, Salvador, Bahia, Brazil</t>
  </si>
  <si>
    <t>COVID-19 in a pregnant ASIA syndrome patient</t>
  </si>
  <si>
    <t>https://www.europeanreview.org/article/24337</t>
  </si>
  <si>
    <t>Cytokine</t>
  </si>
  <si>
    <t>June 1 to August 30 2020</t>
  </si>
  <si>
    <t>The impact of COVID-19 infection on the cytokine profile of pregnant women: A prospective case-control study</t>
  </si>
  <si>
    <t>https://www.sciencedirect.com/science/article/pii/S1043466621000119?via%3Dihub</t>
  </si>
  <si>
    <t>26.9±5.38</t>
  </si>
  <si>
    <t>24.1±10.61</t>
  </si>
  <si>
    <t>1 hypothyroidism, 1 asthma, 1 epilepsy</t>
  </si>
  <si>
    <t>37.72±2.51</t>
  </si>
  <si>
    <t>16±16.5</t>
  </si>
  <si>
    <t>3088±564.3</t>
  </si>
  <si>
    <t>Ozsurmeli M</t>
  </si>
  <si>
    <t>Bratisl Med J</t>
  </si>
  <si>
    <t>Department of Obstetrics and Gynecology Istanbul Medeniyet University</t>
  </si>
  <si>
    <t>March 11 to July 1 2020</t>
  </si>
  <si>
    <t>Clinical characteristics, maternal and neonatal outcomes of pregnant women with SARS-CoV-2 infection in Turkey</t>
  </si>
  <si>
    <t>http://www.elis.sk/download_file.php?product_id=7081&amp;session_id=n7u88lfqmlm3el4q6mojn4n5e7</t>
  </si>
  <si>
    <t>3386±438</t>
  </si>
  <si>
    <t>Radu M C</t>
  </si>
  <si>
    <t>Bucharest</t>
  </si>
  <si>
    <t>Birth, Obstetrics and Gynecology Hospital, Ploiesti, ROU</t>
  </si>
  <si>
    <t>July 1 to Nov 30 2020</t>
  </si>
  <si>
    <t>SARS-CoV-2 Infection in Seven Childbearing Women at the Moment of Delivery, a Romanian Experience</t>
  </si>
  <si>
    <t>https://www.ncbi.nlm.nih.gov/pmc/articles/PMC7817545/</t>
  </si>
  <si>
    <t>20-01-2021</t>
  </si>
  <si>
    <t>29.6±6.5</t>
  </si>
  <si>
    <t>56 obese, 1 diabetes, 11 asthma, 2 tobacco exposure</t>
  </si>
  <si>
    <t>38.8±2.0</t>
  </si>
  <si>
    <t>1-93</t>
  </si>
  <si>
    <t>Reale S C</t>
  </si>
  <si>
    <t>Pediatric and Perinatal Epidemiology</t>
  </si>
  <si>
    <t>Department of Anesthesiology, Perioperative and Pain Medicine, Brigham and Women’s Hospital, Harvard Medical School, Boston, MA, USA</t>
  </si>
  <si>
    <t>Patient characteristics associated with SARS‐CoV‐2 infection in parturients admitted for labour and delivery in Massachusetts during the spring 2020 surge: A prospective cohort study</t>
  </si>
  <si>
    <t>https://onlinelibrary.wiley.com/doi/10.1111/ppe.12743</t>
  </si>
  <si>
    <t>26-01-2021</t>
  </si>
  <si>
    <t>1 asthma, 1 hypothyroidism, 1 anemia, 1 AGS</t>
  </si>
  <si>
    <t>Cribiu F M</t>
  </si>
  <si>
    <t>Fondazione IRCCS Ca' Granda Ospedale Maggiore Policlinico, Milan, Italy</t>
  </si>
  <si>
    <t>April 19 to June 27 2020</t>
  </si>
  <si>
    <t>March 12 to April 23 2020</t>
  </si>
  <si>
    <t>Severe SARS-CoV-2 placenta infection can impact neonatal outcome in the absence of vertical transmission.</t>
  </si>
  <si>
    <t>https://www.jci.org/articles/view/145427/pdf</t>
  </si>
  <si>
    <t>Sisti G</t>
  </si>
  <si>
    <t>Department of Obstetrics and Gynecology, New York Health and Hospitals/Lincoln, Bronx, NY, USA</t>
  </si>
  <si>
    <t>29 March 2020</t>
  </si>
  <si>
    <t>Treatment of COVID-19 in Pregnancy with Hydroxychloroquine and Azithromycin: a case report</t>
  </si>
  <si>
    <t>https://www.mattioli1885journals.com/index.php/actabiomedica/article/view/10216/9395</t>
  </si>
  <si>
    <t>16-07-2020</t>
  </si>
  <si>
    <t>late onset congenital adrenal hyperplasia</t>
  </si>
  <si>
    <t>36</t>
  </si>
  <si>
    <t>Giavoli C</t>
  </si>
  <si>
    <t>Front Endocrinol</t>
  </si>
  <si>
    <t>Endocrinology Unit, Fondazione Istituto di Ricerca e Cura a Carattere Scientifico (IRCCS) Ca’ Granda Ospedale Maggiore Policlinico, Milan, Italy</t>
  </si>
  <si>
    <t>Case Report: Late-Onset Congenital Adrenal Hyperplasia and Acute Covid-19 Infection in a Pregnant Woman: Multidisciplinary Management</t>
  </si>
  <si>
    <t>https://www.frontiersin.org/articles/10.3389/fendo.2020.602535/full</t>
  </si>
  <si>
    <t>39.1</t>
  </si>
  <si>
    <t>45 tested and negative</t>
  </si>
  <si>
    <t>20 asthma, 13 type 2 diabetes, 11 hypertension, 6 cardiovascular disease, 4 autoimmune disease, 4 hypothyroidism, 102 obesity</t>
  </si>
  <si>
    <t>1-156</t>
  </si>
  <si>
    <t>Lokken E M</t>
  </si>
  <si>
    <t>Washington</t>
  </si>
  <si>
    <t>Disease Severity, Pregnancy Outcomes and Maternal Deaths among Pregnant Patients with SARS-CoV-2 Infection in Washington State</t>
  </si>
  <si>
    <t>Departments of Global Health and Obstetrics &amp; Gynecology, University of Washington, Seattle, Washington, United States of America</t>
  </si>
  <si>
    <t>March 1 to June 30 2020</t>
  </si>
  <si>
    <t>https://www.ajog.org/article/S0002-9378(21)00033-8/pdf</t>
  </si>
  <si>
    <t>19-01-2021</t>
  </si>
  <si>
    <t>Medicine, College of Medicine, King Saud Bin Abdulaziz University for Health Sciences College of Medicine, Riyadh, SAU</t>
  </si>
  <si>
    <t>Outcomes of an In Vitro Fertilization Pregnancy With COVID-19 and the Perinatal Outcome in Riyadh, Saudi Arabia</t>
  </si>
  <si>
    <t>https://www.ncbi.nlm.nih.gov/pmc/articles/PMC7831387/</t>
  </si>
  <si>
    <t>1 (stillborn infant)</t>
  </si>
  <si>
    <t>5 hypertension, 10 pre-eclampsia, 10 gestational diabetes, 10 asthma, 2 other cardiac disease, 3 other pulmonary disease</t>
  </si>
  <si>
    <t>French Guiana</t>
  </si>
  <si>
    <t>49 astma, 6 cardiovascular, 6 chronic lung disease, 44 metabolic disease, 26 hypertension, 10 liver disease, 12 neurological, 7 other</t>
  </si>
  <si>
    <t>37 asthma, 139 obese (BMI &gt;30), 6 chronic respiratory disease, 14 diabetes (type 1 and 2), 18 chronic hypertension</t>
  </si>
  <si>
    <t>Rehana R</t>
  </si>
  <si>
    <t>Clinton Township</t>
  </si>
  <si>
    <t>Henry Ford Macomb Hospital, Clinton Township, MI</t>
  </si>
  <si>
    <t>SARS-CoV-2-Induced Emergency Cesarian Section</t>
  </si>
  <si>
    <t>https://journals.lww.com/ccmjournal/Fulltext/2021/01001/273__SARS_CoV_2_Induced_Emergency_Cesarian_Section.241.aspx</t>
  </si>
  <si>
    <t>Kalyanshettar S S</t>
  </si>
  <si>
    <t>Iranian Journal of Neonatology</t>
  </si>
  <si>
    <t>Vijayapur</t>
  </si>
  <si>
    <t>Dept of Neonatology and Dept of Pediatrics, Shri B.M. Patil Medical College</t>
  </si>
  <si>
    <t>Arterial Thrombosis and Gangrene In A Neonate With COVID-19 - A Case Report.</t>
  </si>
  <si>
    <t>https://ijn.mums.ac.ir/article_17384.html</t>
  </si>
  <si>
    <t>Pandey A K</t>
  </si>
  <si>
    <t>Uttar Pradesh</t>
  </si>
  <si>
    <t>Department of Paediatrics, Maharshi Vashishtha Autonomous State Medical College, District- Basti, Uttar Pradesh, India</t>
  </si>
  <si>
    <t>SARS-CoV-2 transmission risk through expressed breast milk feeding in newborn infants born to COVID 19 positive Mothers: A prospective observational study</t>
  </si>
  <si>
    <t>https://ijn.mums.ac.ir/article_17386.html</t>
  </si>
  <si>
    <t>Gajbhiye R K</t>
  </si>
  <si>
    <t>ICMR-National Institute for Research in Reproductive Health, Mumbai, India</t>
  </si>
  <si>
    <t>April to Septembe 2020</t>
  </si>
  <si>
    <t>Clinical presentations, pregnancy complications, and maternal outcomes in pregnant women with COVID-19 and tuberculosis: A retrospective cohort study</t>
  </si>
  <si>
    <t>https://obgyn.onlinelibrary.wiley.com/doi/epdf/10.1002/ijgo.13588</t>
  </si>
  <si>
    <t>Mullins E</t>
  </si>
  <si>
    <t>Obstetrics and Gynaecology, Du Cane Road, London</t>
  </si>
  <si>
    <t>Jan 1 to Aug 8 2020</t>
  </si>
  <si>
    <t>Pregnancy and neonatal outcomes of COVID-19 – coreporting of common outcomes from the PAN-COVID and AAP SONPM registry</t>
  </si>
  <si>
    <t>https://www.medrxiv.org/content/10.1101/2021.01.06.21249325v1</t>
  </si>
  <si>
    <t>Giannini A</t>
  </si>
  <si>
    <t>Minerva Anestesiol</t>
  </si>
  <si>
    <t>Unit of Pediatric Anesthesia and Intensive Care, ASST - Spedali Civili of Brescia, Brescia, Italy</t>
  </si>
  <si>
    <t>Lung ultrasound for pregnant women admitted to ICU for COVID-19 pneumonia</t>
  </si>
  <si>
    <t>https://www.minervamedica.it/en/getfreepdf/V1NydG0yZkxBK09FV2Zwd0FvV1luS2ZxR01OWHhBUE9vd2VFTUV2N3pvQjBKL1VqNVlvSDd0dDYyVVVRa3E2aQ%253D%253D/R02Y2020N11A1248.pdf</t>
  </si>
  <si>
    <t>Goldfarb I T</t>
  </si>
  <si>
    <t>Department of Obstetrics and Gynecology, Massachusetts General Hospital, Harvard Medical School, Boston, Massachusetts</t>
  </si>
  <si>
    <t>March 6 to May 4 2020</t>
  </si>
  <si>
    <t>Prevalence and Severity of Coronavirus Disease 2019 (COVID-19) Illness in Symptomatic Pregnant and Postpartum Women Stratified by Hispanic Ethnicity</t>
  </si>
  <si>
    <t>https://journals.lww.com/greenjournal/Fulltext/2020/08000/Prevalence_and_Severity_of_Coronavirus_Disease.13.aspx</t>
  </si>
  <si>
    <t>SIVEP-Gripe</t>
  </si>
  <si>
    <t>Yuan L</t>
  </si>
  <si>
    <t>The Fifth Clinical Medical College and the Fifth Affiliated Hospital of Xinjiang Medical University</t>
  </si>
  <si>
    <t>Clinical characteristics and prognosis analysis of COVID-19 infection in 28 pregnancy women</t>
  </si>
  <si>
    <t>Crovetto F</t>
  </si>
  <si>
    <t xml:space="preserve">Spain </t>
  </si>
  <si>
    <t>Barcelona Center for Maternal-Fetal and Neonatal Medicine (Hospital Sant Joan de Déu and Hospital Clínic), Institut de Recerca Sant Joan de Déu, IDIBAPS</t>
  </si>
  <si>
    <t>Aprl 14 to May 5 2020</t>
  </si>
  <si>
    <t>SEROPREVALENCE AND CLINICAL SPECTRUM OF SARS-CoV-2 INFECTION IN THE FIRST VERSUS THIRD TRIMESTER OF PREGNANCY</t>
  </si>
  <si>
    <t>https://www.medrxiv.org/content/10.1101/2020.06.17.20134098v1.full-text</t>
  </si>
  <si>
    <t>Mohr-Sasson A</t>
  </si>
  <si>
    <t>Isreal</t>
  </si>
  <si>
    <t>Tel Aviv</t>
  </si>
  <si>
    <t>Department of Obstetrics and Gynecology, Sheba Medical Center</t>
  </si>
  <si>
    <t>Laboratory characteristics of pregnant compared to non-pregnant women infected with SARS-CoV-2</t>
  </si>
  <si>
    <t>https://www.ncbi.nlm.nih.gov/pmc/articles/PMC7307945/#:~:text=In%20the%20present%20study%2C%20we,to%20physicians%20and%20patients%20alike.</t>
  </si>
  <si>
    <t>Maraschini A</t>
  </si>
  <si>
    <t>Ann Ist Super Sanita</t>
  </si>
  <si>
    <t>Centro Nazionale di Prevenzione delle Malattie e Promozione della Salute, Istituto Superiore di Sanità, Rome, Italy</t>
  </si>
  <si>
    <t>Feb 25 to April 22 2020</t>
  </si>
  <si>
    <t>Coronavirus and birth in Italy: results of a national population-based cohort study</t>
  </si>
  <si>
    <t>https://www.iss.it/documents/20126/0/ANN_20_03_17.pdf</t>
  </si>
  <si>
    <t>Servei Catala</t>
  </si>
  <si>
    <t>Salut/Servei Català de la Salut, Informe Seguiment Gestants Dades actualitzades a : Dilluns 18 de maig de 2020</t>
  </si>
  <si>
    <t>Journal of Reproductive Immunology</t>
  </si>
  <si>
    <t>Gynecology and Obstetrics 1, Department of Surgical Sciences, City of Health and Science, University of Turin, Turin, Italy</t>
  </si>
  <si>
    <t>Longitudinal analysis of antibody response following SARS-CoV-2 infection in pregnancy: from the first trimester to delivery</t>
  </si>
  <si>
    <t>https://www.sciencedirect.com/science/article/pii/S0165037821000152?casa_token=s1cdAJuK3TMAAAAA:5sFz4vKc2lsLwzoQp75rEbzYKlFJ0l_NzVynRaUc1xvxIELLheiRLZd6I_dIpk9WOYt-e9ooIHA</t>
  </si>
  <si>
    <t>Tekin A B</t>
  </si>
  <si>
    <t>Journal of Clinica Neuroscience</t>
  </si>
  <si>
    <t>Department of Obstetrics and Gynecology, Sehit Prof. Dr. Ilhan Varank Training and Research Hospital, Istanbul, Turkey</t>
  </si>
  <si>
    <t>Guillain Barre Syndrome Following Delivery in a Pregnant Woman Infected with SARS-CoV-2</t>
  </si>
  <si>
    <t>https://www.sciencedirect.com/science/article/pii/S0967586821000370?casa_token=_NkIrlIbeHYAAAAA:dKIyIc-rNZnIkuLJnHVUHJtAraj5EiDWxAkmltWlePC6LJJ_EuOxvfkCrbXYVWCpRMtz3x7gFUE</t>
  </si>
  <si>
    <t>Elsevier Public Health Emergency Collection</t>
  </si>
  <si>
    <t>New York Presbyterian Hospital - Columbia University Irving Medical Center, New York, NY</t>
  </si>
  <si>
    <t>March 13 to August 5 2020</t>
  </si>
  <si>
    <t>Racial and ethnic disparities in pregnancy related to SARS-CoV-2 infection</t>
  </si>
  <si>
    <t>https://www.ncbi.nlm.nih.gov/pmc/articles/PMC7848565/</t>
  </si>
  <si>
    <t>Metz T D</t>
  </si>
  <si>
    <t>Bethesda</t>
  </si>
  <si>
    <t>Eunice Kennedy Shriver National Institute of Child Health and Human Development Maternal-Fetal Medicine Units Network, Bethesda, MD</t>
  </si>
  <si>
    <t>March 1 to July 31 2020</t>
  </si>
  <si>
    <t>Maternal and neonatal outcomes of pregnant patients with coronavirus disease 2019 (COVID-19): A multistate cohort</t>
  </si>
  <si>
    <t>https://www.ncbi.nlm.nih.gov/pmc/articles/PMC7848486/</t>
  </si>
  <si>
    <t>Trahan M J</t>
  </si>
  <si>
    <t>McGill University, Department of Obstetrics and Gynecology, Montreal, QC</t>
  </si>
  <si>
    <t>March 22 to July 31 2020</t>
  </si>
  <si>
    <t>Management of severe and critical COVID-19 in pregnancy</t>
  </si>
  <si>
    <t>https://www.ncbi.nlm.nih.gov/pmc/articles/PMC7848506/</t>
  </si>
  <si>
    <t>Buckley A B</t>
  </si>
  <si>
    <t>Icahn School of Medicine at Mount Sinai Hospital, NY</t>
  </si>
  <si>
    <t>March 15 to April 30 2020</t>
  </si>
  <si>
    <t>SARS-CoV 2 antibody response among women infected during pregnancy at Mount sinai hospital</t>
  </si>
  <si>
    <t>https://www.ncbi.nlm.nih.gov/pmc/articles/PMC7848492/</t>
  </si>
  <si>
    <t>Glynn S M</t>
  </si>
  <si>
    <t>Weill Cornell Medicine, New York, NY</t>
  </si>
  <si>
    <t>Timing of COVID-19 during pregnancy and impact on placental pathology</t>
  </si>
  <si>
    <t>https://www.ncbi.nlm.nih.gov/pmc/articles/PMC7848577/</t>
  </si>
  <si>
    <t>Zarudskaya O</t>
  </si>
  <si>
    <t>University of Toledo, Toledo, OH</t>
  </si>
  <si>
    <t>Neonatal outcomes of COVID-19 positive mothers</t>
  </si>
  <si>
    <t>https://www.ncbi.nlm.nih.gov/pmc/articles/PMC7848579/</t>
  </si>
  <si>
    <t xml:space="preserve">Flannery D D </t>
  </si>
  <si>
    <t>JAMA Pediatr</t>
  </si>
  <si>
    <t>Division of Neonatology, Children’s Hospital of Philadelphia, Philadelphia, Pennsylvania</t>
  </si>
  <si>
    <t>April 9 to Augst 8 2020</t>
  </si>
  <si>
    <t>Assessment of Maternal and Neonatal Cord Blood SARS-CoV-2 Antibodies and Placental Transfer Ratios</t>
  </si>
  <si>
    <t>https://jamanetwork.com/journals/jamapediatrics/article-abstract/2775945</t>
  </si>
  <si>
    <t>Poisson T M</t>
  </si>
  <si>
    <t xml:space="preserve">Vero Beach </t>
  </si>
  <si>
    <t>Department of General Pediatrics, Whole Family Health Center, Vero Beach, FL, USA</t>
  </si>
  <si>
    <t>Placental pathology and fetal demise at 35 weeks of gestation in a woman with SARS-CoV-2 infection: A case report</t>
  </si>
  <si>
    <t>https://www.sciencedirect.com/science/article/pii/S2214911221000059</t>
  </si>
  <si>
    <t>Artymuk N V</t>
  </si>
  <si>
    <t>Kemerovo</t>
  </si>
  <si>
    <t>Ushakova Department of Obstetrics and Gynecology, Kemerovo State Medical University, Kemerovo, Russia</t>
  </si>
  <si>
    <t>Up to 25 Dec 2020</t>
  </si>
  <si>
    <t>Perinatal outcomes in pregnant women with COVID-19 in Siberia and the Russian Far East</t>
  </si>
  <si>
    <t>https://www.tandfonline.com/doi/full/10.1080/14767058.2021.1881954?casa_token=-Tx9czGQkCoAAAAA:uP24V8UJV8_PCw9VkpT3WXpSrP9D3PrmzESePcjj4FMZTArLf73DNFL8af8VsgxGOmw8ieEdPm2yJA</t>
  </si>
  <si>
    <t>Hazari K S</t>
  </si>
  <si>
    <t>Latifa Women and Children Hospital, Dubai Health Authority, Dubai</t>
  </si>
  <si>
    <t>March to June 2020</t>
  </si>
  <si>
    <t>Covid-19 Infection in Pregnant Women in Dubai: A Case-control Study</t>
  </si>
  <si>
    <t>https://www.researchsquare.com/article/rs-149240/v1</t>
  </si>
  <si>
    <t>Sanchez J</t>
  </si>
  <si>
    <t>AJOG Global Reports</t>
  </si>
  <si>
    <t>Panama City</t>
  </si>
  <si>
    <t>Department of Gynecology and Obstetrics, Hospital Santo Tomás, Panama City, Republic of Panama</t>
  </si>
  <si>
    <t>July 2020</t>
  </si>
  <si>
    <t>Severe acute respiratory syndrome coronavirus 2 detected in placentas of 2 coronavirus disease 2019–positive asymptomatic pregnant women—case report</t>
  </si>
  <si>
    <t>https://www.sciencedirect.com/science/article/pii/S2666577820300010</t>
  </si>
  <si>
    <t>Kamali A</t>
  </si>
  <si>
    <t>Arak</t>
  </si>
  <si>
    <t>Epidemiological study of COVID-19 pneumonia in pregnant woman and their neonates; report of thirteen confirmed COVID-19 pregnant women</t>
  </si>
  <si>
    <t>Feb 15 5o June 15 2020</t>
  </si>
  <si>
    <t>https://ejmcm.com/pdf_7015_3b5fe05d4fd1dbb79045ebf763de697e.html</t>
  </si>
  <si>
    <t>Khushdil A</t>
  </si>
  <si>
    <t>Europe PMC</t>
  </si>
  <si>
    <t>Department of Neonatology, National University of Medical Sciences, Islamabad, Pakistan</t>
  </si>
  <si>
    <t>April to August 2020</t>
  </si>
  <si>
    <t>Outcome of Neonates Born to Mothers Who Are COVID-19 Positive; An Observation Cohort Study from Pakistan</t>
  </si>
  <si>
    <t>https://poseidon01.ssrn.com/delivery.php?ID=449064097090117088100073010111001018073010039080036071121102025006059032027120043003127097025093010065116010064023006028122023113037101072068018075090078031086037080023081023000069127097105020060041016097081047008112070124113119087016126127079075003021080006091092029010116113100072117070116&amp;EXT=pdf&amp;INDEX=TRUE</t>
  </si>
  <si>
    <t>Saimin J</t>
  </si>
  <si>
    <t>INAJOG</t>
  </si>
  <si>
    <t>Faculty of Medicine Halu Oleo University Kendari</t>
  </si>
  <si>
    <t>May to July 2020</t>
  </si>
  <si>
    <t>Clinical Profile of Pregnant Women with COVID-19 Hospitalized in Regional Referral Hospital</t>
  </si>
  <si>
    <t>http://www.inajog.com/index.php/journal/article/view/1466</t>
  </si>
  <si>
    <t>Quigley N</t>
  </si>
  <si>
    <t>Irish Medical Journal</t>
  </si>
  <si>
    <t>Dublin</t>
  </si>
  <si>
    <t>Dept of Anaesthesia, National Maternity Hospital, Dublin</t>
  </si>
  <si>
    <t>Management of an Unstable Preterm COVID-19 Pregnant Woman with Emergency Caesarean Delivery</t>
  </si>
  <si>
    <t>http://imj.ie/wp-content/uploads/2021/01/Management-of-an-Unstable-Preterm-COVID-19-Pregnant-Woman-with-Emergency-Caesarean-Delivery.pdf</t>
  </si>
  <si>
    <t>Obstetric Medicine</t>
  </si>
  <si>
    <t xml:space="preserve"> London</t>
  </si>
  <si>
    <t>Department of Endocrinology and Diabetes, Queen Mary University of London, London, UK</t>
  </si>
  <si>
    <t>March 12 to April 22 2020</t>
  </si>
  <si>
    <t>Clinical characteristics and pregnancy outcomes of women diagnosed with SARS-CoV-2 in London’s most ethnically diverse borough: A cross-sectional study</t>
  </si>
  <si>
    <t>Elenga N</t>
  </si>
  <si>
    <t>BMC Pediatrics</t>
  </si>
  <si>
    <t>Cayenne Hospital</t>
  </si>
  <si>
    <t>May 14 to August 31 2020</t>
  </si>
  <si>
    <t>Neonatal COVID-19 in French Guiana, a Case-Control study</t>
  </si>
  <si>
    <t>https://assets.researchsquare.com/files/rs-147493/v1/a2c078e2-e040-496f-aa9d-f7439d013b40.pdf</t>
  </si>
  <si>
    <t>Nanavati R</t>
  </si>
  <si>
    <t>April 15 to July 31 2020</t>
  </si>
  <si>
    <t>A single-center observational study on clinical features and outcomes of 21 SARS-CoV-2-infected neonates from India</t>
  </si>
  <si>
    <t>https://link.springer.com/article/10.1007/s00431-021-03967-7</t>
  </si>
  <si>
    <t>Harahap A</t>
  </si>
  <si>
    <t>Journal of Pediatric Surgery Case Reports</t>
  </si>
  <si>
    <t>Surabaya</t>
  </si>
  <si>
    <t>Department of Pediatrics, Faculty of Medicine, Dr. Soetomo General Hospital, Universitas Airlangga, Surabaya, Indonesia</t>
  </si>
  <si>
    <t>Spontaneous Ileum Perforation in a premature twin with Coronavirus-19 positive mother</t>
  </si>
  <si>
    <t>https://www.sciencedirect.com/science/article/pii/S2213576621000294</t>
  </si>
  <si>
    <t>gangrene</t>
  </si>
  <si>
    <t>positive serology</t>
  </si>
  <si>
    <t>before discharge</t>
  </si>
  <si>
    <t>Expresed breast milk fed by nurse</t>
  </si>
  <si>
    <t>in total 9 positive within 9 days from birth</t>
  </si>
  <si>
    <t>Neutralizing antibiodies</t>
  </si>
  <si>
    <t>20 tested negative</t>
  </si>
  <si>
    <t>72 positive</t>
  </si>
  <si>
    <t>148 positive</t>
  </si>
  <si>
    <t>24hrs after birth</t>
  </si>
  <si>
    <t>5 yes</t>
  </si>
  <si>
    <t>Milln J</t>
  </si>
  <si>
    <t>7 tested 1 positive</t>
  </si>
  <si>
    <t>32 tested, 3 positive</t>
  </si>
  <si>
    <t>day 2-7</t>
  </si>
  <si>
    <t>16hrs-25days</t>
  </si>
  <si>
    <t>Sivep-Gripe</t>
  </si>
  <si>
    <t>1-147</t>
  </si>
  <si>
    <t>1-17</t>
  </si>
  <si>
    <t>1-273</t>
  </si>
  <si>
    <t>3133.3±672.5</t>
  </si>
  <si>
    <t>38-40</t>
  </si>
  <si>
    <t>38.89</t>
  </si>
  <si>
    <t>38.98</t>
  </si>
  <si>
    <t>1-90</t>
  </si>
  <si>
    <t>3413±513</t>
  </si>
  <si>
    <t>39.2±0.9</t>
  </si>
  <si>
    <t>1-83</t>
  </si>
  <si>
    <t>2500-3625</t>
  </si>
  <si>
    <t>0-72</t>
  </si>
  <si>
    <t>37.3-40</t>
  </si>
  <si>
    <t>2800±700</t>
  </si>
  <si>
    <t>26</t>
  </si>
  <si>
    <t>1-106</t>
  </si>
  <si>
    <t>3056±508</t>
  </si>
  <si>
    <t>38.22±1.57</t>
  </si>
  <si>
    <t>2940±668</t>
  </si>
  <si>
    <t>1-130</t>
  </si>
  <si>
    <t>10-01-2021</t>
  </si>
  <si>
    <t>09-01-2021</t>
  </si>
  <si>
    <t>29-05-2020</t>
  </si>
  <si>
    <t>33-38</t>
  </si>
  <si>
    <t>01-08-2020</t>
  </si>
  <si>
    <t>23-05-2020</t>
  </si>
  <si>
    <t>19-06-2020</t>
  </si>
  <si>
    <t>22-06-2020</t>
  </si>
  <si>
    <t>02-02-2021</t>
  </si>
  <si>
    <t>38.8</t>
  </si>
  <si>
    <t>01-02-2021</t>
  </si>
  <si>
    <t>29-01-2021</t>
  </si>
  <si>
    <t>28-01-2021</t>
  </si>
  <si>
    <t>27-01-2021</t>
  </si>
  <si>
    <t>27-0-2021</t>
  </si>
  <si>
    <t>22-01-2021</t>
  </si>
  <si>
    <t>21-01-2021</t>
  </si>
  <si>
    <t>05-02-2021</t>
  </si>
  <si>
    <t>04-02-2021</t>
  </si>
  <si>
    <t>1500-1800</t>
  </si>
  <si>
    <t>11-39</t>
  </si>
  <si>
    <t>tuberculosis</t>
  </si>
  <si>
    <t>28.6-32</t>
  </si>
  <si>
    <t>128 asthma, 58 hypertension</t>
  </si>
  <si>
    <t>25.1-38.9</t>
  </si>
  <si>
    <t>14.1-29.7</t>
  </si>
  <si>
    <t>26 obesity, 5 diabetes, 6 asthma</t>
  </si>
  <si>
    <t>36.4</t>
  </si>
  <si>
    <t>Marachini A</t>
  </si>
  <si>
    <t>22 obisty, 4 autoimmune disease, 6 diabetes, 5 hypertension, 3 other</t>
  </si>
  <si>
    <t>142 positive</t>
  </si>
  <si>
    <t>4 confirmed through X-ray</t>
  </si>
  <si>
    <t>12 chronic hypertension, 6 cardiac disease, 5 pregestational diabetes, 32 asthma, 16 other pulmonary disease</t>
  </si>
  <si>
    <t>50 smoking, 18 immunocompromised, 165 asthma or COPD, 49 diabetes, 79 chronic hypertension, 3 chronic renal disease, 6 chronic liver disease, 14 seizure disorder, 3 IBD</t>
  </si>
  <si>
    <t>19+2-31+1</t>
  </si>
  <si>
    <t>2 obesity, 1 diabetes, 2 asthma, 1 hyperthyroidism, 2 chronic HTN</t>
  </si>
  <si>
    <t>2 chronic HTN, 2 diabetes</t>
  </si>
  <si>
    <t>22-33</t>
  </si>
  <si>
    <t>6 diabetes, 17 hypertension</t>
  </si>
  <si>
    <t>32.7±5.5</t>
  </si>
  <si>
    <t>3 obese, 4 asthma, 3 chronic lung disease, 14 diabetes, 3 hypertension, 3 hypothyroidism, 5 other</t>
  </si>
  <si>
    <t>21-23</t>
  </si>
  <si>
    <t>36-37</t>
  </si>
  <si>
    <t>32.4</t>
  </si>
  <si>
    <t>30.1±4.5</t>
  </si>
  <si>
    <t>8 obestiy, 7 diabetes</t>
  </si>
  <si>
    <t>30  positive</t>
  </si>
  <si>
    <t>1 diabetes, 1 hypertension, 4 obesity, 7 sickle cell</t>
  </si>
  <si>
    <t>Only 18 born to infected mother</t>
  </si>
  <si>
    <t>43 positive</t>
  </si>
  <si>
    <t>24.4-36.7</t>
  </si>
  <si>
    <t>1 diabetes</t>
  </si>
  <si>
    <t>38.6-40.7</t>
  </si>
  <si>
    <t>2959-3700</t>
  </si>
  <si>
    <t>1-65</t>
  </si>
  <si>
    <t>22 negative</t>
  </si>
  <si>
    <t>Life Sci</t>
  </si>
  <si>
    <t>Department of Obstetrics and Gynecology, Villalba General University Hospital, Madrid, Spain</t>
  </si>
  <si>
    <t>Screening of severe acute respiratory syndrome coronavirus-2 infection during labor and delivery using polymerase chain reaction and immunoglobulin testing</t>
  </si>
  <si>
    <t>https://www.ncbi.nlm.nih.gov/pmc/articles/PMC7871853/</t>
  </si>
  <si>
    <t>Saviron-Cornudella R</t>
  </si>
  <si>
    <t>09-02-2021</t>
  </si>
  <si>
    <t>40.3</t>
  </si>
  <si>
    <t>Singh N</t>
  </si>
  <si>
    <t>Pathology, Robert Wood Johnson (RWJ) Barnabas Health, Livingston, USA</t>
  </si>
  <si>
    <t>March 31 to Sep 30 2020</t>
  </si>
  <si>
    <t>Placental Pathology in COVID-19: Case Series in a Community Hospital Setting</t>
  </si>
  <si>
    <t>https://www.ncbi.nlm.nih.gov/pmc/articles/PMC7863052/</t>
  </si>
  <si>
    <t>Ajith S</t>
  </si>
  <si>
    <t>J Obstet Gynaecol India</t>
  </si>
  <si>
    <t>Department of OBGYN, Government Medical College Kannur, Pariyaram, Kerala India</t>
  </si>
  <si>
    <t>Pariyaram</t>
  </si>
  <si>
    <t>April 15 to Oct 15 2020</t>
  </si>
  <si>
    <t>Prevalence and Risk Factors of Neonatal Covid-19 Infection: A Single-Centre Observational Study</t>
  </si>
  <si>
    <t>https://www.ncbi.nlm.nih.gov/pmc/articles/PMC7861010/</t>
  </si>
  <si>
    <t>Sjogren's syndrome, rheumatoid arthritis, non-hodgkin's lymphoma</t>
  </si>
  <si>
    <t>Dande R</t>
  </si>
  <si>
    <t>J Community Hosp Intern Med Perspect</t>
  </si>
  <si>
    <t>Department of Internal Medicine, Greater Baltimore Medical Center, Towson, MD, USA</t>
  </si>
  <si>
    <t>Towson</t>
  </si>
  <si>
    <t>Remdesivir in a pregnant patient with COVID-19 pneumonia</t>
  </si>
  <si>
    <t>https://www.ncbi.nlm.nih.gov/pmc/articles/PMC7850401/</t>
  </si>
  <si>
    <t>6 chronic disease, 4 high blood pressure</t>
  </si>
  <si>
    <t>Mrazguia C</t>
  </si>
  <si>
    <t>La Rabta, Faculty of Medicine of Tunis, Tunis, Tunisia,</t>
  </si>
  <si>
    <t>Tunis</t>
  </si>
  <si>
    <t>Sep 12 to Nov 11 2020</t>
  </si>
  <si>
    <t>SARS-CoV-2 infection in pregnant women: Tunisian series of 11 cases</t>
  </si>
  <si>
    <t>https://www.ncbi.nlm.nih.gov/pmc/articles/PMC7846257/</t>
  </si>
  <si>
    <t>13 positive</t>
  </si>
  <si>
    <t>64 obese, 2 asthma, 3 chronic hypertension, 3 pregestational diabetes, 7 other</t>
  </si>
  <si>
    <t>83 positive</t>
  </si>
  <si>
    <t>570-4410</t>
  </si>
  <si>
    <t>Berry M</t>
  </si>
  <si>
    <t>Galveston</t>
  </si>
  <si>
    <t>Division of Maternal-Fetal Medicine, The University of Texas Medical Branch, Galveston, Texas</t>
  </si>
  <si>
    <t>Clinical Stratification of Pregnant COVID-19 Patients based on Severity: A Single Academic Center Experience</t>
  </si>
  <si>
    <t>https://www.thieme-connect.com/products/ejournals/html/10.1055/s-0041-1723761#TB201060-3</t>
  </si>
  <si>
    <t>Hall M</t>
  </si>
  <si>
    <t>Austria</t>
  </si>
  <si>
    <t>Vienna</t>
  </si>
  <si>
    <t>Department of Pediatrics and Adolescent Medicine, Klinik Ottakring, Wiener Gesundheitsverbund, Vienna, Austria</t>
  </si>
  <si>
    <t>May to Oct 2020</t>
  </si>
  <si>
    <t>SARS-CoV-2 in pregnancy: maternal and perinatal outcome data of 34 pregnant women hospitalised between May and October 2020</t>
  </si>
  <si>
    <t>https://www.degruyter.com/document/doi/10.1515/jpm-2020-0499/html</t>
  </si>
  <si>
    <t>3 diabetes, 5 hypertension</t>
  </si>
  <si>
    <t>2979±96</t>
  </si>
  <si>
    <t>0-2</t>
  </si>
  <si>
    <t>24 yes, 10 no</t>
  </si>
  <si>
    <t>31 negative</t>
  </si>
  <si>
    <t>12 yes</t>
  </si>
  <si>
    <t>1-34</t>
  </si>
  <si>
    <t>Jani S</t>
  </si>
  <si>
    <t>AJP Rep</t>
  </si>
  <si>
    <t>Department of Pediatrics, Central Michigan University School of Medicine, Children's Hospital of Michigan, Detroit, Michigan</t>
  </si>
  <si>
    <t>March 11 to July 31</t>
  </si>
  <si>
    <t>Clinical Characteristics of Mother–Infant Dyad and Placental Pathology in COVID-19 Cases in Predominantly African American Population</t>
  </si>
  <si>
    <t>https://www.ncbi.nlm.nih.gov/pmc/articles/PMC7850916/</t>
  </si>
  <si>
    <t>25+3</t>
  </si>
  <si>
    <t>Tambawala Z Y</t>
  </si>
  <si>
    <t>BMJ Case Rep</t>
  </si>
  <si>
    <t>Department of Obstetrics and Gynecology, Dubai Hospital, Dubai, UAE</t>
  </si>
  <si>
    <t>Successful management of severe acute respiratory distress syndrome due to COVID-19 with extracorporeal membrane oxygenation during mid-trimester of pregnancy</t>
  </si>
  <si>
    <t>https://www.ncbi.nlm.nih.gov/pmc/articles/PMC7868128/</t>
  </si>
  <si>
    <t>12 hypertension, 10 diabetes</t>
  </si>
  <si>
    <t>Lu-Culligan A</t>
  </si>
  <si>
    <t>Department of Immunobiology, Yale School of Medicine, New Haven, CT, USA</t>
  </si>
  <si>
    <t>March 27 to June 1 2020</t>
  </si>
  <si>
    <t>https://www.ncbi.nlm.nih.gov/pmc/articles/PMC7852242/</t>
  </si>
  <si>
    <t>SARS-CoV-2 infection in pregnancy is associated with robust inflammatory response at the maternal-fetal interface</t>
  </si>
  <si>
    <t>20-44</t>
  </si>
  <si>
    <t>venous sinus thrombosis</t>
  </si>
  <si>
    <t>Gunduz Z B</t>
  </si>
  <si>
    <t>Sao Paulo Med J</t>
  </si>
  <si>
    <t>Department of Neurology, University of Health Sciences, Konya Education and Research Hospital, Konya, Turkey.</t>
  </si>
  <si>
    <t>Venous sinus thrombosis during COVID-19 infection in pregnancy: a case report</t>
  </si>
  <si>
    <t>https://www.scielo.br/scielo.php?script=sci_arttext&amp;pid=S1516-31802021005005202&amp;tlng=en</t>
  </si>
  <si>
    <t>chronic hpatitis B</t>
  </si>
  <si>
    <t>Li Q Y</t>
  </si>
  <si>
    <t>J Clin Transl Hepatol</t>
  </si>
  <si>
    <t>Department of Respiratory and Critical Care Medicine, Peking University Third Hospital, Beijing, China</t>
  </si>
  <si>
    <t>Chronic Active Hepatitis B with COVID-19 in Pregnancy: A Case Report</t>
  </si>
  <si>
    <t>https://www.ncbi.nlm.nih.gov/pmc/articles/PMC7868702/</t>
  </si>
  <si>
    <t>hypothyroidism, triplet pregnancy</t>
  </si>
  <si>
    <t>day 1</t>
  </si>
  <si>
    <t>Died 3 days after birth</t>
  </si>
  <si>
    <t>Died 13 days after birth</t>
  </si>
  <si>
    <t>Journal of Medical Case Reports</t>
  </si>
  <si>
    <t>Arash Hospital, Tehran University of Medical Sciences, Tehran, Iran</t>
  </si>
  <si>
    <t>Maternal and fetal effects of COVID-19 virus on a complicated triplet pregnancy: a case report</t>
  </si>
  <si>
    <t>https://jmedicalcasereports.biomedcentral.com/articles/10.1186/s13256-020-02643-y</t>
  </si>
  <si>
    <t>Mokhtari N B</t>
  </si>
  <si>
    <t>Department of Obstetrics and Gynecology, MedStar Washington Hospital Center/Georgetown University, Washington, District of Columbia</t>
  </si>
  <si>
    <t>https://www.thieme-connect.de/products/ejournals/html/10.1055/s-0040-1721672</t>
  </si>
  <si>
    <t>Expectant Management of Severe COVID-19 Pneumonia in Late Preterm Pregnancy and Subsequent Cholecystitis: Lessons Learned</t>
  </si>
  <si>
    <t>Rawat S K</t>
  </si>
  <si>
    <t>Bundelkhand Medical College Sagar, Madhya Pradesh, India</t>
  </si>
  <si>
    <t>Madhya Pradesh</t>
  </si>
  <si>
    <t>Jan 20 to Sep 29 2020</t>
  </si>
  <si>
    <t>Coronavirus disease 2019 in pregnancy: Case report on maternal death in Sagar City of Central India</t>
  </si>
  <si>
    <t>https://obgyn.onlinelibrary.wiley.com/doi/10.1111/jog.14696</t>
  </si>
  <si>
    <t>obesity, bronchial asthma</t>
  </si>
  <si>
    <t>day 3,7,10,11</t>
  </si>
  <si>
    <t>Department of Obstetrics and Gynecology, Kyoto Prefectural University of Medicine, Kyoto, Japan</t>
  </si>
  <si>
    <t>Kyoto</t>
  </si>
  <si>
    <t>Severe coronavirus disease pneumonia in a pregnant woman at 25 weeks' gestation: A case report</t>
  </si>
  <si>
    <t>https://obgyn.onlinelibrary.wiley.com/doi/10.1111/jog.14701</t>
  </si>
  <si>
    <t>Waratani M</t>
  </si>
  <si>
    <t>Ravn A</t>
  </si>
  <si>
    <t>Ugeskriftet</t>
  </si>
  <si>
    <t>Torshavn</t>
  </si>
  <si>
    <t>Department of Anaesthesiology and Intensive Care, Landssygehuset, Tórshavn</t>
  </si>
  <si>
    <t>Preterm delivery by sectio in a woman with severe COVID-19 pneumonia</t>
  </si>
  <si>
    <t>https://ugeskriftet.dk/videnskab/praeterm-forlosning-ved-sectio-hos-en-kvinde-med-svaer-covid-19-pneumoni</t>
  </si>
  <si>
    <t>28-30±6.3</t>
  </si>
  <si>
    <t>561 obese, 18 immunocompromising condition, 165 asthma, 49 pregestational diabetes, 7 thrombophilia, 80 chronic hypertension, 14 chronic cardiovascular disease, 3 chronic renal disease, 6 chronic liver disease, 54 thryoid disease, 35 neurocognitive disorder, 4 neuromuscular disorder, 14 seizure disorder</t>
  </si>
  <si>
    <t>2841-3205 ±600.1-726.1</t>
  </si>
  <si>
    <t>312 yes</t>
  </si>
  <si>
    <t>900 yes</t>
  </si>
  <si>
    <t>1-1196</t>
  </si>
  <si>
    <t>0-47</t>
  </si>
  <si>
    <t>Departments of Obstetrics and Gynecology, University of Utah Health Sciences Center, Salt Lake City, Utah</t>
  </si>
  <si>
    <t>Salt Lake City</t>
  </si>
  <si>
    <t>Disease Severity and Perinatal Outcomes of Pregnant Patients With Coronavirus Disease 2019 (COVID-19)</t>
  </si>
  <si>
    <t>https://journals.lww.com/greenjournal/Fulltext/9900/Disease_Severity_and_Perinatal_Outcomes_of.121.aspx</t>
  </si>
  <si>
    <t>18 smokers, 11 chronic hypertension, 6 diabetes mellitus, 42 obesity, 22 asthma</t>
  </si>
  <si>
    <t>160 yes</t>
  </si>
  <si>
    <t>Early pregnancy</t>
  </si>
  <si>
    <t>late pregnancy</t>
  </si>
  <si>
    <t>36 positive</t>
  </si>
  <si>
    <t>414 positive</t>
  </si>
  <si>
    <t>61 positive</t>
  </si>
  <si>
    <t>1-178</t>
  </si>
  <si>
    <t>Clinical Infectious Diseases</t>
  </si>
  <si>
    <t>Department of Maternal-Fetal Medicine, BCNatal, Barcelona Center for Maternal-Fetal and Neonatal Medicine, Hospital Sant Joan de Déu and Hospital Clínic, Universitat de Barcelona</t>
  </si>
  <si>
    <t>March 15 to May 31 2020</t>
  </si>
  <si>
    <t>Impact of SARS-CoV-2 Infection on Pregnancy Outcomes: A Population-Based Study</t>
  </si>
  <si>
    <t>https://academic.oup.com/cid/advance-article/doi/10.1093/cid/ciab104/6131375</t>
  </si>
  <si>
    <t>13 arterial hypertension, 12 diabetes, 7 asthma, 11 hypothyroidism</t>
  </si>
  <si>
    <t xml:space="preserve">Department of Anesthesiology, Hospital e Maternidade Santa Joana, São Paulo, Brazil </t>
  </si>
  <si>
    <t>March 13 to June 7 2020</t>
  </si>
  <si>
    <t>Risk factors for severe and critical Covid-19 in pregnant women in a single center in Brazil</t>
  </si>
  <si>
    <t>https://www.tandfonline.com/doi/full/10.1080/14767058.2021.1880561</t>
  </si>
  <si>
    <t>Tutiya C</t>
  </si>
  <si>
    <t>Moses M L</t>
  </si>
  <si>
    <t>SLE</t>
  </si>
  <si>
    <t>rapid antigen screening positive</t>
  </si>
  <si>
    <t>Anesthesiology, McGovern Medical School, University of Texas Health Science Center, Houston, USA</t>
  </si>
  <si>
    <t>Severe Thrombocytopenia in a Pregnant Patient with Asymptomatic COVID-19 Infection: A Case Report</t>
  </si>
  <si>
    <t>https://www.ncbi.nlm.nih.gov/pmc/articles/PMC7916745/</t>
  </si>
  <si>
    <t>6 IgM positive, 12 IgG positive</t>
  </si>
  <si>
    <t>32.1±4.0</t>
  </si>
  <si>
    <t>1 previous abortions, 1 smoking, 1 thyroid disease, 1 trombophillia</t>
  </si>
  <si>
    <t>Diagnostics</t>
  </si>
  <si>
    <t>Gynecology and Obstetrics 1, Department of Surgical Sciences, City of Health and Science, University of Turin</t>
  </si>
  <si>
    <t>Prenatal Biochemical and Ultrasound Markers in COVID-19 Pregnant Patients: A Prospective Case-Control Study</t>
  </si>
  <si>
    <t>https://www.mdpi.com/2075-4418/11/3/398/htm</t>
  </si>
  <si>
    <t>30(10)</t>
  </si>
  <si>
    <t>31.5(6.75)</t>
  </si>
  <si>
    <t>3280(788)</t>
  </si>
  <si>
    <t>31.5(6.57)</t>
  </si>
  <si>
    <t>38(3)</t>
  </si>
  <si>
    <t>Anuk A T</t>
  </si>
  <si>
    <t>Department of Obstetrics and Gynecology, Ministry of Health, Ankara City Hospital, Cankaya, Turkey</t>
  </si>
  <si>
    <t>Cankaya</t>
  </si>
  <si>
    <t>July 1 to August 30 2020</t>
  </si>
  <si>
    <t>April 16 to June 22 2020</t>
  </si>
  <si>
    <t>https://obgyn.onlinelibrary.wiley.com/doi/10.1111/jog.14726</t>
  </si>
  <si>
    <t>Doppler assessment of the fetus in pregnant women recovered from COVID‐19</t>
  </si>
  <si>
    <t>TTP, smoking, meth addiction</t>
  </si>
  <si>
    <t>Aminimoghaddam S</t>
  </si>
  <si>
    <t>Department of Gynecology and Oncology, Iran University of Medical Sciences, Tehran, Iran</t>
  </si>
  <si>
    <t>A COVID-19 pregnant patient with thrombotic thrombocytopenic purpura: a case report</t>
  </si>
  <si>
    <t>https://www.ncbi.nlm.nih.gov/pmc/articles/PMC7919244/</t>
  </si>
  <si>
    <t>53 positive, others radiology confirmed</t>
  </si>
  <si>
    <t>29.7±6.4</t>
  </si>
  <si>
    <t>Clinic of Radiology, Sancaktepe Şehit Prof. Dr. İlhan Varank Training and Research Hospital, İstanbul, Turkey.</t>
  </si>
  <si>
    <t>Kuzan T Y</t>
  </si>
  <si>
    <t>J Turk Ger Gynecol Assoc</t>
  </si>
  <si>
    <t>March 15 to Sep 1 2020</t>
  </si>
  <si>
    <t>Clinical and radiologic characteristics of symptomatic pregnant women with COVID-19 pneumonia</t>
  </si>
  <si>
    <t>http://cms.galenos.com.tr/Uploads/Article_44766/JTGGA-0-0-En.pdf</t>
  </si>
  <si>
    <t>37 (23-50)</t>
  </si>
  <si>
    <t>27.7 (18-36.4)</t>
  </si>
  <si>
    <t>1 increased uterine artery resistance</t>
  </si>
  <si>
    <t>12  negative</t>
  </si>
  <si>
    <t>1-12</t>
  </si>
  <si>
    <t>Jimenez-Lozano I</t>
  </si>
  <si>
    <t>Journal of Clinical Pharmacy and Therapeutics</t>
  </si>
  <si>
    <t>Pharmacy Department, Vall d’Hebron Hospital Universitari, Vall d’Hebron Barcelona Hospital Campus, Barcelona, Spain</t>
  </si>
  <si>
    <t>March 1 to April 31 2020</t>
  </si>
  <si>
    <t>Safety of tocilizumab in COVID‐19 pregnant women and their newborn: A retrospective study</t>
  </si>
  <si>
    <t>https://onlinelibrary.wiley.com/doi/10.1111/jcpt.13394</t>
  </si>
  <si>
    <t>6-40</t>
  </si>
  <si>
    <t>SARS-CoV-2 testing and clinical outcomes in a Texas tertiary care center labor and delivery unit</t>
  </si>
  <si>
    <t>Woodard</t>
  </si>
  <si>
    <t>https://doi.org/10.1080/08998280.2020.1866477</t>
  </si>
  <si>
    <t xml:space="preserve"> April 1, 2020, to July 31, 2020</t>
  </si>
  <si>
    <t>Baylor Scott &amp; White Research Institute</t>
  </si>
  <si>
    <t>Temple, Texas</t>
  </si>
  <si>
    <t>Baylor University Medical Center Proceedings</t>
  </si>
  <si>
    <t>Maternal, neonatal and placental characteristics of SARS-CoV-2 positive mothers</t>
  </si>
  <si>
    <t>https://www.tandfonline.com/doi/full/10.1080/14767058.2021.1892637</t>
  </si>
  <si>
    <t>New York Presbyterian- Brooklyn Methodist Hospital.</t>
  </si>
  <si>
    <t>COVID-19 in a cohort of pregnant women and their descendants, the MOACC-19 study</t>
  </si>
  <si>
    <t>BMJ Open</t>
  </si>
  <si>
    <t>University Hospital Marqués de Valdecilla (HUMV)</t>
  </si>
  <si>
    <t>Santander</t>
  </si>
  <si>
    <t>23 March 2020 on</t>
  </si>
  <si>
    <t>Llorca J</t>
  </si>
  <si>
    <t>1-14</t>
  </si>
  <si>
    <t>1 day later</t>
  </si>
  <si>
    <t>all 14 negative</t>
  </si>
  <si>
    <t>32.9±5.1</t>
  </si>
  <si>
    <t>BMI</t>
  </si>
  <si>
    <t>10 (4 exclusive, 6 mixed)</t>
  </si>
  <si>
    <t xml:space="preserve">2500-4000 </t>
  </si>
  <si>
    <t xml:space="preserve">≥37 weeks </t>
  </si>
  <si>
    <t>2500-4000</t>
  </si>
  <si>
    <t>28 (23–32)</t>
  </si>
  <si>
    <t>30.5 (28.0-37.9)</t>
  </si>
  <si>
    <t>2830 (1720–3275)</t>
  </si>
  <si>
    <t>https://bmjopen.bmj.com/content/11/2/e044224</t>
  </si>
  <si>
    <t>Intrauterine vertical SARS‐CoV‐2 infection: a case confirming transplacental transmission followed by divergence of the viral genome</t>
  </si>
  <si>
    <t>https://obgyn.onlinelibrary.wiley.com/doi/10.1111/1471-0528.16682</t>
  </si>
  <si>
    <t>Department of Obstetrics &amp; Gynaecology, Lund University and Skåne University Hospital</t>
  </si>
  <si>
    <t>Malmo</t>
  </si>
  <si>
    <t>Zaigham M</t>
  </si>
  <si>
    <t>COVID-19 Infection and Hypertensive Disorders of Pregnancy</t>
  </si>
  <si>
    <t>https://www.sciencedirect.com/science/article/pii/S0002937821001502</t>
  </si>
  <si>
    <t>Rosenbloom J</t>
  </si>
  <si>
    <t>American Journal of Obstetrics and Gynecology (AJOG)</t>
  </si>
  <si>
    <t>June 1, 2020-November 30, 2020</t>
  </si>
  <si>
    <t>Barnes-Jewish Hospital St. Louis</t>
  </si>
  <si>
    <t>A Case Series on Critically Ill Pregnant or Newly Delivered Patients with Covid-19, Treated at Karolinska University Hospital, Stockholm</t>
  </si>
  <si>
    <t>https://www.hindawi.com/journals/criog/2021/8868822/</t>
  </si>
  <si>
    <t>March 25 and May 4, 2020</t>
  </si>
  <si>
    <t>Polcer R El-ahmad</t>
  </si>
  <si>
    <t>Karolinska Huddinge and Karolinska Solna</t>
  </si>
  <si>
    <t>Pregnancy and neonatal outcomes of COVID‐19: co‐reporting of common outcomes from PAN‐COVID and AAP SONPM registries</t>
  </si>
  <si>
    <t>https://obgyn.onlinelibrary.wiley.com/doi/10.1002/uog.23619</t>
  </si>
  <si>
    <t>Jan 1st 2020 to August 8th 2020</t>
  </si>
  <si>
    <t>UK and US</t>
  </si>
  <si>
    <t>Evaluation of cochlear functions in infants exposed to SARS-CoV-2 intrauterine</t>
  </si>
  <si>
    <t>Celik T</t>
  </si>
  <si>
    <t>March 2020 and December 2020</t>
  </si>
  <si>
    <t>Maltaya</t>
  </si>
  <si>
    <t>Malatya Training and Research Hospital</t>
  </si>
  <si>
    <t>American Journal of Otolaryngology</t>
  </si>
  <si>
    <t>Investigating the risk of maternal-fetal transmission of SARS-CoV-2 in early pregnancy</t>
  </si>
  <si>
    <t>https://www.sciencedirect.com/science/article/pii/S0196070921000831?via%3Dihub</t>
  </si>
  <si>
    <t>https://www.sciencedirect.com/science/article/pii/S0143400421000497?via%3Dihub</t>
  </si>
  <si>
    <t>Halici-Ozturk F</t>
  </si>
  <si>
    <t>September 1, 2020 and December 1, 2020</t>
  </si>
  <si>
    <t>PAN‐COVID registry (January 1st to July 25th 2020) and  AAP SONPM National Perinatal COVID‐19 registry (April 4th to August 8th 2020)</t>
  </si>
  <si>
    <t>weakly IgM positive, IgG negative</t>
  </si>
  <si>
    <t>48hrs after delivery</t>
  </si>
  <si>
    <t>yes after 60hrs after birth</t>
  </si>
  <si>
    <t>positive day 14</t>
  </si>
  <si>
    <t>positve (histochemistry; genetic seq)</t>
  </si>
  <si>
    <t>26 (23-31)</t>
  </si>
  <si>
    <t>39 (37-39)</t>
  </si>
  <si>
    <t>32.5 ± 7.6</t>
  </si>
  <si>
    <t>10 hypertension, 4 pre-gest diabetes</t>
  </si>
  <si>
    <t>3090 (2750-3740)</t>
  </si>
  <si>
    <t>1 twin</t>
  </si>
  <si>
    <t>2 twin</t>
  </si>
  <si>
    <t>22+5</t>
  </si>
  <si>
    <t>2 days postpartu</t>
  </si>
  <si>
    <t>symptoms mother postpartum</t>
  </si>
  <si>
    <t>Mullins E PAN COVID</t>
  </si>
  <si>
    <t>Mullins E (PAN COVID)</t>
  </si>
  <si>
    <t>Mullins E (AAP SONPM)</t>
  </si>
  <si>
    <t>3167,84 ± 364,8</t>
  </si>
  <si>
    <t>29,54 ± 3,98</t>
  </si>
  <si>
    <t>1-37</t>
  </si>
  <si>
    <t>21 tested all negative</t>
  </si>
  <si>
    <t>16-43</t>
  </si>
  <si>
    <t>no data; ongoing</t>
  </si>
  <si>
    <t>31.1 ± 6.0</t>
  </si>
  <si>
    <t>39.0 [38.0; 40.0]</t>
  </si>
  <si>
    <t>3275.0 [3000.0; 3580.0]</t>
  </si>
  <si>
    <t>1-142</t>
  </si>
  <si>
    <t>1 positive; 138 negative; 3 not tested</t>
  </si>
  <si>
    <t>24 hrs</t>
  </si>
  <si>
    <t>32 (+- 5.4)</t>
  </si>
  <si>
    <t>28.6 (+- 8.9)</t>
  </si>
  <si>
    <t xml:space="preserve"> BMI of 27.8
(SD 6.4).</t>
  </si>
  <si>
    <t>includes IUFD</t>
  </si>
  <si>
    <t>43 chronic hypertension, 128 asthma or COPD</t>
  </si>
  <si>
    <t>Mullins E AAP SONPM</t>
  </si>
  <si>
    <t>PAN COVID cohort includes confirmed and suspected (5 cases of missing data)</t>
  </si>
  <si>
    <t>1-1601</t>
  </si>
  <si>
    <t>includes 8 stillbirths/IUFD; does not include miscarriages</t>
  </si>
  <si>
    <t>includes 10 stillbirths/IUFD; does not include miscarriages</t>
  </si>
  <si>
    <t>27 to 32</t>
  </si>
  <si>
    <t>subclinical hypothyroidism, PAI-1 4G/G polymorphism</t>
  </si>
  <si>
    <t>live,r heart, lung and brain samples of deceased new born positive</t>
  </si>
  <si>
    <t>positive IgG negative IgM</t>
  </si>
  <si>
    <t>deceased</t>
  </si>
  <si>
    <t>Jak B</t>
  </si>
  <si>
    <t>Frontiers in Medicine Pathology</t>
  </si>
  <si>
    <t>Brain Institute of Rio Grande do Sul (BraIns), Pontifical Catholic University of Rio Grande do Sul, Porto Alegre, Brazil</t>
  </si>
  <si>
    <t>Porto Alegre</t>
  </si>
  <si>
    <t>Case Report: Placental Maternal Vascular Malperfusion Affecting Late Fetal Development and Multiorgan Infection Caused by SARS-CoV-2 in Patient With PAI-1 4G/5G Polymorphism</t>
  </si>
  <si>
    <t>https://www.frontiersin.org/articles/10.3389/fmed.2021.624166/full</t>
  </si>
  <si>
    <t>Dubelbeiss E</t>
  </si>
  <si>
    <t>American Journal of Obstetrics and Gynecology MFM</t>
  </si>
  <si>
    <t>Department of OB/GYN Einstein Medical Center Philadelphia</t>
  </si>
  <si>
    <t>April 4 to Oct 31 2020</t>
  </si>
  <si>
    <t>Repeat positive SARS-CoV-2 (COVID-19) testing ≥ 90 days apart in pregnant women.</t>
  </si>
  <si>
    <t>https://www.ncbi.nlm.nih.gov/pmc/articles/PMC7893246/</t>
  </si>
  <si>
    <t>28-43</t>
  </si>
  <si>
    <t>16-39</t>
  </si>
  <si>
    <t>31+2-39+1</t>
  </si>
  <si>
    <t>1500-3800</t>
  </si>
  <si>
    <t>Zhao S</t>
  </si>
  <si>
    <t>Front Immunol</t>
  </si>
  <si>
    <t>Institute of Reproductive Health, Center for Reproductive Medicine, Tongji Medical College, Huazhong University of Science and Technology, Wuhan, China</t>
  </si>
  <si>
    <t>An Immunological Perspective: What Happened to Pregnant Women After Recovering From COVID-19?</t>
  </si>
  <si>
    <t>https://www.ncbi.nlm.nih.gov/pmc/articles/PMC7886989/</t>
  </si>
  <si>
    <t>58 positive</t>
  </si>
  <si>
    <t>8 diabetes, 4 chronic hypertension, 4 gestational hypertension, 4 asthma</t>
  </si>
  <si>
    <t>17 tested and negative</t>
  </si>
  <si>
    <t>1-62</t>
  </si>
  <si>
    <t>Steffen H A</t>
  </si>
  <si>
    <t>University of Iowa Carver College of Medicine, Iowa City, Iowa</t>
  </si>
  <si>
    <t>May 1 to Sep 22 2020</t>
  </si>
  <si>
    <t>SARS-CoV-2 Infection during Pregnancy in a Rural Midwest All-delivery Cohort and Associated Maternal and Neonatal Outcomes</t>
  </si>
  <si>
    <t>https://www.thieme-connect.com/products/ejournals/html/10.1055/s-0041-1723938#TB201042-4</t>
  </si>
  <si>
    <t>35.31±4.2</t>
  </si>
  <si>
    <t>13 tested and negative</t>
  </si>
  <si>
    <t>10 yes</t>
  </si>
  <si>
    <t>38.6±1.5</t>
  </si>
  <si>
    <t>3 tested and negative</t>
  </si>
  <si>
    <t>24-48 hrs after delivery</t>
  </si>
  <si>
    <t>Vila-Candel R</t>
  </si>
  <si>
    <t>Enferm Clin</t>
  </si>
  <si>
    <t>Department of Obstetrics and Gynecology, Hospital Universitario de La Ribera, Department of Nursing, Facultat d'Infermeria i Podologia, Universitat de València, Valencia, Spain</t>
  </si>
  <si>
    <t>Valencia</t>
  </si>
  <si>
    <t>Management of labor, the puerperium and lactation in women positive for SARS-CoV-2. Multicenter study in the Valencian Community</t>
  </si>
  <si>
    <t>https://www.ncbi.nlm.nih.gov/pmc/articles/PMC7843032/</t>
  </si>
  <si>
    <t>30.4 (29.6-32.1)</t>
  </si>
  <si>
    <t>30.2 (26.2-34.1)</t>
  </si>
  <si>
    <t>39.9 (38.0-409)</t>
  </si>
  <si>
    <t>3322(2830-3590)</t>
  </si>
  <si>
    <t>1-49</t>
  </si>
  <si>
    <t>Rizzo G</t>
  </si>
  <si>
    <t>AOGS</t>
  </si>
  <si>
    <t>Division of Maternal Fetal Medicine, Ospedale Cristo Re, Università di Roma Tor Vergata, Rome, Italy</t>
  </si>
  <si>
    <t>Sep to Nov 2020</t>
  </si>
  <si>
    <t>Effect of SARS‐CoV‐2 infection during the second half of pregnancy on fetal growth and hemodynamics: A prospective study</t>
  </si>
  <si>
    <t>https://obgyn.onlinelibrary.wiley.com/doi/10.1111/aogs.14130</t>
  </si>
  <si>
    <t>30.06 (19-37)</t>
  </si>
  <si>
    <t>2 obesity, 6 hypothyroidism, 1 ovarian dysgerminoma</t>
  </si>
  <si>
    <t>rest confirmed with radiology</t>
  </si>
  <si>
    <t>8 yes</t>
  </si>
  <si>
    <t>10-39</t>
  </si>
  <si>
    <t>Askary E</t>
  </si>
  <si>
    <t>Int J Reprod Biomed</t>
  </si>
  <si>
    <t>Department of Obstetrics and Gynecology, School of Medicine, Infertility Research Center, Shiraz University of Medical Sciences, Shiraz, Iran</t>
  </si>
  <si>
    <t>Shiraz</t>
  </si>
  <si>
    <t>March 21 to May 11 2020</t>
  </si>
  <si>
    <t>Coronavirus disease 2019 (COVID-19) manifestations during pregnancy in all three trimesters: A case series</t>
  </si>
  <si>
    <t>http://journals.ssu.ac.ir/ijrmnew/article-1-1915-en.html&amp;sw=Coronavirus+Disease+2019+%28covid-19%29+Manifestations+During+Pregnancy+in+All+Three+Trimesters%3A+A+Case+Series</t>
  </si>
  <si>
    <t>32 deranged liver enzymes, 18 HTN/GHTN/PE, 14 DM/GDM, 13 anemia, 10 trombocytopenia, 8 hypothyroidism, 1 morbid obesity</t>
  </si>
  <si>
    <t>within 24hrs</t>
  </si>
  <si>
    <t>1-121</t>
  </si>
  <si>
    <t>3 neonatal deaths were of extremely low birth weight with severe sepsis</t>
  </si>
  <si>
    <t>Singh V</t>
  </si>
  <si>
    <t>Obstetrics and Gynecology, Tata Main Hospital, Jamshedpur</t>
  </si>
  <si>
    <t>Jamshedpur</t>
  </si>
  <si>
    <t>May 15 to Nov 15 2020</t>
  </si>
  <si>
    <t>Maternal and Neonatal Outcomes of COVID-19 in Pregnancy: A Single-Centre Observational Study</t>
  </si>
  <si>
    <t>https://www.cureus.com/articles/50807-maternal-and-neonatal-outcomes-of-covid-19-in-pregnancy-a-single-centre-observational-study</t>
  </si>
  <si>
    <t>SLE, 1 hypertension</t>
  </si>
  <si>
    <t>121 tested 2 positive</t>
  </si>
  <si>
    <t>31-39</t>
  </si>
  <si>
    <t>19- 38+2</t>
  </si>
  <si>
    <t>2880-4205</t>
  </si>
  <si>
    <t>1 tested and negative</t>
  </si>
  <si>
    <t>Smeele H T W</t>
  </si>
  <si>
    <t>Lupus</t>
  </si>
  <si>
    <t>Department of Rheumatology, Erasmus University Medical Center, Rotterdam, The Netherlands</t>
  </si>
  <si>
    <t>https://journals.sagepub.com/doi/full/10.1177/09612033211002270</t>
  </si>
  <si>
    <t>Systemic lupus erythematosus and COVID-19 during pregnancy</t>
  </si>
  <si>
    <t>20-38</t>
  </si>
  <si>
    <t>20-31+2</t>
  </si>
  <si>
    <t>1 malaria</t>
  </si>
  <si>
    <t>2 months post partum of unkown causes</t>
  </si>
  <si>
    <t>33+5-40</t>
  </si>
  <si>
    <t>malaria co-infection</t>
  </si>
  <si>
    <t>Minkobame U</t>
  </si>
  <si>
    <t>Pôle mère, CHU- Mère-Enfant Fondation Jeanne EBORI, Libreville, Gabon.</t>
  </si>
  <si>
    <t>Gabon</t>
  </si>
  <si>
    <t>Libreville</t>
  </si>
  <si>
    <t>Case series of SARS-COV-2 infection in pregnant African women: focus on biological features</t>
  </si>
  <si>
    <t>https://onlinelibrary.wiley.com/doi/epdf/10.1002/jmv.26927</t>
  </si>
  <si>
    <t>latent tuberculosis</t>
  </si>
  <si>
    <t>Reindorf M</t>
  </si>
  <si>
    <t>General Medicine, East and North Hertfordshire NHS Trust, Stevenage, UK</t>
  </si>
  <si>
    <t>Stevenage</t>
  </si>
  <si>
    <t>Successful use of CPAP in a pregnant patient with COVID-19 pneumonia</t>
  </si>
  <si>
    <t>https://casereports.bmj.com/content/14/3/e238055.long</t>
  </si>
  <si>
    <t>COVID-19 with severe acute respiratory distress in a pregnant woman leading to preterm caesarean section: A case report</t>
  </si>
  <si>
    <t>https://www.sciencedirect.com/science/article/pii/S2214911221000229?via%3Dihub</t>
  </si>
  <si>
    <t>Paramanathan S</t>
  </si>
  <si>
    <t>Aarhus University Hospital, Aarhus, Denmark</t>
  </si>
  <si>
    <t>Aarhus</t>
  </si>
  <si>
    <t>The effect of real-time polymerase chain reaction cycle threshold values on perinatal outcomes of pregnant women with COVID-19</t>
  </si>
  <si>
    <t>https://www.tandfonline.com/doi/abs/10.1080/14767058.2021.1900105?journalCode=ijmf20</t>
  </si>
  <si>
    <t>Ankara City Hospita</t>
  </si>
  <si>
    <t>11 March 2020 and 13 August 2020.</t>
  </si>
  <si>
    <t>Early Essential Newborn Care can still be used with mothers who have COVID‐19 if effective infection control measures are applied</t>
  </si>
  <si>
    <t>https://onlinelibrary.wiley.com/doi/10.1111/apa.15837</t>
  </si>
  <si>
    <t>Da Nang</t>
  </si>
  <si>
    <t>Vietnam</t>
  </si>
  <si>
    <t>Acta Pediatrica</t>
  </si>
  <si>
    <t>Hoang Thi Tran</t>
  </si>
  <si>
    <t>Severe Acute Respiratory Syndrome Coronavirus 2 (SARS-CoV-2) Antibodies in Neonatal Cord Blood After Vaccination in Pregnancy</t>
  </si>
  <si>
    <t>Minneapolis</t>
  </si>
  <si>
    <t>Gill L</t>
  </si>
  <si>
    <t>Gynecology and Women's Health, Division of Maternal-Fetal Medicine, University of Minnesota</t>
  </si>
  <si>
    <t>potential duplicate data</t>
  </si>
  <si>
    <t>obesity only</t>
  </si>
  <si>
    <t>35 +0</t>
  </si>
  <si>
    <t>emergency C section</t>
  </si>
  <si>
    <t>The neonate's tracheal aspirate and urine were tested for COVID-19and the results were negative. Blood culture for bacteria was negative. Ablood test for COVID-19 antibodies and a faeces test were also negative</t>
  </si>
  <si>
    <t>day 6 after birth</t>
  </si>
  <si>
    <t>day 4 after birth</t>
  </si>
  <si>
    <t>3100 (390) and 2950 (880)</t>
  </si>
  <si>
    <t>37 (2) and 38 (3)</t>
  </si>
  <si>
    <t>26 (16.5)</t>
  </si>
  <si>
    <t>Group 1 (Higher Ct values mother)</t>
  </si>
  <si>
    <t>Group 2 (lower Ct values mother)</t>
  </si>
  <si>
    <t>29 (16)</t>
  </si>
  <si>
    <t>1 to 12</t>
  </si>
  <si>
    <t>1 to 18</t>
  </si>
  <si>
    <t>37 (2)</t>
  </si>
  <si>
    <t>38 (3)</t>
  </si>
  <si>
    <t>3100 (390)</t>
  </si>
  <si>
    <t>2950 (880)</t>
  </si>
  <si>
    <t>all neonates were negative for SARS-CoV-2</t>
  </si>
  <si>
    <t>Da Nang Hospital for Women and Children/Hoa Vang Medical Center</t>
  </si>
  <si>
    <t>32 +4</t>
  </si>
  <si>
    <t>3000 5 days after birth</t>
  </si>
  <si>
    <t>7 other time points</t>
  </si>
  <si>
    <t>32 weeks of gestation. She received her first dose of the BNT162b2 mRNA vaccine at 32 6/7 weeks of gestation and her second dose at 35 2/7 weeks.</t>
  </si>
  <si>
    <t>38 +6</t>
  </si>
  <si>
    <t>IgG positive (immunization)</t>
  </si>
  <si>
    <t>neonatal umbilical blood IgG positive</t>
  </si>
  <si>
    <t>yes (mother vaccinated)</t>
  </si>
  <si>
    <t>Multisystem inflammatory syndrome in a neonate, temporally associated with prenatal exposure to SARS-CoV-2: a case report</t>
  </si>
  <si>
    <t>https://www.thelancet.com/journals/lanchi/article/PIIS2352-4642(21)00055-9/fulltext</t>
  </si>
  <si>
    <t>https://journals.lww.com/greenjournal/Fulltext/9900/Severe_Acute_Respiratory_Syndrome_Coronavirus_2.122.aspx</t>
  </si>
  <si>
    <t>Kappanayil M</t>
  </si>
  <si>
    <t>The Lancet Child and Adolescent health</t>
  </si>
  <si>
    <t>Kochi</t>
  </si>
  <si>
    <t>Murthy S</t>
  </si>
  <si>
    <t>http://cmajopen.ca/content/9/1/E181.full#T1</t>
  </si>
  <si>
    <t>Characteristics and outcomes of patients with COVID-19 admitted to hospital and intensive care in the first phase of the pandemic in Canada: a national cohort study</t>
  </si>
  <si>
    <t>CMAJ Open</t>
  </si>
  <si>
    <t>Maternal and neonatal outcomes of pregnant patients with COVID‐19: A prospective cohort study</t>
  </si>
  <si>
    <t>https://obgyn.onlinelibrary.wiley.com/doi/10.1002/ijgo.13661</t>
  </si>
  <si>
    <t>Abedzadeh‐Kalahroudi</t>
  </si>
  <si>
    <t>Gynacology &amp; Obstetrics</t>
  </si>
  <si>
    <t>Kashan</t>
  </si>
  <si>
    <t>March to November 2020</t>
  </si>
  <si>
    <t>Jan. 24 and July 7, 2020.</t>
  </si>
  <si>
    <t>Referral Hospital of Kashan University of Medical Sciences (Shahid Beheshti Hospital)</t>
  </si>
  <si>
    <t xml:space="preserve">Canadian data from 32 selected hospitals included in a global multisite cohort </t>
  </si>
  <si>
    <t>04 April 2020 till 28 October 2020</t>
  </si>
  <si>
    <t>https://www.ajogmfm.org/article/S2589-9333(21)00024-0/fulltext</t>
  </si>
  <si>
    <t>AJOG MFM</t>
  </si>
  <si>
    <t>D'Antonio F</t>
  </si>
  <si>
    <t>Maternal and perinatal outcomes in high vs low risk-pregnancies affected by SARS-COV-2 infection (Phase-2): The WAPM (World Association of Perinatal Medicine) working group on COVID-19</t>
  </si>
  <si>
    <t xml:space="preserve">76 centers from 25 different countries in Europe, United States, South America, Asia and Australia </t>
  </si>
  <si>
    <t xml:space="preserve">
Perinatal outcome and possible vertical transmission of coronavirus disease 2019: experience from North India</t>
  </si>
  <si>
    <t>Sharma R</t>
  </si>
  <si>
    <t>https://www.e-cep.org/journal/view.php?doi=10.3345/cep.2020.01704</t>
  </si>
  <si>
    <t>Government Institute of Medical Sciences, Greater Noida</t>
  </si>
  <si>
    <t>Severe Acute Respiratory Syndrome Coronavirus 2 Vertical Transmission from an Asymptomatic Mother</t>
  </si>
  <si>
    <t>https://journals.lww.com/pidj/Fulltext/2021/03000/Severe_Acute_Respiratory_Syndrome_Coronavirus_2.24.aspx</t>
  </si>
  <si>
    <t>The Pediatric Infectious Disease Journal</t>
  </si>
  <si>
    <t>Carbayo-Jiménez T</t>
  </si>
  <si>
    <t>Hospital 12 de Octubre</t>
  </si>
  <si>
    <t>Preterm delivery by sectio in a woman with severe COVID-19 pneumonia (article in Danish)</t>
  </si>
  <si>
    <t>Tórshavn</t>
  </si>
  <si>
    <t>Danish Medical Journal</t>
  </si>
  <si>
    <t>32 +3</t>
  </si>
  <si>
    <t>5 hrs</t>
  </si>
  <si>
    <t>28 hrs</t>
  </si>
  <si>
    <t>positive at 23 days</t>
  </si>
  <si>
    <t>IgG negative before delivery, positive 6 weeks after delivery</t>
  </si>
  <si>
    <t>case 1 at 24 hrs; case 2 at day 4</t>
  </si>
  <si>
    <t>22 tested negative</t>
  </si>
  <si>
    <t xml:space="preserve">1st April 2020 to 31st August 2020 </t>
  </si>
  <si>
    <t>1-44</t>
  </si>
  <si>
    <t>2.60(+0.57)</t>
  </si>
  <si>
    <t>7.97 (+8.45)</t>
  </si>
  <si>
    <t xml:space="preserve">31.6±6.1 </t>
  </si>
  <si>
    <t>31.9±8.22</t>
  </si>
  <si>
    <t>termination at 28 weeks</t>
  </si>
  <si>
    <t>12-24 hrs</t>
  </si>
  <si>
    <t>9 diabetes, 6 hypertension</t>
  </si>
  <si>
    <t>3084 (512)</t>
  </si>
  <si>
    <t>1 termination at 28 weeks</t>
  </si>
  <si>
    <t>38.2 (1.35)</t>
  </si>
  <si>
    <t>cutoff 22 weeks</t>
  </si>
  <si>
    <t>32.03 ± 5.944</t>
  </si>
  <si>
    <t>29.8±9.6</t>
  </si>
  <si>
    <t>positive at 31 weeks; negative at delivery</t>
  </si>
  <si>
    <t>1-887</t>
  </si>
  <si>
    <t>at term</t>
  </si>
  <si>
    <t>serum positive</t>
  </si>
  <si>
    <t>positive after birth</t>
  </si>
  <si>
    <t>negative rectal swab</t>
  </si>
  <si>
    <t>hyperinflammatory response to prenatal exposure to
COVID-19</t>
  </si>
  <si>
    <t>Severe Acute Respiratory Syndrome Coronavirus 2 (SARS-CoV-2) Positive Newborns of COVID-19 Mothers After Dyad-Care: A Case Series</t>
  </si>
  <si>
    <t>https://www.cureus.com/articles/49530-severe-acute-respiratory-syndrome-coronavirus-2-sars-cov-2-positive-newborns-of-covid-19-mothers-after-dyad-care-a-case-series</t>
  </si>
  <si>
    <t>NYC Health + Hospitals/ Elmhurst (Elmhurst Hospital)</t>
  </si>
  <si>
    <t xml:space="preserve"> spring and summer of 2020</t>
  </si>
  <si>
    <t>Patil UP 1</t>
  </si>
  <si>
    <t>Patil UP 2</t>
  </si>
  <si>
    <t>Patil UP 3</t>
  </si>
  <si>
    <t>Patil UP 4</t>
  </si>
  <si>
    <t>Patil UP 5</t>
  </si>
  <si>
    <t>1 hrs</t>
  </si>
  <si>
    <t>3 hrs</t>
  </si>
  <si>
    <t>64 hrs</t>
  </si>
  <si>
    <t>83  hrs</t>
  </si>
  <si>
    <t>58  hrs</t>
  </si>
  <si>
    <t>146  hrs</t>
  </si>
  <si>
    <t>48  hrs</t>
  </si>
  <si>
    <t>negative (3rd swab)</t>
  </si>
  <si>
    <t>uterine fibroids, dichorionic ciamniotic twin pregnancy</t>
  </si>
  <si>
    <t>29.5</t>
  </si>
  <si>
    <t>2395-2100</t>
  </si>
  <si>
    <t>Chavez L O</t>
  </si>
  <si>
    <t>Department of Reproductive Biology, UMARE Reproduction Clinic, Mexico City, Mexico</t>
  </si>
  <si>
    <t>A 34-Year-Old Woman with a Diamniotic Dichorionic Twin Pregnancy Presenting with an Erythematous and Papular Skin Rash Associated with SARS-CoV-2 Infection</t>
  </si>
  <si>
    <t>https://www.amjcaserep.com/download/index/idArt/929489</t>
  </si>
  <si>
    <t>Roddy J T</t>
  </si>
  <si>
    <t>Pulmonary and Critical Care Medicine, Medical College of Wisconsin, Milwaukee, Wisconsin, USA</t>
  </si>
  <si>
    <t>Milwaukee</t>
  </si>
  <si>
    <t>Prone positioning for severe ARDS in a postpartum COVID-19 patient following caesarean section</t>
  </si>
  <si>
    <t>https://casereports.bmj.com/content/14/3/e240385.long</t>
  </si>
  <si>
    <t>Martinez-Varea A</t>
  </si>
  <si>
    <t>Department of Obstetrics and Gynecology, University and Polytechnic La Fe Hospital</t>
  </si>
  <si>
    <t>Transitory Fetal Skin Edema in a Pregnant Patient with a Mild SARS-CoV-2 Infection</t>
  </si>
  <si>
    <t>https://www.hindawi.com/journals/criog/2021/5552877/</t>
  </si>
  <si>
    <t>Ibrahim M</t>
  </si>
  <si>
    <t>Internation Journal of Obstetric Anesthesia</t>
  </si>
  <si>
    <t>Department of Anesthesiology, The University of Texas Medical Branch at Galveston, Galveston, Texas, United States</t>
  </si>
  <si>
    <t>Epidural blood patch for a post-dural puncture headache in a COVID-19 positive patient following labor epidural analgesia</t>
  </si>
  <si>
    <t>https://www.sciencedirect.com/science/article/pii/S0959289X21000285?casa_token=cDNYAmI2DpwAAAAA:LSokxKNQMmJB3xyGIlVaEharurtxpc_0nYj949XnlnSC1jN22aONCWG5Nsxz1ji6rAc6rI60FOs</t>
  </si>
  <si>
    <t>Sukhikh G</t>
  </si>
  <si>
    <t>National Medical Research Center for Obstetrics, Gynecology and Perinatology, Ministry of Healthcare of the Russian Federation</t>
  </si>
  <si>
    <t>Vertical Transmission of SARS-CoV-2 in Second Trimester Associated with Severe Neonatal Pathology</t>
  </si>
  <si>
    <t>https://www.mdpi.com/1999-4915/13/3/447/htm</t>
  </si>
  <si>
    <t>2 obesity, 1 DM2, 2 asthma, 1 hypothyroidism, 1 chornic hypertension</t>
  </si>
  <si>
    <t>23+5</t>
  </si>
  <si>
    <t>1650-3970</t>
  </si>
  <si>
    <t>Department of Obstetrics and Gynecology, McGill University, Montreal, Canada</t>
  </si>
  <si>
    <t>March 15 to June 30 2020</t>
  </si>
  <si>
    <t>Severe and critical COVID-19 in pregnancy: A case series from Montreal</t>
  </si>
  <si>
    <t>https://journals.sagepub.com/doi/full/10.1177/1753495X21990213</t>
  </si>
  <si>
    <t>Severe acute respiratory syndrome coronavirus-2- or pregnancy-related cardiomyopathy, a differential to be considered in the current pandemic: a case report</t>
  </si>
  <si>
    <t>https://jmedicalcasereports.biomedcentral.com/articles/10.1186/s13256-021-02751-3#citeas</t>
  </si>
  <si>
    <t>Nejadrahim R</t>
  </si>
  <si>
    <t>Urmia University of Medical Sciences, Urmia, Iran</t>
  </si>
  <si>
    <t>Urmia</t>
  </si>
  <si>
    <t>https://bmcpediatr.biomedcentral.com/articles/10.1186/s12887-021-02618-y</t>
  </si>
  <si>
    <t>Newborn antibodies to SARS-CoV-2 detected in cord blood after maternal vaccination – a case report</t>
  </si>
  <si>
    <t>Paul G &amp; Chad R</t>
  </si>
  <si>
    <t>Florida Atlantic University – Charles E. Schmidt College of Medicine</t>
  </si>
  <si>
    <t>Boca Raton</t>
  </si>
  <si>
    <t>Extracorporeal membrane oxygenation for coronavirus disease 2019-associated acute respiratory distress syndrome: Report of two cases and review of the literature</t>
  </si>
  <si>
    <t>https://www.wjgnet.com/2307-8960/full/v9/i8/1953.htm</t>
  </si>
  <si>
    <t>World J Clin Cases</t>
  </si>
  <si>
    <t>Wen JL</t>
  </si>
  <si>
    <t xml:space="preserve">Xiaolan People’s Hospital
</t>
  </si>
  <si>
    <t>Infant outcomes and maternal COVID-19 status at delivery</t>
  </si>
  <si>
    <t>https://www.degruyter.com/document/doi/10.1515/jpm-2020-0481/html</t>
  </si>
  <si>
    <t xml:space="preserve">De Gruyter </t>
  </si>
  <si>
    <t>Zgutka K</t>
  </si>
  <si>
    <t>Fulminant Enteroviral Myocarditis in a Newborn Accompanying Maternal SARS-CoV-2 Infection</t>
  </si>
  <si>
    <t>https://journals.sagepub.com/doi/10.1177/2150135120975771#articleCitationDownloadContainer</t>
  </si>
  <si>
    <t>Management and Early Outcomes of Neonates Born to Women with SARS-CoV-2 in 16 U.S. Hospitals</t>
  </si>
  <si>
    <t>https://www.thieme-connect.de/products/ejournals/abstract/10.1055/s-0041-1726036</t>
  </si>
  <si>
    <t>no full text available</t>
  </si>
  <si>
    <t>Fick TA</t>
  </si>
  <si>
    <t>Texas Children’s Hospital, Pediatric Cardiology, Houston</t>
  </si>
  <si>
    <t>positive (postpartum)</t>
  </si>
  <si>
    <t>Moderna mRNA COVID-19 vaccine, at gestational age of 36 weeks 3 days</t>
  </si>
  <si>
    <t>cord blood positive (mother vaccinated)</t>
  </si>
  <si>
    <t>emergency c section</t>
  </si>
  <si>
    <t>Flushing Hospital Medical Center</t>
  </si>
  <si>
    <t>March 15 to June 15, 2020</t>
  </si>
  <si>
    <t>29.6 (5.8)</t>
  </si>
  <si>
    <t>29 obesity, 8 hypertension, 10 diabetes</t>
  </si>
  <si>
    <t>2600 (570)</t>
  </si>
  <si>
    <t>3237 (435)</t>
  </si>
  <si>
    <t>37 + 2</t>
  </si>
  <si>
    <t>48 hrs</t>
  </si>
  <si>
    <t>all negative (neonates with symptoms tested)</t>
  </si>
  <si>
    <t>1to 62</t>
  </si>
  <si>
    <t>separated from mother</t>
  </si>
  <si>
    <t>24hrs?</t>
  </si>
  <si>
    <t xml:space="preserve">day 7 </t>
  </si>
  <si>
    <t>positive for enterovirus and diagnosed with enteroviral myocarditis</t>
  </si>
  <si>
    <t>diamniotic twin pregnancy</t>
  </si>
  <si>
    <t>fetus RT-qPCR positive</t>
  </si>
  <si>
    <t>Valdespino-Vazquez M Y</t>
  </si>
  <si>
    <t>Departamento de Patología, Instituto Nacional de Perinatología Isidro Espinosa de los Reyes, Mexico City, Mexico</t>
  </si>
  <si>
    <t>April 8 2020</t>
  </si>
  <si>
    <t>Fetal and placental infection with SARS-CoV-2 in early pregnancy</t>
  </si>
  <si>
    <t>https://onlinelibrary.wiley.com/doi/epdf/10.1002/jmv.26965</t>
  </si>
  <si>
    <t xml:space="preserve">positive NAAT test at most 7 days before birth </t>
  </si>
  <si>
    <t>Isikalan M M</t>
  </si>
  <si>
    <t>Kocaeli Med J</t>
  </si>
  <si>
    <t>Obstetrics and Gynecology, Necmettin Erbakan University Meram Medical Faculty, Konya, Turkey</t>
  </si>
  <si>
    <t>Does the Risk of Postpartum Depression Increase in Women Who Gave Birth While Infected With SARS-CoV-2? A Preliminary Study in Turkey</t>
  </si>
  <si>
    <t>https://jag.journalagent.com/kocaelitip/pdfs/KTD-11129-ORIGINAL_ARTICLE-ISIKALAN.pdf</t>
  </si>
  <si>
    <t>pcos</t>
  </si>
  <si>
    <t>72hrs</t>
  </si>
  <si>
    <t>high blood pressure</t>
  </si>
  <si>
    <t>Kumar V</t>
  </si>
  <si>
    <t>Department of General Medicine, Dr TMA Pai Hospital, Udupi, Karnataka, India</t>
  </si>
  <si>
    <t>Lower motor neuron facial palsy in a postnatal mother with COVID-19</t>
  </si>
  <si>
    <t>https://casereports.bmj.com/content/14/3/e240267</t>
  </si>
  <si>
    <t>hydrocephalus due to cerebral cavernous malformation</t>
  </si>
  <si>
    <t>Saberi H</t>
  </si>
  <si>
    <t>Neurochirurgie</t>
  </si>
  <si>
    <t>Department of Neurosurgery, Imam Khomeini Hospital, Tehran University of Medical Sciences, Tehran, Iran</t>
  </si>
  <si>
    <t>Acute Presentation of Third Ventricular Cavernous Malformation following COVID-19 Infection in a Pregnant Woman: A Case Report</t>
  </si>
  <si>
    <t>https://www.sciencedirect.com/science/article/pii/S0028377021000825</t>
  </si>
  <si>
    <t>60hrs</t>
  </si>
  <si>
    <t>Chinen Y</t>
  </si>
  <si>
    <t>Department of Obstetrics and Gynecology, Graduate School of Medicine, University of the Ryukyus</t>
  </si>
  <si>
    <t>Japn</t>
  </si>
  <si>
    <t>Uehara Nishihara</t>
  </si>
  <si>
    <t>Critical respiratory failure in pregnancy complicated with COVID-19: A case report</t>
  </si>
  <si>
    <t>https://www.sciencedirect.com/science/article/pii/S2214911221000278</t>
  </si>
  <si>
    <t>30.6±6.5</t>
  </si>
  <si>
    <t>18 diagnosed based on laboratory or CT scan</t>
  </si>
  <si>
    <t>31.8±5.2</t>
  </si>
  <si>
    <t>36.3±3.4</t>
  </si>
  <si>
    <t>3 hypertension</t>
  </si>
  <si>
    <t>2821±817</t>
  </si>
  <si>
    <t>6 tested (NICU admission) and negative</t>
  </si>
  <si>
    <t>Abedzadeh‐Kalahroudi M</t>
  </si>
  <si>
    <t>Taiwanese Journal of Obstetrics and Gynecology</t>
  </si>
  <si>
    <t>Trauma Nursing Research Center, Kashan University of Medical Sciences, Kashan, Iran</t>
  </si>
  <si>
    <t>March to May 2020</t>
  </si>
  <si>
    <t>Clinical and obstetric characteristics of pregnant women with Covid-19: A case series study on 26 patients</t>
  </si>
  <si>
    <t>https://www.sciencedirect.com/science/article/pii/S1028455921000632</t>
  </si>
  <si>
    <t>March 11 to Dec 25 2020</t>
  </si>
  <si>
    <t>Clinical course, maternal and neonatal outcomes of COVID-19 infection in pregnancy: an epidemiological study in Siberia and the Far East</t>
  </si>
  <si>
    <t>https://gynecology.orscience.ru/2079-5831/article/view/63634</t>
  </si>
  <si>
    <t>5 positive of 20 tested</t>
  </si>
  <si>
    <t>Hidajati Z</t>
  </si>
  <si>
    <t>Annals of R S C B</t>
  </si>
  <si>
    <t>Pediatric Department, K.R.M.T. Wongsonegoro Hospital Semarang,Indonesia</t>
  </si>
  <si>
    <t>Characteristics of Neonates Born to Mothers Related to COVID-19 at KRMT Wongsonegoro Hospital Semarang Indonesia</t>
  </si>
  <si>
    <t>http://annalsofrscb.ro/index.php/journal/article/view/1445</t>
  </si>
  <si>
    <t>37±3.19</t>
  </si>
  <si>
    <t>3077.50±697.64</t>
  </si>
  <si>
    <t>6 yes</t>
  </si>
  <si>
    <t>Akbarian-Rad Z</t>
  </si>
  <si>
    <t>Babol University of Medical Sciences</t>
  </si>
  <si>
    <t>Babol</t>
  </si>
  <si>
    <t>Feb 10 to May 20 2020</t>
  </si>
  <si>
    <t>Neonatal outcomes in pregnant women infected with COVID-19 in Babol, North of Iran: retrospective study with short-term follow-up</t>
  </si>
  <si>
    <t>https://assets.researchsquare.com/files/rs-341021/v1/3e215f49-d04e-4838-aa21-f5758f5a410b.pdf</t>
  </si>
  <si>
    <t>2 positive of 30 tested</t>
  </si>
  <si>
    <t>3-30</t>
  </si>
  <si>
    <t>positive PCR</t>
  </si>
  <si>
    <t>Ghema K</t>
  </si>
  <si>
    <t>Infectious Diseases Now</t>
  </si>
  <si>
    <t>Neonatology ICU, Harouchi, Mother and Child Hospital, Casablanca, Morocco</t>
  </si>
  <si>
    <t>Marocco</t>
  </si>
  <si>
    <t>Casablanca</t>
  </si>
  <si>
    <t>Jan to Dec 2020</t>
  </si>
  <si>
    <t>Outcomes of newborns to mothers with COVID-19</t>
  </si>
  <si>
    <t>https://www.sciencedirect.com/science/article/pii/S2666991921000658</t>
  </si>
  <si>
    <t>27.43±4.94</t>
  </si>
  <si>
    <t>2570±670</t>
  </si>
  <si>
    <t>37.9±3,75</t>
  </si>
  <si>
    <t>all negativ</t>
  </si>
  <si>
    <t>Kumari K</t>
  </si>
  <si>
    <t>Journal of Reproduction &amp; Infertility</t>
  </si>
  <si>
    <t>Department of Obstetrics and Gynecology, Uttar Pradesh University of Medical Sciences, Saifai, India</t>
  </si>
  <si>
    <t>Saifai</t>
  </si>
  <si>
    <t>Pregnancy Consequences and Vertical Transmission Potential of SARS- CoV-2 Infection: Seeking Answers From a Preliminary Observation</t>
  </si>
  <si>
    <t>https://www.jri.ir/article/120099</t>
  </si>
  <si>
    <t>Congdon</t>
  </si>
  <si>
    <t>Application of quantitative lung ultrasound instead of CT for monitoring COVID-19 pneumonia in pregnant women: a single-center retrospective study</t>
  </si>
  <si>
    <t>https://bmcpregnancychildbirth.biomedcentral.com/articles/10.1186/s12884-021-03728-2</t>
  </si>
  <si>
    <t>Deng Q</t>
  </si>
  <si>
    <t xml:space="preserve">Renmin Hospital of Wuhan University </t>
  </si>
  <si>
    <t>January 28, 2020, to April 15, 2020</t>
  </si>
  <si>
    <t>https://www.sciencedirect.com/science/article/pii/S0028377021000825?via%3Dihub</t>
  </si>
  <si>
    <t>Teheran</t>
  </si>
  <si>
    <t>Management considerations for a critically ill 26‐gestational week patient with COVID‐19: A case report</t>
  </si>
  <si>
    <t>Khatib M</t>
  </si>
  <si>
    <t>https://onlinelibrary.wiley.com/doi/10.1002/ccr3.3886</t>
  </si>
  <si>
    <t>Hazm Mebaireek General Hospital (HMGH), Hamad Medical Corporation (HMC)</t>
  </si>
  <si>
    <t>Imam Khomeini Hospital, Tehran University of Medical Sciences</t>
  </si>
  <si>
    <t>Kleinwechselter H</t>
  </si>
  <si>
    <t>Maternal mortality from COVID 19 among South African pregnant women</t>
  </si>
  <si>
    <t>Basu JK</t>
  </si>
  <si>
    <t>https://www.tandfonline.com/doi/full/10.1080/14767058.2021.1902501</t>
  </si>
  <si>
    <t>April to September 2020</t>
  </si>
  <si>
    <t>South Africa</t>
  </si>
  <si>
    <t>Clinical characteristics and risk factors for SARS-CoV-2 infection in pregnant women attending a third level reference center in Mexico City</t>
  </si>
  <si>
    <t>https://www.tandfonline.com/doi/full/10.1080/14767058.2021.1902500</t>
  </si>
  <si>
    <t>Hernández-Cruz RG</t>
  </si>
  <si>
    <t>Outcomes of Neonates Born to Mothers with Coronavirus Disease 2019 (COVID-19) - National Neonatology Forum (NNF) India COVID-19 Registry</t>
  </si>
  <si>
    <t>https://www.indianpediatrics.net/COVID29.03.2020/RP-00300.pdf</t>
  </si>
  <si>
    <t>Indian Pediatrics</t>
  </si>
  <si>
    <t>NATIONAL NEONATOLOGY FORUM (NNF) COVID-19 REGISTRY GROUP</t>
  </si>
  <si>
    <t>National Neonatology Forum (NNF) India</t>
  </si>
  <si>
    <t>mother diagnosed with intracranial space-occupying lesion and cavernous hemangioma.</t>
  </si>
  <si>
    <t>30 (27–32)</t>
  </si>
  <si>
    <t>6 weeks</t>
  </si>
  <si>
    <t>1-23</t>
  </si>
  <si>
    <t>2746 (618)</t>
  </si>
  <si>
    <t>37.5 (2.1)</t>
  </si>
  <si>
    <t>Ekurhuleni health district</t>
  </si>
  <si>
    <t>35 (± 5.8)</t>
  </si>
  <si>
    <t>37 (± 4.41)</t>
  </si>
  <si>
    <t>2766.7 (± 813.8)</t>
  </si>
  <si>
    <t>103 (6 analyzed)</t>
  </si>
  <si>
    <t>33.5 (± 4.3)</t>
  </si>
  <si>
    <t>3 hypertension, 1 diabetes</t>
  </si>
  <si>
    <t>5 positive, 1 not tested but symptomatic</t>
  </si>
  <si>
    <t>National Institute
of Perinatology</t>
  </si>
  <si>
    <t>22 April 2020 and 15
December 2020</t>
  </si>
  <si>
    <t>28 (11)</t>
  </si>
  <si>
    <t>29.4 (6.3)</t>
  </si>
  <si>
    <t>37.1 (10.7)</t>
  </si>
  <si>
    <t>1-3</t>
  </si>
  <si>
    <t>2 stillbirths</t>
  </si>
  <si>
    <t>1330 tested neonates</t>
  </si>
  <si>
    <t>3024 (170)</t>
  </si>
  <si>
    <t>37.7 (1.5)</t>
  </si>
  <si>
    <t>neonates National Neonatology Forum (NNF) India (see next tabblad for more information</t>
  </si>
  <si>
    <t>143 intramural positive</t>
  </si>
  <si>
    <t>39 positive extramural</t>
  </si>
  <si>
    <t xml:space="preserve">2572 (600) </t>
  </si>
  <si>
    <t xml:space="preserve">36.9 (2.2) </t>
  </si>
  <si>
    <t>143 positive intramural</t>
  </si>
  <si>
    <t>1187 negative intramural</t>
  </si>
  <si>
    <t>65 negative extramural</t>
  </si>
  <si>
    <t>37.3 (1.7)</t>
  </si>
  <si>
    <t xml:space="preserve">2822 (582) </t>
  </si>
  <si>
    <t>prematurity:</t>
  </si>
  <si>
    <t>see next tabs</t>
  </si>
  <si>
    <t>1711 (1330 neonates analyzed)</t>
  </si>
  <si>
    <t>&lt;22 weeks</t>
  </si>
  <si>
    <t>22-27+6</t>
  </si>
  <si>
    <t>1st or 2nd day of life</t>
  </si>
  <si>
    <t>1-183</t>
  </si>
  <si>
    <t>Pecks U</t>
  </si>
  <si>
    <t>Aerzteblatt</t>
  </si>
  <si>
    <t>CRONOS registry</t>
  </si>
  <si>
    <t>3 April to 1 October 2020</t>
  </si>
  <si>
    <t>Pregnancy and SARS-CoV-2 Infection in Germany—the CRONOS Registry</t>
  </si>
  <si>
    <t>aerzteblatt.de/int/archive/article/216962</t>
  </si>
  <si>
    <t>pulmonary embolism</t>
  </si>
  <si>
    <t>Goudarzi S</t>
  </si>
  <si>
    <t>Division of Cardiovascular Medicine, Department of Medicine, Beth Israel Deaconess Medical Center, Harvard Medical School, Boston MA, USA,</t>
  </si>
  <si>
    <t>Pulmonary embolism in pregnancy with COVID‐19 infection: A case report</t>
  </si>
  <si>
    <t>https://www.ncbi.nlm.nih.gov/pmc/articles/PMC8013566/</t>
  </si>
  <si>
    <t>all negtive</t>
  </si>
  <si>
    <t>3341.8±311.3</t>
  </si>
  <si>
    <t>Porpora M G</t>
  </si>
  <si>
    <t>International Journal of Environmental Research and Public Health</t>
  </si>
  <si>
    <t>Department of Maternal and Child Health and Urological Sciences, Sapienza, University of Rome</t>
  </si>
  <si>
    <t>1 March to 30 Nov 2020</t>
  </si>
  <si>
    <t>Does Lung Ultrasound Have a Role in the Clinical Management of Pregnant Women with SARS COV2 Infection?</t>
  </si>
  <si>
    <t>https://www.mdpi.com/1660-4601/18/5/2762/htm</t>
  </si>
  <si>
    <t>congenital hypothyroidism, cholestasis of pregnancy, twin pregnancy</t>
  </si>
  <si>
    <t>rectal swab negative</t>
  </si>
  <si>
    <t>both negative</t>
  </si>
  <si>
    <t>Trombetta A</t>
  </si>
  <si>
    <t>Trieste</t>
  </si>
  <si>
    <t>Department of Medical, Surgical, and Health Sciences, University of Trieste</t>
  </si>
  <si>
    <t>SARS-CoV-2 Infection and Inflammatory Response in a Twin Pregnancy</t>
  </si>
  <si>
    <t>https://www.mdpi.com/1660-4601/18/6/3075/htm</t>
  </si>
  <si>
    <t>COVID-19 vaccine response in pregnant and lactating women: a cohort study</t>
  </si>
  <si>
    <t>Gray KJ</t>
  </si>
  <si>
    <t>AJOG</t>
  </si>
  <si>
    <t>Ultrasound and Doppler findings in pregnant SARS‐CoV‐2 positive women</t>
  </si>
  <si>
    <t>https://www.ajog.org/article/S0002-9378(21)00187-3/fulltext#%20</t>
  </si>
  <si>
    <t>https://obgyn.onlinelibrary.wiley.com/doi/abs/10.1002/uog.23642</t>
  </si>
  <si>
    <t>Ultrasound in Obstetrics &amp; Gynecology (UOG)</t>
  </si>
  <si>
    <t>Soto-Torres E</t>
  </si>
  <si>
    <t>December 17, 2020 and February 23, 2021</t>
  </si>
  <si>
    <t>May 1st and August 31st 2020</t>
  </si>
  <si>
    <t>Maternal Fetal Medicine (MFM) Division of the University of Texas McGovern Medical School Department of Obstetrics and Gynecology</t>
  </si>
  <si>
    <t>https://www.ajogmfm.org/article/S2589-9333(21)00060-4/fulltext</t>
  </si>
  <si>
    <t>Initial clinical characteristics of gravid SARS-CoV-2 positive patients and the risk of progression to severe COVID-19 disease</t>
  </si>
  <si>
    <t>Yao R</t>
  </si>
  <si>
    <t xml:space="preserve">Labor and Delivery (L&amp;D) unit </t>
  </si>
  <si>
    <t>Loma Linda</t>
  </si>
  <si>
    <t>Obstetrical and Newborn Outcomes among Patients with SARS-CoV-2 during Pregnancy</t>
  </si>
  <si>
    <t>https://www.jogc.com/article/S1701-2163(21)00298-X/fulltext#seccesectitle0006</t>
  </si>
  <si>
    <t>Journal of Obstetrics and Gynaecology Canada (JOGC)</t>
  </si>
  <si>
    <t>April 2020 and December 2020</t>
  </si>
  <si>
    <t>2 hospitals in Montréal, Québec</t>
  </si>
  <si>
    <t xml:space="preserve">March 22 and July 31, 2020 </t>
  </si>
  <si>
    <t>A unique association of bifacial weakness, paresthesia and vestibulocochlear neuritis as post-COVID-19 manifestation in pregnant women: a case report</t>
  </si>
  <si>
    <t>https://www.panafrican-med-journal.com/content/article/38/30/full/</t>
  </si>
  <si>
    <t>Aasfara J</t>
  </si>
  <si>
    <t xml:space="preserve">Pan African Medical Journal </t>
  </si>
  <si>
    <t>negative (positive at 31 weeks)</t>
  </si>
  <si>
    <t>6 weeks after infection IgM negative and IgG positive</t>
  </si>
  <si>
    <t>31 infection; 37 symptoms ( facial palsy)</t>
  </si>
  <si>
    <t>mother presented with vertigo, vomiting, facial palsy 6 weeks after infection</t>
  </si>
  <si>
    <t>10 collected RBD-specific IgG positive</t>
  </si>
  <si>
    <t>34.1 (3.3)</t>
  </si>
  <si>
    <t>10 diabetes, 3 chronic hypertension, 3 asthma</t>
  </si>
  <si>
    <t>N/A (vaccination study)</t>
  </si>
  <si>
    <t>39.3 (39, 40.3)</t>
  </si>
  <si>
    <t xml:space="preserve">3452 (563) </t>
  </si>
  <si>
    <t>1 pre-term birth</t>
  </si>
  <si>
    <t xml:space="preserve">from 2nd vaccine dose to delivery 14 (11, 16) </t>
  </si>
  <si>
    <t>2 were infected prior to vaccination</t>
  </si>
  <si>
    <t>fetal demise at 24+5 and 37</t>
  </si>
  <si>
    <t>28 (15-42)</t>
  </si>
  <si>
    <t>33+1(11+3-38+4)</t>
  </si>
  <si>
    <t xml:space="preserve">32.6; 8.1 (18-54.6) </t>
  </si>
  <si>
    <t>37+5 (23+5+2-40+1)</t>
  </si>
  <si>
    <t>1-112</t>
  </si>
  <si>
    <t>6 twin births</t>
  </si>
  <si>
    <t>26 diabetes, 8 asthma, 34 all hypertenstive disorders</t>
  </si>
  <si>
    <t xml:space="preserve">2896 (490-4300) </t>
  </si>
  <si>
    <t>37 (24-40)</t>
  </si>
  <si>
    <t>7 hypertensio, 5 diabetes, 5 asthma</t>
  </si>
  <si>
    <t>38.9 ± 2.2</t>
  </si>
  <si>
    <t>3250 (2780-3530)</t>
  </si>
  <si>
    <t>1-47</t>
  </si>
  <si>
    <t>1 hypothyroidism, 1 depression</t>
  </si>
  <si>
    <t>March 16 to July 31 2020</t>
  </si>
  <si>
    <t>de Vasconcelos Gaspar A</t>
  </si>
  <si>
    <t>Coimbra</t>
  </si>
  <si>
    <t>Bissaya Barreto Maternity-Obstetrics Service B, Coimbra Hospital and University Center</t>
  </si>
  <si>
    <t>SARS-CoV-2 in Pregnancy—The First Wave</t>
  </si>
  <si>
    <t>https://www.mdpi.com/1648-9144/57/3/241/htm</t>
  </si>
  <si>
    <t>37+2 (33+1-41+3)</t>
  </si>
  <si>
    <t>0-44</t>
  </si>
  <si>
    <t>1 metabolic syndrome, 1 stroke, 1 tbc, 1 pharmacological hepatiti, 1 migraine, 3 obesity, 2 weight gain in pregnancy, 1 teratoma, 1 graves disease with total tyroidectomie, 1 neurogenic bladder, 1 hip replacement and liver reconstruction, 1 abdominal desmoid, 1 myoma, 1 hypothyroidism, 1 toxoplasmosis, 1 thalassemia minor, 1 triple negative breast cancer</t>
  </si>
  <si>
    <t>31 negative, 1 inconclusive</t>
  </si>
  <si>
    <t>1-32</t>
  </si>
  <si>
    <t>Santana L B</t>
  </si>
  <si>
    <t>Department of Pathology, University Hospital La Paz, Madrid, Spain</t>
  </si>
  <si>
    <t>March 13 to May 11 2020</t>
  </si>
  <si>
    <t>Maternal and perinatal outcomes and placental pathologic examination of 29 SARS‐CoV‐2 infected patients in the third trimester of gestation</t>
  </si>
  <si>
    <t>https://obgyn.onlinelibrary.wiley.com/doi/10.1111/jog.14784</t>
  </si>
  <si>
    <t xml:space="preserve">4 diabetes, 15 obese, </t>
  </si>
  <si>
    <t>35.3-40.3</t>
  </si>
  <si>
    <t>2615-3590</t>
  </si>
  <si>
    <t>38.7</t>
  </si>
  <si>
    <t>Bordt E A</t>
  </si>
  <si>
    <t>bioRxiv</t>
  </si>
  <si>
    <t>Department of Pediatrics, Lurie Center for Autism, Massachusetts General Hospital, Harvard Medical School, Boston, MA, USA</t>
  </si>
  <si>
    <t>Sexually dimorphic placental responses to maternal SARS-CoV-2 infection</t>
  </si>
  <si>
    <t>https://www.biorxiv.org/content/10.1101/2021.03.29.437516v1.full</t>
  </si>
  <si>
    <t>IM and IgG positive</t>
  </si>
  <si>
    <t>IgG  positive IgM negative</t>
  </si>
  <si>
    <t>Garcia-Flores V</t>
  </si>
  <si>
    <t>Res Sq</t>
  </si>
  <si>
    <t>Perinatology Research Branch, Division of Obstetrics and Maternal-Fetal Medicine, Division of Intramural Research, Eunice Kennedy Shriver National Institute of Child Health and Human Development, National Institutes of Health, U.S. Department of Health and Human Services (NICHD/NIH/DHHS); Bethesda, Maryland</t>
  </si>
  <si>
    <t>Maternal-Fetal Immune Responses in Pregnant Women Infected with SARS-CoV-2</t>
  </si>
  <si>
    <t>https://www.ncbi.nlm.nih.gov/pmc/articles/PMC8020997/</t>
  </si>
  <si>
    <t>32.7</t>
  </si>
  <si>
    <t>15 positive at delivery</t>
  </si>
  <si>
    <t>Poon L C</t>
  </si>
  <si>
    <t>Hong Kong</t>
  </si>
  <si>
    <t>Department of Obstetrics and Gynaecology, The Chinese University of Hong Kong, Hong Kong Special Administrative Region, China</t>
  </si>
  <si>
    <t>March 27 2020 to Jan 24 2021</t>
  </si>
  <si>
    <t>Relationship between viral load, infection-to-delivery interval and mother-to-child transfer of anti-SARS-CoV-2 antibodies</t>
  </si>
  <si>
    <t>https://obgyn.onlinelibrary.wiley.com/doi/epdf/10.1002/uog.23639</t>
  </si>
  <si>
    <t>3 asthma, 2 chronic hypertension, 3 cardiac condition, 4 obesity</t>
  </si>
  <si>
    <t>J Obstet Gynaecol Can</t>
  </si>
  <si>
    <t>Department of Obstetrics and Gynecology, McGill University, Montreal, Quebec</t>
  </si>
  <si>
    <t>https://www.ncbi.nlm.nih.gov/pmc/articles/PMC8003454/</t>
  </si>
  <si>
    <t>positive or by lung CT scan</t>
  </si>
  <si>
    <t>29.5±6.03</t>
  </si>
  <si>
    <t>28.4±9.2</t>
  </si>
  <si>
    <t>33 obese, 2 asthma, 18 hypertension, 3 diabetes, 2 liver disease, 4 anemia, 1 renal disease, 5 heart disease</t>
  </si>
  <si>
    <t>Samadi P</t>
  </si>
  <si>
    <t>Department of Midwifery and Reproductive Health, School of Nursing and Midwifery, University of Medical Sciences Tehran, Tehran, Iran</t>
  </si>
  <si>
    <t>March 2020 to Jan 2021</t>
  </si>
  <si>
    <t>The severity of COVID-19 among pregnant women and the risk of adverse maternal outcomes</t>
  </si>
  <si>
    <t>https://obgyn.onlinelibrary.wiley.com/doi/epdf/10.1002/ijgo.13700</t>
  </si>
  <si>
    <t>22-38</t>
  </si>
  <si>
    <t>16-38</t>
  </si>
  <si>
    <t>Division of Pulmonary and Critical Care Medicine, the First Affiliated Hospital of Sun Yat-sen University, Institute of Pulmonary Diseases, Sun Yat-sen University, Guangzhou</t>
  </si>
  <si>
    <t>Jan 15 to Feb 29 2020</t>
  </si>
  <si>
    <t>Clinical characteristics and outcome of SARS-CoV-2 infection during pregnancy</t>
  </si>
  <si>
    <t>https://www.ncbi.nlm.nih.gov/pmc/articles/PMC8021446/</t>
  </si>
  <si>
    <t>32.02±6.1</t>
  </si>
  <si>
    <t>32+1 (6-41+1)</t>
  </si>
  <si>
    <t>57 any, 4 hypertension, 9 diabetes, 30 hypothyroidism</t>
  </si>
  <si>
    <t>2970 (1300-4020)</t>
  </si>
  <si>
    <t>Of which 5 postpartum</t>
  </si>
  <si>
    <t>Vizheh M</t>
  </si>
  <si>
    <t>Department of Reproductive Health and Midwifery, School of Nursing and Midwifery, Tehran University of Medical Sciences, Tehran, Iran</t>
  </si>
  <si>
    <t>March to Oct 2020</t>
  </si>
  <si>
    <t>Characteristics and outcomes of COVID-19 pneumonia in pregnancy compared with infected nonpregnant women</t>
  </si>
  <si>
    <t>https://obgyn.onlinelibrary.wiley.com/doi/epdf/10.1002/ijgo.13697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</si>
</sst>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m\-d"/>
    <numFmt numFmtId="165" formatCode="d\-mmm\-yyyy"/>
    <numFmt numFmtId="166" formatCode="d\-mmmm\-yy"/>
    <numFmt numFmtId="167" formatCode="d\-mmmm\-yyyy"/>
    <numFmt numFmtId="168" formatCode="mmmm\-d"/>
    <numFmt numFmtId="169" formatCode="mmmm\ yyyy"/>
    <numFmt numFmtId="170" formatCode="m\-d\-yyyy"/>
    <numFmt numFmtId="171" formatCode="mmmm\ d"/>
    <numFmt numFmtId="172" formatCode="m/d"/>
    <numFmt numFmtId="173" formatCode="mmm\ d"/>
    <numFmt numFmtId="174" formatCode="mmm\ d\ yyyy"/>
    <numFmt numFmtId="175" formatCode="mmm\-d"/>
    <numFmt numFmtId="176" formatCode="[$-F800]dddd\,\ mmmm\ dd\,\ yyyy"/>
  </numFmts>
  <fonts count="67">
    <font>
      <sz val="10"/>
      <color rgb="FF000000"/>
      <name val="Arial"/>
    </font>
    <font>
      <sz val="12"/>
      <color theme="1"/>
      <name val="Arial"/>
      <family val="2"/>
      <scheme val="minor"/>
    </font>
    <font>
      <sz val="12"/>
      <color theme="1"/>
      <name val="Arial"/>
      <family val="2"/>
      <scheme val="minor"/>
    </font>
    <font>
      <b/>
      <sz val="11"/>
      <color rgb="FF000000"/>
      <name val="Calibri"/>
      <family val="2"/>
    </font>
    <font>
      <sz val="11"/>
      <color rgb="FF000000"/>
      <name val="Calibri"/>
      <family val="2"/>
    </font>
    <font>
      <b/>
      <sz val="10"/>
      <color theme="1"/>
      <name val="Arial"/>
      <family val="2"/>
    </font>
    <font>
      <b/>
      <sz val="10"/>
      <color rgb="FF000000"/>
      <name val="Arial"/>
      <family val="2"/>
    </font>
    <font>
      <b/>
      <sz val="10"/>
      <color rgb="FF000000"/>
      <name val="Arial"/>
      <family val="2"/>
    </font>
    <font>
      <sz val="10"/>
      <color theme="1"/>
      <name val="Arial"/>
      <family val="2"/>
    </font>
    <font>
      <sz val="12"/>
      <color rgb="FF000000"/>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sz val="10"/>
      <color rgb="FF000000"/>
      <name val="Arial"/>
      <family val="2"/>
    </font>
    <font>
      <b/>
      <sz val="11"/>
      <color theme="1"/>
      <name val="Calibri"/>
      <family val="2"/>
    </font>
    <font>
      <sz val="11"/>
      <color theme="1"/>
      <name val="Calibri"/>
      <family val="2"/>
    </font>
    <font>
      <sz val="10"/>
      <color rgb="FF000000"/>
      <name val="Roboto"/>
    </font>
    <font>
      <sz val="11"/>
      <color theme="1"/>
      <name val="Arial"/>
      <family val="2"/>
    </font>
    <font>
      <b/>
      <sz val="11"/>
      <name val="Calibri"/>
      <family val="2"/>
    </font>
    <font>
      <sz val="11"/>
      <name val="Calibri"/>
      <family val="2"/>
    </font>
    <font>
      <u/>
      <sz val="10"/>
      <color rgb="FF0563C1"/>
      <name val="Arial"/>
      <family val="2"/>
    </font>
    <font>
      <u/>
      <sz val="10"/>
      <color rgb="FF0563C1"/>
      <name val="Arial"/>
      <family val="2"/>
    </font>
    <font>
      <u/>
      <sz val="10"/>
      <color rgb="FF0000FF"/>
      <name val="Arial"/>
      <family val="2"/>
    </font>
    <font>
      <u/>
      <sz val="10"/>
      <color rgb="FF000000"/>
      <name val="Arial"/>
      <family val="2"/>
    </font>
    <font>
      <u/>
      <sz val="10"/>
      <color rgb="FF0000FF"/>
      <name val="Arial"/>
      <family val="2"/>
    </font>
    <font>
      <u/>
      <sz val="10"/>
      <color rgb="FF0000FF"/>
      <name val="Arial"/>
      <family val="2"/>
    </font>
    <font>
      <u/>
      <sz val="10"/>
      <color rgb="FF0000FF"/>
      <name val="Arial"/>
      <family val="2"/>
    </font>
    <font>
      <u/>
      <sz val="10"/>
      <color rgb="FF1155CC"/>
      <name val="Arial"/>
      <family val="2"/>
    </font>
    <font>
      <u/>
      <sz val="10"/>
      <color rgb="FF1155CC"/>
      <name val="Arial"/>
      <family val="2"/>
    </font>
    <font>
      <u/>
      <sz val="10"/>
      <color rgb="FF000000"/>
      <name val="Arial"/>
      <family val="2"/>
    </font>
    <font>
      <u/>
      <sz val="10"/>
      <color rgb="FF000000"/>
      <name val="Arial"/>
      <family val="2"/>
    </font>
    <font>
      <u/>
      <sz val="10"/>
      <color rgb="FF1155CC"/>
      <name val="Arial"/>
      <family val="2"/>
    </font>
    <font>
      <u/>
      <sz val="10"/>
      <color rgb="FF1155CC"/>
      <name val="Arial"/>
      <family val="2"/>
    </font>
    <font>
      <sz val="10"/>
      <color rgb="FF222222"/>
      <name val="Arial"/>
      <family val="2"/>
    </font>
    <font>
      <sz val="10"/>
      <color rgb="FF1C1D1E"/>
      <name val="Arial"/>
      <family val="2"/>
    </font>
    <font>
      <sz val="10"/>
      <color rgb="FF333333"/>
      <name val="Arial"/>
      <family val="2"/>
    </font>
    <font>
      <sz val="10"/>
      <name val="Arial"/>
      <family val="2"/>
    </font>
    <font>
      <sz val="10"/>
      <color rgb="FF242C35"/>
      <name val="Arial"/>
      <family val="2"/>
    </font>
    <font>
      <u/>
      <sz val="10"/>
      <color rgb="FF0000FF"/>
      <name val="Arial"/>
      <family val="2"/>
    </font>
    <font>
      <sz val="10"/>
      <name val="Arial"/>
      <family val="2"/>
    </font>
    <font>
      <b/>
      <sz val="10"/>
      <color rgb="FF212121"/>
      <name val="Arial"/>
      <family val="2"/>
    </font>
    <font>
      <u/>
      <sz val="10"/>
      <color theme="10"/>
      <name val="Arial"/>
      <family val="2"/>
    </font>
    <font>
      <sz val="10"/>
      <color rgb="FF000000"/>
      <name val="Arial"/>
      <family val="2"/>
    </font>
    <font>
      <sz val="10"/>
      <color rgb="FF1C1D1E"/>
      <name val="Arial"/>
      <family val="2"/>
    </font>
    <font>
      <b/>
      <sz val="10"/>
      <color rgb="FF000000"/>
      <name val="Arial"/>
      <family val="2"/>
    </font>
    <font>
      <sz val="10"/>
      <color rgb="FF000000"/>
      <name val="Arial"/>
      <family val="2"/>
      <scheme val="minor"/>
    </font>
    <font>
      <sz val="10"/>
      <color rgb="FF212121"/>
      <name val="Arial"/>
      <family val="2"/>
      <scheme val="minor"/>
    </font>
    <font>
      <b/>
      <sz val="11"/>
      <color rgb="FF000000"/>
      <name val="Calibri"/>
      <family val="2"/>
    </font>
    <font>
      <sz val="11"/>
      <color rgb="FF000000"/>
      <name val="Calibri"/>
      <family val="2"/>
    </font>
    <font>
      <sz val="11"/>
      <color theme="1"/>
      <name val="Calibri"/>
      <family val="2"/>
    </font>
    <font>
      <b/>
      <sz val="11"/>
      <color theme="1"/>
      <name val="Calibri"/>
      <family val="2"/>
    </font>
    <font>
      <sz val="10"/>
      <color rgb="FF2E2E2E"/>
      <name val="Arial"/>
      <family val="2"/>
      <scheme val="major"/>
    </font>
    <font>
      <b/>
      <sz val="10"/>
      <color rgb="FFFF0000"/>
      <name val="Arial"/>
      <family val="2"/>
    </font>
    <font>
      <sz val="10"/>
      <color rgb="FF333333"/>
      <name val="Georgia"/>
      <family val="1"/>
    </font>
    <font>
      <sz val="16"/>
      <color rgb="FF000000"/>
      <name val="Arial"/>
      <family val="2"/>
    </font>
    <font>
      <sz val="12"/>
      <color rgb="FF000000"/>
      <name val="Calibri"/>
      <family val="2"/>
    </font>
    <font>
      <sz val="8"/>
      <name val="Arial"/>
      <family val="2"/>
    </font>
    <font>
      <b/>
      <sz val="10"/>
      <name val="Arial"/>
      <family val="2"/>
    </font>
    <font>
      <i/>
      <sz val="10"/>
      <color rgb="FF000000"/>
      <name val="Arial"/>
      <family val="2"/>
    </font>
    <font>
      <sz val="10"/>
      <name val="Arial"/>
      <family val="2"/>
      <scheme val="major"/>
    </font>
    <font>
      <sz val="10"/>
      <color rgb="FF000000"/>
      <name val="Calibri"/>
      <family val="2"/>
    </font>
    <font>
      <sz val="11"/>
      <color rgb="FFC00000"/>
      <name val="Calibri"/>
      <family val="2"/>
    </font>
    <font>
      <sz val="10"/>
      <color rgb="FF212121"/>
      <name val="Arial"/>
      <family val="2"/>
    </font>
    <font>
      <sz val="11"/>
      <color rgb="FFFF0000"/>
      <name val="Calibri"/>
      <family val="2"/>
    </font>
    <font>
      <sz val="10"/>
      <color theme="1"/>
      <name val="Calibri"/>
      <family val="2"/>
    </font>
    <font>
      <sz val="8"/>
      <name val="Arial"/>
      <family val="2"/>
    </font>
  </fonts>
  <fills count="52">
    <fill>
      <patternFill patternType="none"/>
    </fill>
    <fill>
      <patternFill patternType="gray125"/>
    </fill>
    <fill>
      <patternFill patternType="solid">
        <fgColor rgb="FFFFFFFF"/>
        <bgColor rgb="FFFFFFFF"/>
      </patternFill>
    </fill>
    <fill>
      <patternFill patternType="solid">
        <fgColor rgb="FFE6B8AF"/>
        <bgColor rgb="FFE6B8AF"/>
      </patternFill>
    </fill>
    <fill>
      <patternFill patternType="solid">
        <fgColor rgb="FF92D050"/>
        <bgColor rgb="FF92D050"/>
      </patternFill>
    </fill>
    <fill>
      <patternFill patternType="solid">
        <fgColor rgb="FFFFC000"/>
        <bgColor rgb="FFFFC000"/>
      </patternFill>
    </fill>
    <fill>
      <patternFill patternType="solid">
        <fgColor rgb="FFFF9900"/>
        <bgColor rgb="FFFF9900"/>
      </patternFill>
    </fill>
    <fill>
      <patternFill patternType="solid">
        <fgColor rgb="FFF7B4AE"/>
        <bgColor rgb="FFF7B4AE"/>
      </patternFill>
    </fill>
    <fill>
      <patternFill patternType="solid">
        <fgColor rgb="FFFFFF00"/>
        <bgColor rgb="FFFFFF00"/>
      </patternFill>
    </fill>
    <fill>
      <patternFill patternType="solid">
        <fgColor rgb="FFF1C232"/>
        <bgColor rgb="FFF1C232"/>
      </patternFill>
    </fill>
    <fill>
      <patternFill patternType="solid">
        <fgColor rgb="FF00FF00"/>
        <bgColor rgb="FF00FF00"/>
      </patternFill>
    </fill>
    <fill>
      <patternFill patternType="solid">
        <fgColor rgb="FF0563C1"/>
        <bgColor rgb="FF0563C1"/>
      </patternFill>
    </fill>
    <fill>
      <patternFill patternType="solid">
        <fgColor rgb="FFCCCCCC"/>
        <bgColor rgb="FFCCCCCC"/>
      </patternFill>
    </fill>
    <fill>
      <patternFill patternType="solid">
        <fgColor rgb="FFD6DCE4"/>
        <bgColor rgb="FFD6DCE4"/>
      </patternFill>
    </fill>
    <fill>
      <patternFill patternType="solid">
        <fgColor rgb="FFB4C6E7"/>
        <bgColor rgb="FFB4C6E7"/>
      </patternFill>
    </fill>
    <fill>
      <patternFill patternType="solid">
        <fgColor rgb="FFF4B084"/>
        <bgColor rgb="FFF4B084"/>
      </patternFill>
    </fill>
    <fill>
      <patternFill patternType="solid">
        <fgColor rgb="FF00B050"/>
        <bgColor rgb="FF00B050"/>
      </patternFill>
    </fill>
    <fill>
      <patternFill patternType="solid">
        <fgColor rgb="FFFCFCFC"/>
        <bgColor rgb="FFFCFCFC"/>
      </patternFill>
    </fill>
    <fill>
      <patternFill patternType="solid">
        <fgColor rgb="FFFFC0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bgColor indexed="64"/>
      </patternFill>
    </fill>
    <fill>
      <patternFill patternType="solid">
        <fgColor theme="4" tint="0.399975585192419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3" tint="0.34998626667073579"/>
        <bgColor indexed="64"/>
      </patternFill>
    </fill>
    <fill>
      <patternFill patternType="solid">
        <fgColor theme="1" tint="0.34998626667073579"/>
        <bgColor indexed="64"/>
      </patternFill>
    </fill>
    <fill>
      <patternFill patternType="solid">
        <fgColor rgb="FF92D050"/>
        <bgColor indexed="64"/>
      </patternFill>
    </fill>
    <fill>
      <patternFill patternType="solid">
        <fgColor theme="6"/>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2" tint="-0.34998626667073579"/>
        <bgColor indexed="64"/>
      </patternFill>
    </fill>
    <fill>
      <patternFill patternType="solid">
        <fgColor theme="4" tint="-0.249977111117893"/>
        <bgColor indexed="64"/>
      </patternFill>
    </fill>
    <fill>
      <patternFill patternType="solid">
        <fgColor rgb="FFFFFF00"/>
        <bgColor indexed="64"/>
      </patternFill>
    </fill>
    <fill>
      <patternFill patternType="solid">
        <fgColor theme="7" tint="-0.249977111117893"/>
        <bgColor indexed="64"/>
      </patternFill>
    </fill>
    <fill>
      <patternFill patternType="solid">
        <fgColor theme="5"/>
        <bgColor indexed="64"/>
      </patternFill>
    </fill>
    <fill>
      <patternFill patternType="solid">
        <fgColor rgb="FFFF0000"/>
        <bgColor indexed="64"/>
      </patternFill>
    </fill>
    <fill>
      <patternFill patternType="solid">
        <fgColor rgb="FFFF0000"/>
        <bgColor rgb="FFFFFFFF"/>
      </patternFill>
    </fill>
    <fill>
      <patternFill patternType="solid">
        <fgColor theme="9" tint="-0.249977111117893"/>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8"/>
        <bgColor indexed="64"/>
      </patternFill>
    </fill>
  </fills>
  <borders count="3">
    <border>
      <left/>
      <right/>
      <top/>
      <bottom/>
      <diagonal/>
    </border>
    <border>
      <left/>
      <right/>
      <top/>
      <bottom/>
      <diagonal/>
    </border>
    <border>
      <left style="thin">
        <color rgb="FF000000"/>
      </left>
      <right/>
      <top/>
      <bottom/>
      <diagonal/>
    </border>
  </borders>
  <cellStyleXfs count="2">
    <xf numFmtId="0" fontId="0" fillId="0" borderId="0"/>
    <xf numFmtId="0" fontId="42" fillId="0" borderId="0" applyNumberFormat="0" applyFill="0" applyBorder="0" applyAlignment="0" applyProtection="0"/>
  </cellStyleXfs>
  <cellXfs count="625">
    <xf numFmtId="0" fontId="0" fillId="0" borderId="0" xfId="0" applyFont="1" applyAlignment="1"/>
    <xf numFmtId="0" fontId="3" fillId="0" borderId="0" xfId="0" applyFont="1" applyAlignment="1">
      <alignment horizontal="left"/>
    </xf>
    <xf numFmtId="0" fontId="4" fillId="0" borderId="0" xfId="0" applyFont="1" applyAlignment="1">
      <alignment horizontal="left"/>
    </xf>
    <xf numFmtId="0" fontId="4" fillId="0" borderId="0" xfId="0" applyFont="1" applyAlignment="1">
      <alignment horizontal="left"/>
    </xf>
    <xf numFmtId="15" fontId="4" fillId="0" borderId="0" xfId="0" applyNumberFormat="1"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4" fillId="0" borderId="0" xfId="0" applyFont="1" applyAlignment="1"/>
    <xf numFmtId="0" fontId="4" fillId="0" borderId="0" xfId="0" applyFont="1" applyAlignment="1">
      <alignment horizontal="left"/>
    </xf>
    <xf numFmtId="164" fontId="4" fillId="0" borderId="0" xfId="0" applyNumberFormat="1" applyFont="1" applyAlignment="1">
      <alignment horizontal="left"/>
    </xf>
    <xf numFmtId="0" fontId="4" fillId="2" borderId="0" xfId="0" applyFont="1" applyFill="1" applyAlignment="1"/>
    <xf numFmtId="165" fontId="4" fillId="0" borderId="0" xfId="0" applyNumberFormat="1" applyFont="1" applyAlignment="1">
      <alignment horizontal="left"/>
    </xf>
    <xf numFmtId="0" fontId="4" fillId="0" borderId="0" xfId="0" applyFont="1" applyAlignment="1">
      <alignment horizontal="left"/>
    </xf>
    <xf numFmtId="166" fontId="4" fillId="0" borderId="0" xfId="0" applyNumberFormat="1" applyFont="1" applyAlignment="1">
      <alignment horizontal="left"/>
    </xf>
    <xf numFmtId="0" fontId="5" fillId="0" borderId="0" xfId="0" applyFont="1" applyAlignment="1"/>
    <xf numFmtId="167" fontId="4" fillId="0" borderId="0" xfId="0" applyNumberFormat="1" applyFont="1" applyAlignment="1">
      <alignment horizontal="left"/>
    </xf>
    <xf numFmtId="0" fontId="4" fillId="3" borderId="0" xfId="0" applyFont="1" applyFill="1" applyAlignment="1">
      <alignment horizontal="left"/>
    </xf>
    <xf numFmtId="0" fontId="3" fillId="0" borderId="0" xfId="0" applyFont="1" applyAlignment="1"/>
    <xf numFmtId="0" fontId="3" fillId="0" borderId="0" xfId="0" applyFont="1" applyAlignment="1"/>
    <xf numFmtId="15" fontId="4" fillId="0" borderId="0" xfId="0" applyNumberFormat="1" applyFont="1" applyAlignment="1">
      <alignment horizontal="left"/>
    </xf>
    <xf numFmtId="0" fontId="4" fillId="4" borderId="0" xfId="0" applyFont="1" applyFill="1" applyAlignment="1">
      <alignment horizontal="left"/>
    </xf>
    <xf numFmtId="0" fontId="4" fillId="5" borderId="0" xfId="0" applyFont="1" applyFill="1" applyAlignment="1">
      <alignment horizontal="left"/>
    </xf>
    <xf numFmtId="0" fontId="6" fillId="0" borderId="0" xfId="0" applyFont="1" applyAlignment="1">
      <alignment horizontal="left"/>
    </xf>
    <xf numFmtId="168" fontId="4" fillId="0" borderId="0" xfId="0" applyNumberFormat="1" applyFont="1" applyAlignment="1">
      <alignment horizontal="left"/>
    </xf>
    <xf numFmtId="0" fontId="7" fillId="0" borderId="0" xfId="0" applyFont="1" applyAlignment="1">
      <alignment horizontal="left"/>
    </xf>
    <xf numFmtId="166" fontId="4" fillId="0" borderId="0" xfId="0" applyNumberFormat="1" applyFont="1" applyAlignment="1">
      <alignment horizontal="left"/>
    </xf>
    <xf numFmtId="0" fontId="8" fillId="0" borderId="0" xfId="0" applyFont="1" applyAlignment="1"/>
    <xf numFmtId="49" fontId="4" fillId="0" borderId="0" xfId="0" applyNumberFormat="1" applyFont="1" applyAlignment="1">
      <alignment horizontal="left"/>
    </xf>
    <xf numFmtId="15" fontId="0" fillId="0" borderId="0" xfId="0" applyNumberFormat="1" applyFont="1" applyAlignment="1">
      <alignment horizontal="left"/>
    </xf>
    <xf numFmtId="166" fontId="0" fillId="0" borderId="0" xfId="0" applyNumberFormat="1" applyFont="1" applyAlignment="1">
      <alignment horizontal="left"/>
    </xf>
    <xf numFmtId="0" fontId="4" fillId="0" borderId="0" xfId="0" applyFont="1" applyAlignment="1"/>
    <xf numFmtId="0" fontId="4" fillId="2" borderId="0" xfId="0" applyFont="1" applyFill="1" applyAlignment="1"/>
    <xf numFmtId="168" fontId="4" fillId="0" borderId="0" xfId="0" applyNumberFormat="1" applyFont="1" applyAlignment="1">
      <alignment horizontal="left"/>
    </xf>
    <xf numFmtId="0" fontId="9" fillId="0" borderId="0" xfId="0" applyFont="1" applyAlignment="1"/>
    <xf numFmtId="0" fontId="3" fillId="2" borderId="0" xfId="0" applyFont="1" applyFill="1" applyAlignment="1"/>
    <xf numFmtId="169" fontId="4" fillId="0" borderId="0" xfId="0" applyNumberFormat="1" applyFont="1" applyAlignment="1">
      <alignment horizontal="left"/>
    </xf>
    <xf numFmtId="0" fontId="4" fillId="6" borderId="0" xfId="0" applyFont="1" applyFill="1" applyAlignment="1">
      <alignment horizontal="left"/>
    </xf>
    <xf numFmtId="49" fontId="4" fillId="0" borderId="0" xfId="0" applyNumberFormat="1" applyFont="1" applyAlignment="1">
      <alignment horizontal="left"/>
    </xf>
    <xf numFmtId="0" fontId="5" fillId="0" borderId="0" xfId="0" applyFont="1" applyAlignment="1"/>
    <xf numFmtId="0" fontId="3" fillId="0" borderId="0" xfId="0" applyFont="1" applyAlignment="1">
      <alignment horizontal="left"/>
    </xf>
    <xf numFmtId="0" fontId="4" fillId="0" borderId="0" xfId="0" applyFont="1" applyAlignment="1"/>
    <xf numFmtId="0" fontId="4" fillId="8" borderId="0" xfId="0" applyFont="1" applyFill="1" applyAlignment="1">
      <alignment horizontal="left"/>
    </xf>
    <xf numFmtId="0" fontId="4" fillId="0" borderId="0" xfId="0" applyFont="1" applyAlignment="1"/>
    <xf numFmtId="170" fontId="4" fillId="0" borderId="0" xfId="0" applyNumberFormat="1" applyFont="1" applyAlignment="1">
      <alignment horizontal="left"/>
    </xf>
    <xf numFmtId="0" fontId="4" fillId="5" borderId="0" xfId="0" applyFont="1" applyFill="1" applyAlignment="1">
      <alignment horizontal="left"/>
    </xf>
    <xf numFmtId="0" fontId="4" fillId="5" borderId="0" xfId="0" applyFont="1" applyFill="1" applyAlignment="1"/>
    <xf numFmtId="0" fontId="4" fillId="4" borderId="0" xfId="0" applyFont="1" applyFill="1" applyAlignment="1"/>
    <xf numFmtId="0" fontId="4" fillId="9" borderId="0" xfId="0" applyFont="1" applyFill="1" applyAlignment="1">
      <alignment horizontal="left"/>
    </xf>
    <xf numFmtId="0" fontId="4" fillId="9" borderId="0" xfId="0" applyFont="1" applyFill="1" applyAlignment="1">
      <alignment horizontal="left"/>
    </xf>
    <xf numFmtId="0" fontId="4" fillId="9" borderId="0" xfId="0" applyFont="1" applyFill="1" applyAlignment="1"/>
    <xf numFmtId="0" fontId="6" fillId="0" borderId="0" xfId="0" applyFont="1" applyAlignment="1"/>
    <xf numFmtId="0" fontId="6" fillId="0" borderId="1" xfId="0" applyFont="1" applyBorder="1" applyAlignment="1"/>
    <xf numFmtId="0" fontId="4" fillId="10" borderId="0" xfId="0" applyFont="1" applyFill="1" applyAlignment="1">
      <alignment horizontal="left"/>
    </xf>
    <xf numFmtId="171" fontId="4" fillId="0" borderId="0" xfId="0" applyNumberFormat="1" applyFont="1" applyAlignment="1">
      <alignment horizontal="left"/>
    </xf>
    <xf numFmtId="0" fontId="4" fillId="11" borderId="0" xfId="0" applyFont="1" applyFill="1" applyAlignment="1">
      <alignment horizontal="left"/>
    </xf>
    <xf numFmtId="0" fontId="8" fillId="4" borderId="0" xfId="0" applyFont="1" applyFill="1" applyAlignment="1"/>
    <xf numFmtId="0" fontId="8" fillId="5" borderId="0" xfId="0" applyFont="1" applyFill="1" applyAlignment="1"/>
    <xf numFmtId="0" fontId="8" fillId="11" borderId="0" xfId="0" applyFont="1" applyFill="1" applyAlignment="1"/>
    <xf numFmtId="0" fontId="0" fillId="0" borderId="0" xfId="0" applyFont="1" applyAlignment="1">
      <alignment horizontal="left"/>
    </xf>
    <xf numFmtId="0" fontId="3" fillId="7" borderId="0" xfId="0" applyFont="1" applyFill="1" applyAlignment="1">
      <alignment horizontal="left"/>
    </xf>
    <xf numFmtId="0" fontId="4" fillId="7" borderId="0" xfId="0" applyFont="1" applyFill="1" applyAlignment="1"/>
    <xf numFmtId="0" fontId="7" fillId="0" borderId="0" xfId="0" applyFont="1" applyAlignment="1">
      <alignment horizontal="left" vertical="top"/>
    </xf>
    <xf numFmtId="0" fontId="0" fillId="0" borderId="0" xfId="0" applyFont="1" applyAlignment="1">
      <alignment horizontal="left"/>
    </xf>
    <xf numFmtId="0" fontId="0" fillId="0" borderId="0" xfId="0" applyFont="1" applyAlignment="1">
      <alignment horizontal="left"/>
    </xf>
    <xf numFmtId="0" fontId="0" fillId="12" borderId="0" xfId="0" applyFont="1" applyFill="1" applyAlignment="1">
      <alignment horizontal="left"/>
    </xf>
    <xf numFmtId="0" fontId="0" fillId="0" borderId="0" xfId="0" applyFont="1" applyAlignment="1"/>
    <xf numFmtId="0" fontId="7" fillId="0" borderId="2" xfId="0" applyFont="1" applyBorder="1" applyAlignment="1">
      <alignment horizontal="left"/>
    </xf>
    <xf numFmtId="172" fontId="0" fillId="0" borderId="0" xfId="0" applyNumberFormat="1" applyFont="1" applyAlignment="1">
      <alignment horizontal="left"/>
    </xf>
    <xf numFmtId="0" fontId="0" fillId="0" borderId="0" xfId="0" applyFont="1" applyAlignment="1"/>
    <xf numFmtId="0" fontId="11" fillId="0" borderId="0" xfId="0" applyFont="1" applyAlignment="1">
      <alignment horizontal="left"/>
    </xf>
    <xf numFmtId="0" fontId="7" fillId="0" borderId="0" xfId="0" applyFont="1" applyAlignment="1"/>
    <xf numFmtId="0" fontId="11" fillId="0" borderId="0" xfId="0" applyFont="1" applyAlignment="1">
      <alignment horizontal="left"/>
    </xf>
    <xf numFmtId="0" fontId="0" fillId="0" borderId="0" xfId="0" applyFont="1" applyAlignment="1"/>
    <xf numFmtId="0" fontId="12" fillId="0" borderId="0" xfId="0" applyFont="1" applyAlignment="1"/>
    <xf numFmtId="0" fontId="11" fillId="0" borderId="0" xfId="0" applyFont="1" applyAlignment="1">
      <alignment horizontal="left"/>
    </xf>
    <xf numFmtId="0" fontId="11" fillId="0" borderId="0" xfId="0" applyFont="1"/>
    <xf numFmtId="0" fontId="11" fillId="0" borderId="0" xfId="0" applyFont="1" applyAlignment="1"/>
    <xf numFmtId="0" fontId="7" fillId="0" borderId="0" xfId="0" applyFont="1" applyAlignment="1"/>
    <xf numFmtId="0" fontId="7" fillId="0" borderId="0" xfId="0" applyFont="1" applyAlignment="1"/>
    <xf numFmtId="0" fontId="7" fillId="0" borderId="0" xfId="0" applyFont="1" applyAlignment="1">
      <alignment horizontal="left"/>
    </xf>
    <xf numFmtId="0" fontId="7" fillId="0" borderId="0" xfId="0" applyFont="1" applyAlignment="1"/>
    <xf numFmtId="0" fontId="7" fillId="0" borderId="1" xfId="0" applyFont="1" applyBorder="1" applyAlignment="1"/>
    <xf numFmtId="0" fontId="10" fillId="0" borderId="0" xfId="0" applyFont="1" applyAlignment="1">
      <alignment horizontal="left"/>
    </xf>
    <xf numFmtId="0" fontId="6" fillId="0" borderId="0" xfId="0" applyFont="1" applyAlignment="1">
      <alignment horizontal="left"/>
    </xf>
    <xf numFmtId="0" fontId="10" fillId="0" borderId="0" xfId="0" applyFont="1" applyAlignment="1">
      <alignment horizontal="left"/>
    </xf>
    <xf numFmtId="0" fontId="8" fillId="0" borderId="0" xfId="0" applyFont="1" applyAlignment="1">
      <alignment horizontal="left"/>
    </xf>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3" fillId="0" borderId="0" xfId="0" applyFont="1" applyAlignment="1">
      <alignment horizontal="left"/>
    </xf>
    <xf numFmtId="0" fontId="15" fillId="0" borderId="0" xfId="0" applyFont="1" applyAlignment="1">
      <alignment horizontal="left"/>
    </xf>
    <xf numFmtId="0" fontId="15" fillId="0" borderId="0" xfId="0" applyFont="1" applyAlignment="1">
      <alignment horizontal="left"/>
    </xf>
    <xf numFmtId="0" fontId="16" fillId="0" borderId="0" xfId="0" applyFont="1" applyAlignment="1">
      <alignment horizontal="left"/>
    </xf>
    <xf numFmtId="0" fontId="16" fillId="0" borderId="0" xfId="0" applyFont="1" applyAlignment="1">
      <alignment horizontal="left"/>
    </xf>
    <xf numFmtId="0" fontId="17" fillId="2" borderId="0" xfId="0" applyFont="1" applyFill="1" applyAlignment="1"/>
    <xf numFmtId="0" fontId="18" fillId="0" borderId="0" xfId="0" applyFont="1" applyAlignment="1">
      <alignment horizontal="left"/>
    </xf>
    <xf numFmtId="0" fontId="0" fillId="0" borderId="0" xfId="0" applyFont="1" applyAlignment="1">
      <alignment horizontal="left"/>
    </xf>
    <xf numFmtId="0" fontId="19" fillId="0" borderId="0" xfId="0" applyFont="1" applyAlignment="1">
      <alignment horizontal="left"/>
    </xf>
    <xf numFmtId="0" fontId="20" fillId="0" borderId="0" xfId="0" applyFont="1" applyAlignment="1">
      <alignment horizontal="left"/>
    </xf>
    <xf numFmtId="0" fontId="20" fillId="0" borderId="0" xfId="0" applyFont="1" applyAlignment="1">
      <alignment horizontal="left"/>
    </xf>
    <xf numFmtId="0" fontId="16" fillId="4" borderId="0" xfId="0" applyFont="1" applyFill="1" applyAlignment="1">
      <alignment horizontal="left"/>
    </xf>
    <xf numFmtId="170" fontId="0" fillId="0" borderId="0" xfId="0" applyNumberFormat="1" applyFont="1" applyAlignment="1">
      <alignment horizontal="left"/>
    </xf>
    <xf numFmtId="0" fontId="0" fillId="4" borderId="0" xfId="0" applyFont="1" applyFill="1" applyAlignment="1">
      <alignment horizontal="left"/>
    </xf>
    <xf numFmtId="0" fontId="0" fillId="13" borderId="0" xfId="0" applyFont="1" applyFill="1" applyAlignment="1">
      <alignment horizontal="left"/>
    </xf>
    <xf numFmtId="0" fontId="0" fillId="14" borderId="0" xfId="0" applyFont="1" applyFill="1" applyAlignment="1">
      <alignment horizontal="left"/>
    </xf>
    <xf numFmtId="0" fontId="0" fillId="15" borderId="0" xfId="0" applyFont="1" applyFill="1" applyAlignment="1">
      <alignment horizontal="left"/>
    </xf>
    <xf numFmtId="0" fontId="0" fillId="5" borderId="0" xfId="0" applyFont="1" applyFill="1" applyAlignment="1">
      <alignment horizontal="left"/>
    </xf>
    <xf numFmtId="16" fontId="0" fillId="0" borderId="0" xfId="0" applyNumberFormat="1" applyFont="1" applyAlignment="1">
      <alignment horizontal="left"/>
    </xf>
    <xf numFmtId="0" fontId="0" fillId="16" borderId="0" xfId="0" applyFont="1" applyFill="1" applyAlignment="1">
      <alignment horizontal="left"/>
    </xf>
    <xf numFmtId="173" fontId="0" fillId="0" borderId="0" xfId="0" applyNumberFormat="1" applyFont="1" applyAlignment="1">
      <alignment horizontal="left"/>
    </xf>
    <xf numFmtId="0" fontId="23" fillId="0" borderId="0" xfId="0" applyFont="1" applyAlignment="1"/>
    <xf numFmtId="0" fontId="24" fillId="0" borderId="0" xfId="0" applyFont="1" applyAlignment="1">
      <alignment horizontal="left"/>
    </xf>
    <xf numFmtId="174" fontId="0" fillId="0" borderId="0" xfId="0" applyNumberFormat="1" applyFont="1" applyAlignment="1">
      <alignment horizontal="left"/>
    </xf>
    <xf numFmtId="0" fontId="27" fillId="0" borderId="0" xfId="0" applyFont="1" applyAlignment="1">
      <alignment horizontal="left"/>
    </xf>
    <xf numFmtId="171" fontId="0" fillId="0" borderId="0" xfId="0" applyNumberFormat="1" applyFont="1" applyAlignment="1">
      <alignment horizontal="left"/>
    </xf>
    <xf numFmtId="175" fontId="0" fillId="0" borderId="0" xfId="0" applyNumberFormat="1" applyFont="1" applyAlignment="1">
      <alignment horizontal="left"/>
    </xf>
    <xf numFmtId="0" fontId="0" fillId="0" borderId="0" xfId="0" applyFont="1" applyAlignment="1">
      <alignment horizontal="left"/>
    </xf>
    <xf numFmtId="0" fontId="0" fillId="0" borderId="0" xfId="0" applyFont="1" applyAlignment="1"/>
    <xf numFmtId="0" fontId="0" fillId="0" borderId="0" xfId="0" applyFont="1" applyAlignment="1"/>
    <xf numFmtId="0" fontId="31" fillId="0" borderId="0" xfId="0" applyFont="1" applyAlignment="1">
      <alignment horizontal="left"/>
    </xf>
    <xf numFmtId="0" fontId="7" fillId="0" borderId="0" xfId="0" applyFont="1" applyAlignment="1"/>
    <xf numFmtId="0" fontId="0" fillId="0" borderId="0" xfId="0" applyFont="1" applyAlignment="1">
      <alignment horizontal="left"/>
    </xf>
    <xf numFmtId="0" fontId="0" fillId="2" borderId="0" xfId="0" applyFont="1" applyFill="1" applyAlignment="1"/>
    <xf numFmtId="0" fontId="0" fillId="2" borderId="0" xfId="0" applyFont="1" applyFill="1" applyAlignment="1">
      <alignment horizontal="left"/>
    </xf>
    <xf numFmtId="0" fontId="7" fillId="0" borderId="0" xfId="0" applyFont="1" applyAlignment="1">
      <alignment horizontal="left"/>
    </xf>
    <xf numFmtId="0" fontId="0" fillId="0" borderId="0" xfId="0" applyFont="1" applyAlignment="1"/>
    <xf numFmtId="0" fontId="0" fillId="0" borderId="0" xfId="0" applyFont="1" applyAlignment="1"/>
    <xf numFmtId="0" fontId="32" fillId="0" borderId="1" xfId="0" applyFont="1" applyBorder="1" applyAlignment="1"/>
    <xf numFmtId="0" fontId="11" fillId="0" borderId="1" xfId="0" applyFont="1" applyBorder="1" applyAlignment="1"/>
    <xf numFmtId="0" fontId="11" fillId="0" borderId="0" xfId="0" applyFont="1" applyAlignment="1"/>
    <xf numFmtId="0" fontId="0" fillId="0" borderId="0" xfId="0" applyFont="1" applyAlignment="1"/>
    <xf numFmtId="0" fontId="33" fillId="0" borderId="0" xfId="0" applyFont="1" applyAlignment="1"/>
    <xf numFmtId="0" fontId="11" fillId="0" borderId="0" xfId="0" applyFont="1" applyAlignment="1"/>
    <xf numFmtId="0" fontId="0" fillId="17" borderId="0" xfId="0" applyFont="1" applyFill="1" applyAlignment="1"/>
    <xf numFmtId="0" fontId="34" fillId="2" borderId="0" xfId="0" applyFont="1" applyFill="1" applyAlignment="1"/>
    <xf numFmtId="0" fontId="35" fillId="2" borderId="0" xfId="0" applyFont="1" applyFill="1" applyAlignment="1"/>
    <xf numFmtId="169" fontId="0" fillId="0" borderId="0" xfId="0" applyNumberFormat="1" applyFont="1" applyAlignment="1">
      <alignment horizontal="left"/>
    </xf>
    <xf numFmtId="0" fontId="36" fillId="2" borderId="0" xfId="0" applyFont="1" applyFill="1" applyAlignment="1">
      <alignment horizontal="left"/>
    </xf>
    <xf numFmtId="0" fontId="37" fillId="0" borderId="0" xfId="0" applyFont="1" applyAlignment="1"/>
    <xf numFmtId="0" fontId="7" fillId="2" borderId="0" xfId="0" applyFont="1" applyFill="1" applyAlignment="1"/>
    <xf numFmtId="0" fontId="38" fillId="2" borderId="0" xfId="0" applyFont="1" applyFill="1" applyAlignment="1"/>
    <xf numFmtId="0" fontId="0" fillId="2" borderId="0" xfId="0" applyFont="1" applyFill="1" applyAlignment="1">
      <alignment horizontal="left"/>
    </xf>
    <xf numFmtId="0" fontId="39" fillId="0" borderId="0" xfId="0" applyFont="1" applyAlignment="1"/>
    <xf numFmtId="0" fontId="4" fillId="0" borderId="0" xfId="0" applyFont="1" applyAlignment="1">
      <alignment horizontal="left"/>
    </xf>
    <xf numFmtId="0" fontId="11" fillId="2" borderId="0" xfId="0" applyFont="1" applyFill="1" applyAlignment="1"/>
    <xf numFmtId="0" fontId="40" fillId="0" borderId="0" xfId="0" applyFont="1" applyAlignment="1"/>
    <xf numFmtId="0" fontId="41" fillId="2" borderId="0" xfId="0" applyFont="1" applyFill="1" applyAlignment="1"/>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42" fillId="0" borderId="0" xfId="1" applyAlignment="1"/>
    <xf numFmtId="14" fontId="0" fillId="0" borderId="0" xfId="0" applyNumberFormat="1" applyFont="1" applyAlignment="1">
      <alignment horizontal="left"/>
    </xf>
    <xf numFmtId="0" fontId="45" fillId="0" borderId="0" xfId="0" applyFont="1" applyAlignment="1">
      <alignment horizontal="left"/>
    </xf>
    <xf numFmtId="0" fontId="43" fillId="0" borderId="0" xfId="0" applyFont="1" applyAlignment="1"/>
    <xf numFmtId="0" fontId="43" fillId="0" borderId="0" xfId="0" applyFont="1" applyAlignment="1">
      <alignment horizontal="left"/>
    </xf>
    <xf numFmtId="0" fontId="46" fillId="0" borderId="0" xfId="0" applyFont="1" applyAlignment="1">
      <alignment vertical="center"/>
    </xf>
    <xf numFmtId="17" fontId="0" fillId="0" borderId="0" xfId="0" applyNumberFormat="1" applyFont="1" applyAlignment="1">
      <alignment horizontal="left"/>
    </xf>
    <xf numFmtId="0" fontId="47" fillId="0" borderId="0" xfId="0" applyFont="1" applyAlignment="1">
      <alignment vertical="center"/>
    </xf>
    <xf numFmtId="0" fontId="46" fillId="0" borderId="0" xfId="0" applyFont="1" applyAlignment="1"/>
    <xf numFmtId="0" fontId="4" fillId="0" borderId="0" xfId="0" applyFont="1" applyAlignment="1">
      <alignment horizontal="left"/>
    </xf>
    <xf numFmtId="0" fontId="0" fillId="0" borderId="0" xfId="0" applyFont="1" applyAlignment="1"/>
    <xf numFmtId="0" fontId="48" fillId="0" borderId="0" xfId="0" applyFont="1" applyAlignment="1">
      <alignment horizontal="left"/>
    </xf>
    <xf numFmtId="0" fontId="49" fillId="0" borderId="0" xfId="0" applyFont="1" applyAlignment="1">
      <alignment horizontal="left"/>
    </xf>
    <xf numFmtId="0" fontId="45" fillId="0" borderId="0" xfId="0" applyFont="1" applyAlignment="1"/>
    <xf numFmtId="0" fontId="50" fillId="0" borderId="0" xfId="0" applyFont="1" applyAlignment="1">
      <alignment horizontal="left"/>
    </xf>
    <xf numFmtId="0" fontId="0" fillId="0" borderId="0" xfId="0" applyFont="1" applyAlignment="1">
      <alignment horizontal="left"/>
    </xf>
    <xf numFmtId="0" fontId="42" fillId="0" borderId="0" xfId="1" applyAlignment="1">
      <alignment horizontal="left"/>
    </xf>
    <xf numFmtId="14" fontId="43" fillId="0" borderId="0" xfId="0" applyNumberFormat="1" applyFont="1" applyAlignment="1">
      <alignment horizontal="left"/>
    </xf>
    <xf numFmtId="0" fontId="51" fillId="0" borderId="0" xfId="0" applyFont="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7" fillId="0" borderId="0" xfId="0" applyFont="1" applyAlignment="1">
      <alignment horizontal="left"/>
    </xf>
    <xf numFmtId="0" fontId="52" fillId="0" borderId="0" xfId="0" applyFont="1" applyAlignment="1"/>
    <xf numFmtId="0" fontId="53" fillId="0" borderId="0" xfId="0" applyFont="1" applyAlignment="1">
      <alignment horizontal="left"/>
    </xf>
    <xf numFmtId="16" fontId="49" fillId="0" borderId="0" xfId="0" applyNumberFormat="1" applyFont="1" applyAlignment="1">
      <alignment horizontal="left"/>
    </xf>
    <xf numFmtId="0" fontId="4" fillId="0" borderId="0" xfId="0" applyNumberFormat="1" applyFont="1" applyAlignment="1">
      <alignment horizontal="left"/>
    </xf>
    <xf numFmtId="0" fontId="4" fillId="18" borderId="0" xfId="0" applyFont="1" applyFill="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0" fillId="0" borderId="0" xfId="0" applyFont="1" applyAlignment="1"/>
    <xf numFmtId="0" fontId="4" fillId="7" borderId="0" xfId="0" applyFont="1" applyFill="1" applyAlignment="1">
      <alignment horizontal="left"/>
    </xf>
    <xf numFmtId="0" fontId="4" fillId="0" borderId="0" xfId="0" applyFont="1" applyFill="1" applyAlignment="1">
      <alignment horizontal="left"/>
    </xf>
    <xf numFmtId="17" fontId="10" fillId="0" borderId="0" xfId="0" applyNumberFormat="1" applyFont="1" applyAlignment="1">
      <alignment horizontal="left"/>
    </xf>
    <xf numFmtId="49" fontId="10" fillId="0" borderId="0" xfId="0" applyNumberFormat="1" applyFont="1" applyAlignment="1">
      <alignment horizontal="left"/>
    </xf>
    <xf numFmtId="0" fontId="54" fillId="0" borderId="0" xfId="0" applyFont="1" applyAlignment="1"/>
    <xf numFmtId="0" fontId="10" fillId="0" borderId="0" xfId="0" applyFont="1" applyAlignment="1"/>
    <xf numFmtId="0" fontId="6" fillId="0" borderId="1" xfId="0" applyFont="1" applyBorder="1" applyAlignment="1">
      <alignment horizontal="left"/>
    </xf>
    <xf numFmtId="14" fontId="0" fillId="0" borderId="0" xfId="0" applyNumberFormat="1" applyFont="1" applyAlignment="1"/>
    <xf numFmtId="14" fontId="10" fillId="0" borderId="1" xfId="0" applyNumberFormat="1" applyFont="1" applyBorder="1" applyAlignment="1">
      <alignment horizontal="left"/>
    </xf>
    <xf numFmtId="14" fontId="10" fillId="0" borderId="0" xfId="0" applyNumberFormat="1" applyFont="1" applyAlignment="1"/>
    <xf numFmtId="14" fontId="10" fillId="0" borderId="0" xfId="0" applyNumberFormat="1" applyFont="1" applyAlignment="1">
      <alignment horizontal="left"/>
    </xf>
    <xf numFmtId="49" fontId="10" fillId="0" borderId="1" xfId="0" applyNumberFormat="1" applyFont="1" applyBorder="1" applyAlignment="1">
      <alignment horizontal="left"/>
    </xf>
    <xf numFmtId="0" fontId="16" fillId="19" borderId="0" xfId="0" applyFont="1" applyFill="1" applyAlignment="1">
      <alignment horizontal="left"/>
    </xf>
    <xf numFmtId="0" fontId="4" fillId="19" borderId="0" xfId="0" applyFont="1" applyFill="1" applyAlignment="1">
      <alignment horizontal="left"/>
    </xf>
    <xf numFmtId="0" fontId="4" fillId="20" borderId="0" xfId="0" applyFont="1" applyFill="1" applyAlignment="1">
      <alignment horizontal="left"/>
    </xf>
    <xf numFmtId="14" fontId="0" fillId="21" borderId="0" xfId="0" applyNumberFormat="1" applyFont="1" applyFill="1" applyAlignment="1">
      <alignment horizontal="left"/>
    </xf>
    <xf numFmtId="0" fontId="6" fillId="21" borderId="0" xfId="0" applyFont="1" applyFill="1" applyAlignment="1">
      <alignment horizontal="left"/>
    </xf>
    <xf numFmtId="0" fontId="7" fillId="22" borderId="0" xfId="0" applyFont="1" applyFill="1" applyAlignment="1">
      <alignment horizontal="left"/>
    </xf>
    <xf numFmtId="9" fontId="0" fillId="0" borderId="0" xfId="0" applyNumberFormat="1" applyFont="1" applyAlignment="1"/>
    <xf numFmtId="10" fontId="0" fillId="0" borderId="0" xfId="0" applyNumberFormat="1" applyFont="1" applyAlignment="1"/>
    <xf numFmtId="0" fontId="10" fillId="0" borderId="0" xfId="0" applyNumberFormat="1" applyFont="1" applyAlignment="1"/>
    <xf numFmtId="0" fontId="0" fillId="0" borderId="0" xfId="0" applyNumberFormat="1" applyFont="1" applyAlignment="1"/>
    <xf numFmtId="0" fontId="55" fillId="0" borderId="0" xfId="0" applyFont="1" applyAlignment="1"/>
    <xf numFmtId="16" fontId="9" fillId="0" borderId="0" xfId="0" applyNumberFormat="1" applyFont="1" applyAlignment="1"/>
    <xf numFmtId="0" fontId="6" fillId="0" borderId="0" xfId="0" applyFont="1" applyFill="1" applyAlignment="1">
      <alignment horizontal="left"/>
    </xf>
    <xf numFmtId="0" fontId="6" fillId="23" borderId="0" xfId="0" applyFont="1" applyFill="1" applyAlignment="1">
      <alignment horizontal="left"/>
    </xf>
    <xf numFmtId="0" fontId="4" fillId="24" borderId="0" xfId="0" applyFont="1" applyFill="1" applyAlignment="1">
      <alignment horizontal="left"/>
    </xf>
    <xf numFmtId="0" fontId="4" fillId="25" borderId="0" xfId="0" applyFont="1" applyFill="1" applyAlignment="1">
      <alignment horizontal="left"/>
    </xf>
    <xf numFmtId="0" fontId="0" fillId="25" borderId="0" xfId="0" applyFont="1" applyFill="1" applyAlignment="1"/>
    <xf numFmtId="0" fontId="4" fillId="3" borderId="0" xfId="0" applyFont="1" applyFill="1" applyAlignment="1"/>
    <xf numFmtId="0" fontId="4" fillId="0" borderId="0" xfId="0" applyFont="1" applyFill="1" applyAlignment="1"/>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16" fillId="23" borderId="0" xfId="0" applyFont="1" applyFill="1" applyAlignment="1">
      <alignment horizontal="left"/>
    </xf>
    <xf numFmtId="0" fontId="0" fillId="26" borderId="0" xfId="0" applyFont="1" applyFill="1" applyAlignment="1">
      <alignment horizontal="left"/>
    </xf>
    <xf numFmtId="0" fontId="0" fillId="27" borderId="0" xfId="0" applyFont="1" applyFill="1" applyAlignment="1">
      <alignment horizontal="left"/>
    </xf>
    <xf numFmtId="0" fontId="0" fillId="0" borderId="0" xfId="0" applyFont="1" applyFill="1" applyAlignment="1"/>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16" fillId="0" borderId="0" xfId="0" applyFont="1" applyAlignment="1">
      <alignment horizontal="left"/>
    </xf>
    <xf numFmtId="0" fontId="7" fillId="0" borderId="0" xfId="0" applyFont="1" applyFill="1" applyAlignment="1">
      <alignment horizontal="left"/>
    </xf>
    <xf numFmtId="0" fontId="16" fillId="24" borderId="0" xfId="0" applyFont="1" applyFill="1" applyAlignment="1">
      <alignment horizontal="left"/>
    </xf>
    <xf numFmtId="0" fontId="16" fillId="0" borderId="0" xfId="0" applyFont="1" applyFill="1" applyAlignment="1">
      <alignment horizontal="left"/>
    </xf>
    <xf numFmtId="0" fontId="4" fillId="28" borderId="0" xfId="0" applyFont="1" applyFill="1" applyAlignment="1">
      <alignment horizontal="left"/>
    </xf>
    <xf numFmtId="0" fontId="16" fillId="29" borderId="0" xfId="0" applyFont="1" applyFill="1" applyAlignment="1">
      <alignment horizontal="left"/>
    </xf>
    <xf numFmtId="0" fontId="8" fillId="0" borderId="0" xfId="0" applyFont="1" applyFill="1" applyAlignment="1"/>
    <xf numFmtId="49" fontId="7" fillId="0" borderId="0" xfId="0" applyNumberFormat="1" applyFont="1" applyAlignment="1">
      <alignment horizontal="left" vertical="top"/>
    </xf>
    <xf numFmtId="49" fontId="0" fillId="0" borderId="0" xfId="0" applyNumberFormat="1" applyFont="1" applyAlignment="1">
      <alignment horizontal="left"/>
    </xf>
    <xf numFmtId="49" fontId="14" fillId="0" borderId="0" xfId="0" applyNumberFormat="1" applyFont="1" applyAlignment="1">
      <alignment horizontal="left"/>
    </xf>
    <xf numFmtId="49" fontId="43" fillId="0" borderId="0" xfId="0" applyNumberFormat="1" applyFont="1" applyAlignment="1">
      <alignment horizontal="left"/>
    </xf>
    <xf numFmtId="49" fontId="10" fillId="0" borderId="0" xfId="0" applyNumberFormat="1" applyFont="1" applyFill="1" applyAlignment="1">
      <alignment horizontal="left"/>
    </xf>
    <xf numFmtId="49" fontId="10" fillId="0" borderId="0" xfId="0" applyNumberFormat="1" applyFont="1" applyAlignment="1"/>
    <xf numFmtId="49" fontId="9" fillId="0" borderId="0" xfId="0" applyNumberFormat="1" applyFont="1" applyAlignment="1"/>
    <xf numFmtId="49" fontId="0" fillId="0" borderId="0" xfId="0" applyNumberFormat="1" applyFont="1" applyAlignment="1"/>
    <xf numFmtId="1" fontId="10" fillId="0" borderId="0" xfId="0" applyNumberFormat="1" applyFont="1" applyAlignment="1"/>
    <xf numFmtId="1" fontId="0" fillId="0" borderId="0" xfId="0" applyNumberFormat="1" applyFont="1" applyAlignment="1"/>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7" fillId="0" borderId="0" xfId="0" applyFont="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6" fillId="0" borderId="0" xfId="0" applyFont="1" applyAlignment="1">
      <alignment horizontal="left" vertical="top"/>
    </xf>
    <xf numFmtId="0" fontId="10" fillId="0" borderId="0" xfId="0" quotePrefix="1" applyFont="1" applyAlignment="1"/>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16" fillId="0" borderId="0" xfId="0" applyFont="1" applyAlignment="1">
      <alignment horizontal="left"/>
    </xf>
    <xf numFmtId="0" fontId="16" fillId="30" borderId="0" xfId="0" applyFont="1" applyFill="1" applyAlignment="1">
      <alignment horizontal="left"/>
    </xf>
    <xf numFmtId="0" fontId="4" fillId="31" borderId="0" xfId="0" applyFont="1" applyFill="1" applyAlignment="1">
      <alignment horizontal="left"/>
    </xf>
    <xf numFmtId="16" fontId="4" fillId="0" borderId="0" xfId="0" applyNumberFormat="1" applyFont="1" applyAlignment="1">
      <alignment horizontal="left"/>
    </xf>
    <xf numFmtId="0" fontId="45" fillId="0" borderId="0" xfId="0" applyFont="1" applyFill="1" applyAlignment="1">
      <alignment horizontal="left"/>
    </xf>
    <xf numFmtId="0" fontId="43" fillId="0" borderId="0" xfId="0" applyFon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left"/>
    </xf>
    <xf numFmtId="0" fontId="44" fillId="0" borderId="0" xfId="0" applyFont="1" applyFill="1" applyAlignment="1"/>
    <xf numFmtId="0" fontId="42" fillId="0" borderId="0" xfId="1" applyFill="1" applyAlignment="1"/>
    <xf numFmtId="0" fontId="48" fillId="0" borderId="0" xfId="0" applyFont="1" applyFill="1" applyAlignment="1">
      <alignment horizontal="left"/>
    </xf>
    <xf numFmtId="15" fontId="4" fillId="0" borderId="0" xfId="0" applyNumberFormat="1" applyFont="1" applyFill="1" applyAlignment="1">
      <alignment horizontal="left"/>
    </xf>
    <xf numFmtId="0" fontId="49" fillId="0" borderId="0" xfId="0" applyFont="1" applyFill="1" applyAlignment="1">
      <alignment horizontal="left"/>
    </xf>
    <xf numFmtId="164" fontId="4" fillId="0" borderId="0" xfId="0" applyNumberFormat="1" applyFont="1" applyFill="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4" fillId="0" borderId="0" xfId="0" applyFont="1" applyAlignment="1">
      <alignment horizontal="left"/>
    </xf>
    <xf numFmtId="0" fontId="0" fillId="0" borderId="0" xfId="0" applyFont="1" applyAlignment="1"/>
    <xf numFmtId="0" fontId="16" fillId="0" borderId="0" xfId="0" applyFont="1" applyAlignment="1">
      <alignment horizontal="left"/>
    </xf>
    <xf numFmtId="0" fontId="10" fillId="0" borderId="0" xfId="0" applyNumberFormat="1" applyFont="1" applyAlignment="1">
      <alignment horizontal="left"/>
    </xf>
    <xf numFmtId="0" fontId="4" fillId="0" borderId="0" xfId="0" applyNumberFormat="1" applyFont="1" applyAlignment="1">
      <alignment horizontal="right"/>
    </xf>
    <xf numFmtId="0" fontId="56" fillId="0" borderId="0" xfId="0" applyNumberFormat="1" applyFont="1" applyAlignment="1">
      <alignment horizontal="right"/>
    </xf>
    <xf numFmtId="0" fontId="0" fillId="32" borderId="0" xfId="0" applyFont="1" applyFill="1" applyAlignment="1"/>
    <xf numFmtId="0" fontId="4" fillId="32" borderId="0" xfId="0" applyFont="1" applyFill="1" applyAlignment="1">
      <alignment horizontal="left"/>
    </xf>
    <xf numFmtId="0" fontId="10" fillId="0" borderId="0" xfId="0" applyFont="1" applyAlignment="1">
      <alignment horizontal="left" vertical="top" wrapText="1"/>
    </xf>
    <xf numFmtId="0" fontId="10" fillId="0" borderId="0" xfId="0" applyFont="1" applyAlignment="1">
      <alignment horizontal="left" vertical="top"/>
    </xf>
    <xf numFmtId="16" fontId="10" fillId="0" borderId="0" xfId="0" applyNumberFormat="1" applyFont="1" applyAlignment="1">
      <alignment horizontal="left"/>
    </xf>
    <xf numFmtId="0" fontId="4" fillId="0" borderId="0" xfId="0" applyFont="1" applyAlignment="1">
      <alignment horizontal="left"/>
    </xf>
    <xf numFmtId="0" fontId="0" fillId="0" borderId="0" xfId="0" applyFont="1" applyAlignment="1"/>
    <xf numFmtId="0" fontId="58" fillId="31" borderId="0" xfId="0" applyFont="1" applyFill="1" applyAlignment="1">
      <alignment horizontal="left"/>
    </xf>
    <xf numFmtId="0" fontId="4" fillId="33" borderId="0" xfId="0" applyFont="1" applyFill="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16" fillId="0" borderId="0" xfId="0" applyFont="1" applyAlignment="1">
      <alignment horizontal="left"/>
    </xf>
    <xf numFmtId="176" fontId="10" fillId="0" borderId="0" xfId="0" applyNumberFormat="1" applyFont="1" applyAlignment="1"/>
    <xf numFmtId="0" fontId="4" fillId="34" borderId="0" xfId="0" applyFont="1" applyFill="1" applyAlignment="1">
      <alignment horizontal="left"/>
    </xf>
    <xf numFmtId="49" fontId="10" fillId="0" borderId="0" xfId="0" applyNumberFormat="1" applyFont="1" applyFill="1" applyAlignment="1"/>
    <xf numFmtId="0" fontId="16" fillId="34" borderId="0" xfId="0" applyFont="1" applyFill="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59" fillId="0" borderId="0" xfId="0" applyFont="1" applyAlignment="1"/>
    <xf numFmtId="0" fontId="42" fillId="0" borderId="1" xfId="1" applyFill="1" applyBorder="1" applyAlignment="1"/>
    <xf numFmtId="0" fontId="10" fillId="0" borderId="0" xfId="0" applyFont="1" applyFill="1" applyAlignment="1"/>
    <xf numFmtId="0" fontId="10" fillId="0" borderId="0" xfId="0" applyFont="1" applyAlignment="1">
      <alignment wrapText="1"/>
    </xf>
    <xf numFmtId="0" fontId="0" fillId="0" borderId="0" xfId="0" applyFont="1" applyAlignment="1"/>
    <xf numFmtId="0" fontId="0" fillId="0" borderId="0" xfId="0" applyFont="1" applyAlignment="1">
      <alignment horizontal="left"/>
    </xf>
    <xf numFmtId="0" fontId="4" fillId="0" borderId="0" xfId="0" applyFont="1" applyAlignment="1">
      <alignment horizontal="left"/>
    </xf>
    <xf numFmtId="0" fontId="0" fillId="0" borderId="0" xfId="0" applyFont="1" applyAlignment="1"/>
    <xf numFmtId="0" fontId="4" fillId="0" borderId="0" xfId="0" applyFont="1" applyAlignment="1">
      <alignment horizontal="left" vertical="top"/>
    </xf>
    <xf numFmtId="0" fontId="4" fillId="4" borderId="0" xfId="0" applyFont="1" applyFill="1" applyAlignment="1">
      <alignment horizontal="left"/>
    </xf>
    <xf numFmtId="0" fontId="0" fillId="0" borderId="0" xfId="0" applyFont="1" applyAlignment="1">
      <alignment horizontal="left"/>
    </xf>
    <xf numFmtId="0" fontId="16" fillId="0" borderId="0" xfId="0" applyFont="1" applyAlignment="1">
      <alignment horizontal="left"/>
    </xf>
    <xf numFmtId="0" fontId="60" fillId="0" borderId="0" xfId="0" applyFont="1" applyAlignment="1" applyProtection="1">
      <alignment horizontal="left" vertical="top" wrapText="1"/>
      <protection locked="0"/>
    </xf>
    <xf numFmtId="0" fontId="61" fillId="0" borderId="0" xfId="0" applyNumberFormat="1" applyFont="1" applyAlignment="1">
      <alignment horizontal="left"/>
    </xf>
    <xf numFmtId="0" fontId="46" fillId="0" borderId="0" xfId="0" applyFont="1" applyFill="1" applyAlignment="1">
      <alignment horizontal="left"/>
    </xf>
    <xf numFmtId="0" fontId="4" fillId="35" borderId="0" xfId="0" applyFont="1" applyFill="1" applyAlignment="1">
      <alignment horizontal="left"/>
    </xf>
    <xf numFmtId="0" fontId="4" fillId="0" borderId="0" xfId="0" applyFont="1" applyAlignment="1">
      <alignment horizontal="left"/>
    </xf>
    <xf numFmtId="0" fontId="0" fillId="0" borderId="0" xfId="0" applyFont="1" applyAlignment="1"/>
    <xf numFmtId="0" fontId="16" fillId="0" borderId="0" xfId="0" applyFont="1" applyAlignment="1">
      <alignment horizontal="left"/>
    </xf>
    <xf numFmtId="0" fontId="10" fillId="19" borderId="0" xfId="0" applyFont="1" applyFill="1" applyAlignment="1"/>
    <xf numFmtId="0" fontId="4" fillId="22" borderId="0" xfId="0" applyFont="1" applyFill="1" applyAlignment="1"/>
    <xf numFmtId="0" fontId="10" fillId="22" borderId="0" xfId="0" applyNumberFormat="1" applyFont="1" applyFill="1" applyAlignment="1"/>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16" fillId="0" borderId="0" xfId="0" applyFont="1" applyAlignment="1">
      <alignment horizontal="left"/>
    </xf>
    <xf numFmtId="0" fontId="20" fillId="0" borderId="0" xfId="0" applyFont="1" applyFill="1" applyAlignment="1">
      <alignment horizontal="left"/>
    </xf>
    <xf numFmtId="0" fontId="58" fillId="0" borderId="1" xfId="0" applyFont="1" applyBorder="1" applyAlignment="1">
      <alignment horizontal="left"/>
    </xf>
    <xf numFmtId="14" fontId="37" fillId="0" borderId="0" xfId="0" applyNumberFormat="1" applyFont="1" applyAlignment="1"/>
    <xf numFmtId="0" fontId="20" fillId="35" borderId="0" xfId="0" applyFont="1" applyFill="1" applyAlignment="1">
      <alignment horizontal="left"/>
    </xf>
    <xf numFmtId="0" fontId="4" fillId="0" borderId="0" xfId="0" applyNumberFormat="1" applyFont="1" applyFill="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16" fillId="0" borderId="0" xfId="0" applyFont="1" applyAlignment="1">
      <alignment horizontal="left"/>
    </xf>
    <xf numFmtId="14" fontId="10" fillId="0" borderId="0" xfId="0" applyNumberFormat="1" applyFont="1" applyAlignment="1">
      <alignment wrapText="1"/>
    </xf>
    <xf numFmtId="0" fontId="10" fillId="36" borderId="0" xfId="0" applyFont="1" applyFill="1" applyAlignment="1"/>
    <xf numFmtId="0" fontId="5" fillId="0" borderId="0" xfId="0" applyFont="1" applyAlignment="1">
      <alignment horizontal="left"/>
    </xf>
    <xf numFmtId="0" fontId="10" fillId="37" borderId="0" xfId="0" applyFont="1" applyFill="1" applyAlignment="1"/>
    <xf numFmtId="0" fontId="4" fillId="36" borderId="0" xfId="0" applyFont="1" applyFill="1" applyAlignment="1">
      <alignment horizontal="left"/>
    </xf>
    <xf numFmtId="0" fontId="4" fillId="37" borderId="0" xfId="0" applyFont="1" applyFill="1" applyAlignment="1">
      <alignment horizontal="left"/>
    </xf>
    <xf numFmtId="0" fontId="20" fillId="24" borderId="0" xfId="0" applyFont="1" applyFill="1" applyAlignment="1">
      <alignment horizontal="left"/>
    </xf>
    <xf numFmtId="0" fontId="4" fillId="38" borderId="0" xfId="0" applyFont="1" applyFill="1" applyAlignment="1">
      <alignment horizontal="left"/>
    </xf>
    <xf numFmtId="0" fontId="62" fillId="0" borderId="0" xfId="0" applyFont="1" applyAlignment="1">
      <alignment horizontal="left"/>
    </xf>
    <xf numFmtId="0" fontId="63" fillId="0" borderId="0" xfId="0" applyFont="1" applyAlignment="1"/>
    <xf numFmtId="0" fontId="16" fillId="35" borderId="0" xfId="0" applyFont="1" applyFill="1" applyAlignment="1">
      <alignment horizontal="left"/>
    </xf>
    <xf numFmtId="0" fontId="20" fillId="25" borderId="0" xfId="0" applyFont="1" applyFill="1" applyAlignment="1">
      <alignment horizontal="left"/>
    </xf>
    <xf numFmtId="0" fontId="4" fillId="0" borderId="0" xfId="0" applyFont="1" applyAlignment="1">
      <alignment horizontal="left"/>
    </xf>
    <xf numFmtId="0" fontId="0" fillId="0" borderId="0" xfId="0" applyFont="1" applyAlignment="1"/>
    <xf numFmtId="0" fontId="16" fillId="0" borderId="0" xfId="0" applyFont="1" applyAlignment="1">
      <alignment horizontal="left"/>
    </xf>
    <xf numFmtId="0" fontId="4" fillId="39" borderId="0" xfId="0" applyFont="1" applyFill="1" applyAlignment="1">
      <alignment horizontal="left"/>
    </xf>
    <xf numFmtId="0" fontId="16" fillId="39" borderId="0" xfId="0" applyFont="1" applyFill="1" applyAlignment="1">
      <alignment horizontal="left"/>
    </xf>
    <xf numFmtId="0" fontId="10" fillId="0" borderId="0" xfId="0" applyNumberFormat="1" applyFont="1" applyFill="1" applyAlignment="1"/>
    <xf numFmtId="0" fontId="5" fillId="40" borderId="0" xfId="0" applyFont="1" applyFill="1" applyAlignment="1">
      <alignment horizontal="left"/>
    </xf>
    <xf numFmtId="0" fontId="5" fillId="0" borderId="0" xfId="0" applyFont="1" applyFill="1" applyAlignment="1">
      <alignment horizontal="left"/>
    </xf>
    <xf numFmtId="0" fontId="6" fillId="0" borderId="1" xfId="0" applyFont="1" applyFill="1" applyBorder="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16" fillId="0" borderId="0" xfId="0" applyFont="1" applyAlignment="1">
      <alignment horizontal="left"/>
    </xf>
    <xf numFmtId="0" fontId="4" fillId="0" borderId="0" xfId="0" applyFont="1" applyAlignment="1">
      <alignment horizontal="left"/>
    </xf>
    <xf numFmtId="0" fontId="0" fillId="0" borderId="0" xfId="0" applyFont="1" applyAlignment="1"/>
    <xf numFmtId="0" fontId="16" fillId="0" borderId="0" xfId="0" applyFont="1" applyAlignment="1">
      <alignment horizontal="left"/>
    </xf>
    <xf numFmtId="0" fontId="2" fillId="0" borderId="0" xfId="0" applyFont="1"/>
    <xf numFmtId="49" fontId="10" fillId="0" borderId="0" xfId="0" applyNumberFormat="1" applyFont="1"/>
    <xf numFmtId="0" fontId="10" fillId="0" borderId="0" xfId="0" applyFont="1"/>
    <xf numFmtId="0" fontId="0" fillId="0" borderId="0" xfId="0"/>
    <xf numFmtId="0" fontId="10" fillId="0" borderId="0" xfId="0" quotePrefix="1" applyFont="1"/>
    <xf numFmtId="0" fontId="46" fillId="0" borderId="0" xfId="0" applyFont="1" applyAlignment="1">
      <alignment horizontal="left"/>
    </xf>
    <xf numFmtId="0" fontId="8" fillId="0" borderId="0" xfId="0" applyFont="1"/>
    <xf numFmtId="0" fontId="4" fillId="0" borderId="0" xfId="0" applyFont="1"/>
    <xf numFmtId="0" fontId="0" fillId="0" borderId="0" xfId="0" applyFont="1" applyAlignment="1">
      <alignment horizontal="right"/>
    </xf>
    <xf numFmtId="0" fontId="10" fillId="0" borderId="0" xfId="0" applyFont="1" applyFill="1"/>
    <xf numFmtId="0" fontId="4" fillId="0" borderId="0" xfId="0" applyFont="1" applyAlignment="1">
      <alignment horizontal="left"/>
    </xf>
    <xf numFmtId="0" fontId="0" fillId="0" borderId="0" xfId="0" applyFont="1" applyAlignment="1"/>
    <xf numFmtId="0" fontId="16" fillId="0" borderId="0" xfId="0" applyFont="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4" fillId="41" borderId="0" xfId="0" applyFont="1" applyFill="1" applyAlignment="1">
      <alignment horizontal="left"/>
    </xf>
    <xf numFmtId="17" fontId="10" fillId="0" borderId="0" xfId="0" applyNumberFormat="1" applyFont="1"/>
    <xf numFmtId="0" fontId="4" fillId="0" borderId="0" xfId="0" applyFont="1" applyAlignment="1">
      <alignment horizontal="left"/>
    </xf>
    <xf numFmtId="0" fontId="0" fillId="0" borderId="0" xfId="0" applyFont="1" applyAlignment="1"/>
    <xf numFmtId="0" fontId="16" fillId="0" borderId="0" xfId="0" applyFont="1" applyAlignment="1">
      <alignment horizontal="left"/>
    </xf>
    <xf numFmtId="0" fontId="4" fillId="40" borderId="0" xfId="0" applyFont="1" applyFill="1" applyAlignment="1">
      <alignment horizontal="left"/>
    </xf>
    <xf numFmtId="0" fontId="64" fillId="0" borderId="0" xfId="0" applyFont="1" applyFill="1" applyAlignment="1">
      <alignment horizontal="left"/>
    </xf>
    <xf numFmtId="0" fontId="4" fillId="0" borderId="0" xfId="0" applyFont="1" applyAlignment="1">
      <alignment horizontal="left"/>
    </xf>
    <xf numFmtId="0" fontId="0" fillId="0" borderId="0" xfId="0" applyFont="1" applyAlignment="1"/>
    <xf numFmtId="0" fontId="16" fillId="0" borderId="0" xfId="0" applyFont="1" applyAlignment="1">
      <alignment horizontal="left"/>
    </xf>
    <xf numFmtId="0" fontId="10" fillId="37" borderId="0" xfId="0" applyFont="1" applyFill="1"/>
    <xf numFmtId="0" fontId="7" fillId="42" borderId="0" xfId="0" applyFont="1" applyFill="1" applyAlignment="1">
      <alignment horizontal="left"/>
    </xf>
    <xf numFmtId="0" fontId="6" fillId="42" borderId="0" xfId="0" applyFont="1" applyFill="1" applyAlignment="1">
      <alignment horizontal="left"/>
    </xf>
    <xf numFmtId="0" fontId="0" fillId="42" borderId="0" xfId="0" applyFont="1" applyFill="1" applyAlignment="1">
      <alignment horizontal="left"/>
    </xf>
    <xf numFmtId="0" fontId="0" fillId="42" borderId="0" xfId="0" applyFont="1" applyFill="1" applyAlignment="1"/>
    <xf numFmtId="170" fontId="0" fillId="42" borderId="0" xfId="0" applyNumberFormat="1" applyFont="1" applyFill="1" applyAlignment="1">
      <alignment horizontal="left"/>
    </xf>
    <xf numFmtId="0" fontId="23" fillId="42" borderId="0" xfId="0" applyFont="1" applyFill="1" applyAlignment="1"/>
    <xf numFmtId="0" fontId="10" fillId="24" borderId="0" xfId="0" applyFont="1" applyFill="1"/>
    <xf numFmtId="0" fontId="8" fillId="0" borderId="0" xfId="0" applyFont="1" applyFill="1"/>
    <xf numFmtId="0" fontId="10" fillId="0" borderId="0" xfId="0" applyFont="1" applyFill="1" applyAlignment="1">
      <alignment horizontal="left"/>
    </xf>
    <xf numFmtId="0" fontId="0" fillId="24" borderId="0" xfId="0" applyFont="1" applyFill="1" applyAlignment="1"/>
    <xf numFmtId="0" fontId="1" fillId="0" borderId="0" xfId="0" applyFont="1"/>
    <xf numFmtId="0" fontId="4" fillId="0" borderId="0" xfId="0" applyFont="1" applyAlignment="1">
      <alignment horizontal="left"/>
    </xf>
    <xf numFmtId="0" fontId="0" fillId="0" borderId="0" xfId="0" applyFont="1" applyAlignment="1"/>
    <xf numFmtId="0" fontId="16" fillId="0" borderId="0" xfId="0" applyFont="1" applyAlignment="1">
      <alignment horizontal="left"/>
    </xf>
    <xf numFmtId="0" fontId="4" fillId="0" borderId="0" xfId="0" applyFont="1" applyAlignment="1">
      <alignment horizontal="left"/>
    </xf>
    <xf numFmtId="0" fontId="0" fillId="0" borderId="0" xfId="0" applyFont="1" applyAlignment="1"/>
    <xf numFmtId="0" fontId="7" fillId="0" borderId="0" xfId="0" applyFont="1" applyAlignment="1">
      <alignment horizontal="left"/>
    </xf>
    <xf numFmtId="0" fontId="16" fillId="0" borderId="0" xfId="0" applyFont="1" applyAlignment="1">
      <alignment horizontal="left"/>
    </xf>
    <xf numFmtId="0" fontId="4" fillId="0" borderId="0" xfId="0" applyFont="1" applyAlignment="1">
      <alignment horizontal="left"/>
    </xf>
    <xf numFmtId="0" fontId="0" fillId="0" borderId="0" xfId="0" applyFont="1" applyAlignment="1"/>
    <xf numFmtId="0" fontId="3" fillId="0" borderId="0" xfId="0" applyFont="1" applyAlignment="1">
      <alignment horizontal="left"/>
    </xf>
    <xf numFmtId="0" fontId="0" fillId="0" borderId="0" xfId="0" applyFont="1" applyAlignment="1">
      <alignment horizontal="left"/>
    </xf>
    <xf numFmtId="0" fontId="7" fillId="0" borderId="0" xfId="0" applyFont="1" applyAlignment="1">
      <alignment horizontal="left"/>
    </xf>
    <xf numFmtId="49" fontId="0" fillId="0" borderId="0" xfId="0" applyNumberFormat="1" applyFont="1" applyAlignment="1">
      <alignment horizontal="left"/>
    </xf>
    <xf numFmtId="0" fontId="16" fillId="0" borderId="0" xfId="0" applyFont="1" applyAlignment="1">
      <alignment horizontal="left"/>
    </xf>
    <xf numFmtId="2" fontId="10" fillId="0" borderId="0" xfId="0" applyNumberFormat="1" applyFont="1" applyAlignment="1">
      <alignment horizontal="left"/>
    </xf>
    <xf numFmtId="0" fontId="10" fillId="0" borderId="0" xfId="0" applyFont="1" applyAlignment="1">
      <alignment horizontal="right"/>
    </xf>
    <xf numFmtId="0" fontId="6" fillId="40" borderId="0" xfId="0" applyFont="1" applyFill="1" applyAlignment="1">
      <alignment horizontal="left"/>
    </xf>
    <xf numFmtId="0" fontId="65" fillId="0" borderId="0" xfId="0" applyFont="1"/>
    <xf numFmtId="49" fontId="61" fillId="0" borderId="0" xfId="0" applyNumberFormat="1" applyFont="1"/>
    <xf numFmtId="0" fontId="10" fillId="0" borderId="0" xfId="0" applyFont="1" applyAlignment="1">
      <alignment horizontal="left" wrapText="1"/>
    </xf>
    <xf numFmtId="0" fontId="0" fillId="35" borderId="0" xfId="0" applyFont="1" applyFill="1" applyAlignment="1"/>
    <xf numFmtId="0" fontId="61" fillId="0" borderId="0" xfId="0" applyFont="1" applyAlignment="1">
      <alignment horizontal="left"/>
    </xf>
    <xf numFmtId="0" fontId="10" fillId="42" borderId="0" xfId="0" applyFont="1" applyFill="1" applyAlignment="1">
      <alignment horizontal="left"/>
    </xf>
    <xf numFmtId="0" fontId="61" fillId="0" borderId="0" xfId="0" applyFont="1" applyFill="1" applyAlignment="1">
      <alignment horizontal="left"/>
    </xf>
    <xf numFmtId="0" fontId="0" fillId="0" borderId="0" xfId="0" applyFont="1" applyAlignment="1"/>
    <xf numFmtId="0" fontId="0" fillId="37" borderId="0" xfId="0" applyFill="1"/>
    <xf numFmtId="0" fontId="0" fillId="0" borderId="0" xfId="0" applyFill="1"/>
    <xf numFmtId="49" fontId="10" fillId="0" borderId="1" xfId="0" applyNumberFormat="1" applyFont="1" applyBorder="1" applyAlignment="1"/>
    <xf numFmtId="0" fontId="3" fillId="19" borderId="0" xfId="0" applyFont="1" applyFill="1" applyAlignment="1">
      <alignment horizontal="left"/>
    </xf>
    <xf numFmtId="0" fontId="4" fillId="0" borderId="0" xfId="0" applyFont="1" applyAlignment="1">
      <alignment horizontal="left"/>
    </xf>
    <xf numFmtId="0" fontId="0" fillId="0" borderId="0" xfId="0" applyFont="1" applyAlignment="1"/>
    <xf numFmtId="0" fontId="0" fillId="0" borderId="0" xfId="0" applyFont="1" applyAlignment="1">
      <alignment horizontal="left"/>
    </xf>
    <xf numFmtId="0" fontId="0" fillId="0" borderId="0" xfId="0" applyFont="1" applyAlignment="1"/>
    <xf numFmtId="0" fontId="0" fillId="0" borderId="0" xfId="0" applyFont="1" applyAlignment="1">
      <alignment horizontal="left"/>
    </xf>
    <xf numFmtId="17" fontId="10" fillId="0" borderId="0" xfId="0" applyNumberFormat="1" applyFont="1" applyFill="1" applyAlignment="1">
      <alignment horizontal="left"/>
    </xf>
    <xf numFmtId="0" fontId="10" fillId="0" borderId="0" xfId="0" applyFont="1" applyAlignment="1">
      <alignment vertical="top" wrapText="1"/>
    </xf>
    <xf numFmtId="0" fontId="4" fillId="0" borderId="0" xfId="0" applyFont="1" applyAlignment="1">
      <alignment horizontal="left"/>
    </xf>
    <xf numFmtId="0" fontId="0" fillId="0" borderId="0" xfId="0" applyFont="1" applyAlignment="1"/>
    <xf numFmtId="0" fontId="3" fillId="0" borderId="0" xfId="0" applyFont="1" applyAlignment="1">
      <alignment horizontal="left"/>
    </xf>
    <xf numFmtId="0" fontId="0" fillId="0" borderId="0" xfId="0" applyFont="1" applyAlignment="1">
      <alignment horizontal="left"/>
    </xf>
    <xf numFmtId="15" fontId="10" fillId="0" borderId="0" xfId="0" applyNumberFormat="1" applyFont="1" applyAlignment="1">
      <alignment horizontal="left"/>
    </xf>
    <xf numFmtId="0" fontId="7" fillId="43" borderId="0" xfId="0" applyFont="1" applyFill="1" applyAlignment="1">
      <alignment horizontal="left"/>
    </xf>
    <xf numFmtId="0" fontId="0" fillId="43" borderId="0" xfId="0" applyFont="1" applyFill="1" applyAlignment="1"/>
    <xf numFmtId="0" fontId="0" fillId="43" borderId="0" xfId="0" applyFont="1" applyFill="1" applyAlignment="1">
      <alignment horizontal="left"/>
    </xf>
    <xf numFmtId="0" fontId="10" fillId="43" borderId="0" xfId="0" applyFont="1" applyFill="1" applyAlignment="1">
      <alignment horizontal="left"/>
    </xf>
    <xf numFmtId="0" fontId="0" fillId="44" borderId="0" xfId="0" applyFont="1" applyFill="1" applyAlignment="1">
      <alignment horizontal="left"/>
    </xf>
    <xf numFmtId="0" fontId="23" fillId="43" borderId="0" xfId="0" applyFont="1" applyFill="1" applyAlignment="1"/>
    <xf numFmtId="0" fontId="0" fillId="0" borderId="0" xfId="0" applyFont="1" applyAlignment="1"/>
    <xf numFmtId="0" fontId="0" fillId="18" borderId="0" xfId="0" applyFill="1"/>
    <xf numFmtId="0" fontId="4" fillId="43" borderId="0" xfId="0" applyFont="1" applyFill="1" applyAlignment="1"/>
    <xf numFmtId="0" fontId="4" fillId="43" borderId="0" xfId="0" applyFont="1" applyFill="1" applyAlignment="1">
      <alignment horizontal="left"/>
    </xf>
    <xf numFmtId="0" fontId="3" fillId="0" borderId="0" xfId="0" applyFont="1" applyFill="1" applyAlignment="1">
      <alignment horizontal="left"/>
    </xf>
    <xf numFmtId="166" fontId="4" fillId="0" borderId="0" xfId="0" applyNumberFormat="1" applyFont="1" applyFill="1" applyAlignment="1">
      <alignment horizontal="left"/>
    </xf>
    <xf numFmtId="0" fontId="0" fillId="0" borderId="0" xfId="0" applyFont="1" applyFill="1" applyAlignment="1"/>
    <xf numFmtId="0" fontId="4" fillId="0" borderId="0" xfId="0" applyFont="1" applyFill="1" applyAlignment="1">
      <alignment horizontal="left"/>
    </xf>
    <xf numFmtId="0" fontId="0" fillId="0" borderId="0" xfId="0" applyAlignment="1"/>
    <xf numFmtId="0" fontId="4" fillId="25" borderId="0" xfId="0" applyFont="1" applyFill="1" applyAlignment="1"/>
    <xf numFmtId="0" fontId="4" fillId="0" borderId="0" xfId="0" applyFont="1" applyAlignment="1">
      <alignment horizontal="left"/>
    </xf>
    <xf numFmtId="0" fontId="0" fillId="0" borderId="0" xfId="0" applyFont="1" applyAlignment="1"/>
    <xf numFmtId="0" fontId="3" fillId="0" borderId="0" xfId="0" applyFont="1" applyAlignment="1">
      <alignment horizontal="left"/>
    </xf>
    <xf numFmtId="0" fontId="4" fillId="4" borderId="0" xfId="0" applyFont="1" applyFill="1" applyAlignment="1">
      <alignment horizontal="left"/>
    </xf>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16" fillId="0" borderId="0" xfId="0" applyFont="1" applyAlignment="1">
      <alignment horizontal="left"/>
    </xf>
    <xf numFmtId="0" fontId="4" fillId="0" borderId="0" xfId="0" applyFont="1" applyFill="1" applyAlignment="1">
      <alignment horizontal="left"/>
    </xf>
    <xf numFmtId="0" fontId="0" fillId="0" borderId="1" xfId="0" applyFill="1" applyBorder="1"/>
    <xf numFmtId="0" fontId="0" fillId="33" borderId="0" xfId="0" applyFont="1" applyFill="1" applyAlignment="1"/>
    <xf numFmtId="0" fontId="0" fillId="29" borderId="0" xfId="0" applyFont="1" applyFill="1" applyAlignment="1"/>
    <xf numFmtId="0" fontId="10" fillId="35" borderId="0" xfId="0" applyFont="1" applyFill="1" applyAlignment="1"/>
    <xf numFmtId="0" fontId="4" fillId="0" borderId="0" xfId="0" applyFont="1" applyAlignment="1">
      <alignment horizontal="left"/>
    </xf>
    <xf numFmtId="0" fontId="0" fillId="0" borderId="0" xfId="0" applyFont="1" applyAlignment="1"/>
    <xf numFmtId="0" fontId="3" fillId="0" borderId="0" xfId="0" applyFont="1" applyAlignment="1">
      <alignment horizontal="left"/>
    </xf>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49" fontId="10" fillId="0" borderId="0" xfId="0" applyNumberFormat="1" applyFont="1" applyFill="1"/>
    <xf numFmtId="0" fontId="10" fillId="0" borderId="0" xfId="0" quotePrefix="1" applyFont="1" applyFill="1"/>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16" fillId="0" borderId="0" xfId="0" applyFont="1" applyAlignment="1">
      <alignment horizontal="left"/>
    </xf>
    <xf numFmtId="0" fontId="0" fillId="37" borderId="0" xfId="0" applyFont="1" applyFill="1" applyAlignment="1"/>
    <xf numFmtId="14" fontId="4" fillId="0" borderId="0" xfId="0" applyNumberFormat="1" applyFont="1" applyAlignment="1">
      <alignment horizontal="left"/>
    </xf>
    <xf numFmtId="17" fontId="10" fillId="0" borderId="0" xfId="0" applyNumberFormat="1" applyFont="1" applyAlignment="1"/>
    <xf numFmtId="0" fontId="0" fillId="39" borderId="0" xfId="0" applyFont="1" applyFill="1" applyAlignment="1"/>
    <xf numFmtId="0" fontId="0" fillId="45" borderId="0" xfId="0" applyFont="1" applyFill="1" applyAlignment="1"/>
    <xf numFmtId="0" fontId="4" fillId="45" borderId="0" xfId="0" applyFont="1" applyFill="1" applyAlignment="1">
      <alignment horizontal="left"/>
    </xf>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49" fontId="0" fillId="0" borderId="0" xfId="0" applyNumberFormat="1" applyFont="1" applyAlignment="1"/>
    <xf numFmtId="0" fontId="7" fillId="0" borderId="0" xfId="0" applyFont="1" applyAlignment="1">
      <alignment horizontal="left"/>
    </xf>
    <xf numFmtId="0" fontId="16" fillId="0" borderId="0" xfId="0" applyFont="1" applyAlignment="1">
      <alignment horizontal="left"/>
    </xf>
    <xf numFmtId="0" fontId="4" fillId="0" borderId="0" xfId="0" applyFont="1" applyAlignment="1">
      <alignment horizontal="left"/>
    </xf>
    <xf numFmtId="0" fontId="0" fillId="0" borderId="0" xfId="0" applyFont="1" applyAlignment="1"/>
    <xf numFmtId="0" fontId="3" fillId="0" borderId="0" xfId="0" applyFont="1" applyAlignment="1">
      <alignment horizontal="left"/>
    </xf>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16" fillId="22" borderId="0" xfId="0" applyFont="1" applyFill="1" applyAlignment="1">
      <alignment horizontal="left"/>
    </xf>
    <xf numFmtId="0" fontId="4" fillId="22" borderId="0" xfId="0" applyFont="1" applyFill="1" applyAlignment="1">
      <alignment horizontal="left"/>
    </xf>
    <xf numFmtId="0" fontId="4" fillId="46" borderId="0" xfId="0" applyFont="1" applyFill="1" applyAlignment="1">
      <alignment horizontal="left"/>
    </xf>
    <xf numFmtId="0" fontId="6" fillId="47" borderId="0" xfId="0" applyFont="1" applyFill="1" applyAlignment="1">
      <alignment horizontal="left"/>
    </xf>
    <xf numFmtId="0" fontId="4" fillId="42" borderId="0" xfId="0" applyFont="1" applyFill="1" applyAlignment="1">
      <alignment horizontal="left"/>
    </xf>
    <xf numFmtId="0" fontId="61" fillId="42" borderId="0" xfId="0" applyFont="1" applyFill="1" applyAlignment="1">
      <alignment horizontal="left"/>
    </xf>
    <xf numFmtId="14" fontId="10" fillId="42" borderId="0" xfId="0" applyNumberFormat="1" applyFont="1" applyFill="1" applyAlignment="1">
      <alignment horizontal="left"/>
    </xf>
    <xf numFmtId="0" fontId="10" fillId="42" borderId="0" xfId="0" applyFont="1" applyFill="1" applyAlignment="1"/>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7" fillId="40" borderId="0" xfId="0" applyFont="1" applyFill="1" applyAlignment="1">
      <alignment horizontal="left"/>
    </xf>
    <xf numFmtId="16" fontId="10" fillId="0" borderId="0" xfId="0" applyNumberFormat="1" applyFont="1" applyAlignment="1"/>
    <xf numFmtId="0" fontId="0" fillId="48" borderId="0" xfId="0" applyFont="1" applyFill="1" applyAlignment="1"/>
    <xf numFmtId="0" fontId="10" fillId="48" borderId="0" xfId="0" applyFont="1" applyFill="1" applyAlignment="1"/>
    <xf numFmtId="0" fontId="0" fillId="49" borderId="0" xfId="0" applyFont="1" applyFill="1" applyAlignment="1"/>
    <xf numFmtId="0" fontId="10" fillId="49" borderId="0" xfId="0" applyFont="1" applyFill="1" applyAlignment="1"/>
    <xf numFmtId="12" fontId="0" fillId="0" borderId="0" xfId="0" applyNumberFormat="1" applyFont="1" applyAlignment="1"/>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16" fillId="0" borderId="0" xfId="0" applyFont="1" applyAlignment="1">
      <alignment horizontal="left"/>
    </xf>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37" fillId="0" borderId="0" xfId="1" applyFont="1" applyAlignment="1">
      <alignment horizontal="left"/>
    </xf>
    <xf numFmtId="0" fontId="0" fillId="0" borderId="0" xfId="0" applyFont="1" applyAlignment="1"/>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16" fillId="0" borderId="0" xfId="0" applyFont="1" applyAlignment="1">
      <alignment horizontal="left"/>
    </xf>
    <xf numFmtId="0" fontId="0" fillId="0" borderId="0" xfId="0" applyFont="1" applyAlignment="1"/>
    <xf numFmtId="0" fontId="0" fillId="0" borderId="0" xfId="0" applyFont="1" applyAlignment="1">
      <alignment horizontal="left"/>
    </xf>
    <xf numFmtId="0" fontId="16" fillId="0" borderId="0" xfId="0" applyFont="1" applyAlignment="1">
      <alignment horizontal="left"/>
    </xf>
    <xf numFmtId="0" fontId="42" fillId="0" borderId="1" xfId="1" applyFill="1" applyBorder="1" applyAlignment="1">
      <alignment horizontal="left"/>
    </xf>
    <xf numFmtId="15" fontId="0" fillId="0" borderId="0" xfId="0" applyNumberFormat="1" applyFont="1" applyAlignment="1">
      <alignment horizontal="left" vertical="top"/>
    </xf>
    <xf numFmtId="176" fontId="10" fillId="0" borderId="0" xfId="0" applyNumberFormat="1" applyFont="1" applyAlignment="1">
      <alignment horizontal="left"/>
    </xf>
    <xf numFmtId="15" fontId="0" fillId="0" borderId="0" xfId="0" applyNumberFormat="1" applyAlignment="1">
      <alignment horizontal="left"/>
    </xf>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0" fillId="0" borderId="0" xfId="0" applyFont="1" applyAlignment="1">
      <alignment wrapText="1"/>
    </xf>
    <xf numFmtId="0" fontId="6" fillId="20" borderId="0" xfId="0" applyFont="1" applyFill="1" applyAlignment="1">
      <alignment horizontal="left"/>
    </xf>
    <xf numFmtId="0" fontId="0" fillId="0" borderId="0" xfId="0" applyFont="1" applyFill="1" applyAlignment="1"/>
    <xf numFmtId="0" fontId="0" fillId="46" borderId="0" xfId="0" applyFont="1" applyFill="1" applyAlignment="1"/>
    <xf numFmtId="0" fontId="34" fillId="0" borderId="0" xfId="0" applyFont="1" applyAlignment="1"/>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0" fontId="4" fillId="0" borderId="0" xfId="0" applyFont="1" applyAlignment="1">
      <alignment horizontal="left"/>
    </xf>
    <xf numFmtId="0" fontId="0" fillId="0" borderId="0" xfId="0" applyFont="1" applyAlignment="1"/>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7" fillId="0" borderId="0" xfId="0" applyFont="1" applyAlignment="1">
      <alignment horizontal="left"/>
    </xf>
    <xf numFmtId="0" fontId="16" fillId="0" borderId="0" xfId="0" applyFont="1" applyAlignment="1">
      <alignment horizontal="left"/>
    </xf>
    <xf numFmtId="14" fontId="0" fillId="0" borderId="0" xfId="0" applyNumberFormat="1" applyFont="1" applyAlignment="1">
      <alignment horizontal="right"/>
    </xf>
    <xf numFmtId="0" fontId="0" fillId="50" borderId="0" xfId="0" applyFont="1" applyFill="1" applyAlignment="1"/>
    <xf numFmtId="0" fontId="4" fillId="50" borderId="0" xfId="0" applyFont="1" applyFill="1" applyAlignment="1">
      <alignment horizontal="left"/>
    </xf>
    <xf numFmtId="0" fontId="10" fillId="51" borderId="0" xfId="0" applyFont="1" applyFill="1" applyAlignment="1">
      <alignment horizontal="left"/>
    </xf>
    <xf numFmtId="0" fontId="4" fillId="51" borderId="0" xfId="0" applyFont="1" applyFill="1" applyAlignment="1">
      <alignment horizontal="left"/>
    </xf>
    <xf numFmtId="0" fontId="4" fillId="0" borderId="0" xfId="0" applyFont="1" applyAlignment="1">
      <alignment horizontal="left"/>
    </xf>
    <xf numFmtId="0" fontId="0" fillId="0" borderId="0" xfId="0" applyFont="1" applyAlignment="1"/>
    <xf numFmtId="49" fontId="4" fillId="7" borderId="0" xfId="0" applyNumberFormat="1" applyFont="1" applyFill="1" applyAlignment="1">
      <alignment horizontal="left"/>
    </xf>
    <xf numFmtId="0" fontId="3" fillId="0" borderId="0" xfId="0" applyFont="1" applyAlignment="1">
      <alignment horizontal="left"/>
    </xf>
    <xf numFmtId="0" fontId="4" fillId="4" borderId="0" xfId="0" applyFont="1" applyFill="1" applyAlignment="1">
      <alignment horizontal="left"/>
    </xf>
    <xf numFmtId="0" fontId="4" fillId="0" borderId="0" xfId="0" applyFont="1" applyFill="1" applyAlignment="1">
      <alignment horizontal="left"/>
    </xf>
    <xf numFmtId="0" fontId="0" fillId="0" borderId="0" xfId="0" applyFont="1" applyFill="1" applyAlignment="1"/>
    <xf numFmtId="0" fontId="0" fillId="0" borderId="0" xfId="0" applyFont="1" applyAlignment="1">
      <alignment horizontal="left"/>
    </xf>
    <xf numFmtId="0" fontId="7" fillId="0" borderId="0" xfId="0" applyFont="1" applyAlignment="1">
      <alignment horizontal="left"/>
    </xf>
    <xf numFmtId="49" fontId="0" fillId="0" borderId="0" xfId="0" applyNumberFormat="1" applyFont="1" applyAlignment="1">
      <alignment horizontal="left"/>
    </xf>
    <xf numFmtId="49" fontId="0" fillId="0" borderId="0" xfId="0" applyNumberFormat="1" applyFont="1" applyAlignment="1"/>
    <xf numFmtId="0" fontId="16" fillId="0" borderId="0" xfId="0" applyFont="1" applyAlignment="1">
      <alignment horizontal="left"/>
    </xf>
    <xf numFmtId="0" fontId="25" fillId="0" borderId="0" xfId="0" applyFont="1" applyAlignment="1">
      <alignment horizontal="left"/>
    </xf>
    <xf numFmtId="0" fontId="26" fillId="0" borderId="0" xfId="0" applyFont="1" applyAlignment="1"/>
    <xf numFmtId="0" fontId="24" fillId="0" borderId="0" xfId="0" applyFont="1" applyAlignment="1">
      <alignment horizontal="left"/>
    </xf>
    <xf numFmtId="0" fontId="21" fillId="0" borderId="0" xfId="0" applyFont="1" applyAlignment="1">
      <alignment horizontal="left"/>
    </xf>
    <xf numFmtId="0" fontId="22" fillId="0" borderId="0" xfId="0" applyFont="1" applyAlignment="1">
      <alignment horizontal="left"/>
    </xf>
    <xf numFmtId="0" fontId="28" fillId="0" borderId="0" xfId="0" applyFont="1" applyAlignment="1"/>
    <xf numFmtId="0" fontId="11" fillId="0" borderId="0" xfId="0" applyFont="1" applyAlignment="1"/>
    <xf numFmtId="0" fontId="30" fillId="0" borderId="0" xfId="0" applyFont="1" applyAlignment="1">
      <alignment horizontal="left"/>
    </xf>
    <xf numFmtId="0" fontId="29" fillId="0" borderId="0" xfId="0" applyFont="1" applyAlignment="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tandfonline.com/author/Artymuk%2C+Natalia+V"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540</xdr:row>
      <xdr:rowOff>0</xdr:rowOff>
    </xdr:from>
    <xdr:to>
      <xdr:col>5</xdr:col>
      <xdr:colOff>203200</xdr:colOff>
      <xdr:row>541</xdr:row>
      <xdr:rowOff>38100</xdr:rowOff>
    </xdr:to>
    <xdr:pic>
      <xdr:nvPicPr>
        <xdr:cNvPr id="2" name="Afbeelding 1" descr="ORCID Icon">
          <a:hlinkClick xmlns:r="http://schemas.openxmlformats.org/officeDocument/2006/relationships" r:id="rId1"/>
          <a:extLst>
            <a:ext uri="{FF2B5EF4-FFF2-40B4-BE49-F238E27FC236}">
              <a16:creationId xmlns:a16="http://schemas.microsoft.com/office/drawing/2014/main" id="{5B8DA174-F87E-A040-B0D1-2ACDF5D3E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0" y="93814900"/>
          <a:ext cx="203200" cy="20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pediatrics.aappublications.org/content/pediatrics/early/2020/05/12/peds.2020-1567.full.pdf" TargetMode="External"/><Relationship Id="rId299" Type="http://schemas.openxmlformats.org/officeDocument/2006/relationships/hyperlink" Target="https://www.amjcaserep.com/download/index/idArt/927521" TargetMode="External"/><Relationship Id="rId21" Type="http://schemas.openxmlformats.org/officeDocument/2006/relationships/hyperlink" Target="https://www.nejm.org/doi/full/10.1056/NEJMc2007605" TargetMode="External"/><Relationship Id="rId63" Type="http://schemas.openxmlformats.org/officeDocument/2006/relationships/hyperlink" Target="https://journals.lww.com/greenjournal/Citation/9000/Severe_Acute_Respiratory_Syndrome_Coronavirus_2.97384.aspx" TargetMode="External"/><Relationship Id="rId159" Type="http://schemas.openxmlformats.org/officeDocument/2006/relationships/hyperlink" Target="https://journals.lww.com/greenjournal/Abstract/9000/Induction_of_Labor_in_an_Intubated_Patient_With.97309.aspx" TargetMode="External"/><Relationship Id="rId324" Type="http://schemas.openxmlformats.org/officeDocument/2006/relationships/hyperlink" Target="https://www.degruyter.com/view/journals/jpme/ahead-of-print/article-10.1515-jpm-2020-0409/article-10.1515-jpm-2020-0409.xml" TargetMode="External"/><Relationship Id="rId366" Type="http://schemas.openxmlformats.org/officeDocument/2006/relationships/hyperlink" Target="https://www.dovepress.com/clinico-radiological-features-and-outcomes-in-pregnant-women-with-covi-peer-reviewed-fulltext-article-IDR" TargetMode="External"/><Relationship Id="rId170" Type="http://schemas.openxmlformats.org/officeDocument/2006/relationships/hyperlink" Target="https://www.ncbi.nlm.nih.gov/pmc/articles/PMC7204681/" TargetMode="External"/><Relationship Id="rId226" Type="http://schemas.openxmlformats.org/officeDocument/2006/relationships/hyperlink" Target="https://assets.researchsquare.com/files/rs-43986/v1/6ad09dcb-cb37-4eeb-9c81-b819f45e8474.pdf" TargetMode="External"/><Relationship Id="rId268" Type="http://schemas.openxmlformats.org/officeDocument/2006/relationships/hyperlink" Target="https://onlinelibrary.wiley.com/doi/abs/10.1111/aji.13340" TargetMode="External"/><Relationship Id="rId32" Type="http://schemas.openxmlformats.org/officeDocument/2006/relationships/hyperlink" Target="https://reader.elsevier.com/reader/sd/pii/S1876034120304391?token=78CED194190EC69F81EDB150170E0F470BFE2EE2003E729B1225D3F069A14D7FD2D490D8B21B323D26EFD52548F98BF7" TargetMode="External"/><Relationship Id="rId74" Type="http://schemas.openxmlformats.org/officeDocument/2006/relationships/hyperlink" Target="https://reader.elsevier.com/reader/sd/pii/S2589933320300732?token=7267A334BBD0DF01CB6B61B138082979E7B5E7EB6C941B18239EA69B31E959406D3CC325B7DE4D0D2581093A506542F9" TargetMode="External"/><Relationship Id="rId128" Type="http://schemas.openxmlformats.org/officeDocument/2006/relationships/hyperlink" Target="https://onlinelibrary.wiley.com/doi/epdf/10.1002/jum.15367" TargetMode="External"/><Relationship Id="rId335" Type="http://schemas.openxmlformats.org/officeDocument/2006/relationships/hyperlink" Target="https://obgyn.onlinelibrary.wiley.com/doi/full/10.1002/uog.23134?af=R" TargetMode="External"/><Relationship Id="rId377" Type="http://schemas.openxmlformats.org/officeDocument/2006/relationships/hyperlink" Target="https://bmjopen.bmj.com/content/11/2/e044224" TargetMode="External"/><Relationship Id="rId5" Type="http://schemas.openxmlformats.org/officeDocument/2006/relationships/hyperlink" Target="https://www.sciencedirect.com/science/article/pii/S0140673620303603?via%3Dihub" TargetMode="External"/><Relationship Id="rId181" Type="http://schemas.openxmlformats.org/officeDocument/2006/relationships/hyperlink" Target="https://pubmed.ncbi.nlm.nih.gov/32658096/" TargetMode="External"/><Relationship Id="rId237" Type="http://schemas.openxmlformats.org/officeDocument/2006/relationships/hyperlink" Target="https://www.tandfonline.com/doi/epub/10.1080/14767058.2020.1797672?needAccess=true" TargetMode="External"/><Relationship Id="rId402" Type="http://schemas.openxmlformats.org/officeDocument/2006/relationships/hyperlink" Target="https://bmcpediatr.biomedcentral.com/articles/10.1186/s12887-021-02618-y" TargetMode="External"/><Relationship Id="rId258" Type="http://schemas.openxmlformats.org/officeDocument/2006/relationships/hyperlink" Target="https://www.sciencedirect.com/science/article/pii/S2589933320301798?via%3Dihub" TargetMode="External"/><Relationship Id="rId279" Type="http://schemas.openxmlformats.org/officeDocument/2006/relationships/hyperlink" Target="https://www.cdc.gov/mmwr/volumes/69/wr/pdfs/mm6938e2-H.pdf" TargetMode="External"/><Relationship Id="rId22" Type="http://schemas.openxmlformats.org/officeDocument/2006/relationships/hyperlink" Target="https://obgyn.onlinelibrary.wiley.com/doi/abs/10.1002/uog.22034" TargetMode="External"/><Relationship Id="rId43" Type="http://schemas.openxmlformats.org/officeDocument/2006/relationships/hyperlink" Target="https://onlinelibrary.wiley.com/doi/epdf/10.1002/jmv.25857" TargetMode="External"/><Relationship Id="rId64" Type="http://schemas.openxmlformats.org/officeDocument/2006/relationships/hyperlink" Target="https://www.ajog.org/article/S0002-9378(20)30462-2/pdf" TargetMode="External"/><Relationship Id="rId118" Type="http://schemas.openxmlformats.org/officeDocument/2006/relationships/hyperlink" Target="https://obgyn.onlinelibrary.wiley.com/doi/epdf/10.1111/aogs.13921" TargetMode="External"/><Relationship Id="rId139" Type="http://schemas.openxmlformats.org/officeDocument/2006/relationships/hyperlink" Target="https://assets.researchsquare.com/files/rs-31225/v1/7767e7f5-2063-4c6d-b359-08f80c71dec8.pdf" TargetMode="External"/><Relationship Id="rId290" Type="http://schemas.openxmlformats.org/officeDocument/2006/relationships/hyperlink" Target="https://bmcmedicine.biomedcentral.com/articles/10.1186/s12916-020-01798-1" TargetMode="External"/><Relationship Id="rId304" Type="http://schemas.openxmlformats.org/officeDocument/2006/relationships/hyperlink" Target="https://www.medrxiv.org/content/10.1101/2020.09.05.20188458v1" TargetMode="External"/><Relationship Id="rId325" Type="http://schemas.openxmlformats.org/officeDocument/2006/relationships/hyperlink" Target="https://www.ncbi.nlm.nih.gov/pmc/articles/PMC7680515/" TargetMode="External"/><Relationship Id="rId346" Type="http://schemas.openxmlformats.org/officeDocument/2006/relationships/hyperlink" Target="https://www.thelancet.com/journals/lanwpc/article/PIIS2666-6065(20)30045-6/fulltext" TargetMode="External"/><Relationship Id="rId367" Type="http://schemas.openxmlformats.org/officeDocument/2006/relationships/hyperlink" Target="https://www.minervamedica.it/en/getfreepdf/V1NydG0yZkxBK09FV2Zwd0FvV1luS2ZxR01OWHhBUE9vd2VFTUV2N3pvQjBKL1VqNVlvSDd0dDYyVVVRa3E2aQ%253D%253D/R02Y2020N11A1248.pdf" TargetMode="External"/><Relationship Id="rId388" Type="http://schemas.openxmlformats.org/officeDocument/2006/relationships/hyperlink" Target="https://www.tandfonline.com/doi/abs/10.1080/14767058.2021.1900105?journalCode=ijmf20" TargetMode="External"/><Relationship Id="rId85" Type="http://schemas.openxmlformats.org/officeDocument/2006/relationships/hyperlink" Target="https://pubmed.ncbi.nlm.nih.gov/32382516/?from_term=%28pregnant%2Fpregnancy+OR+maternal+OR+perinatal+OR+neonate%2Fneonatal+OR+newborn+OR+obstetric%29+AND+%28covid-19+OR+SARS-CoV-2%29&amp;from_sort=date&amp;from_page=2&amp;from_pos=1" TargetMode="External"/><Relationship Id="rId150" Type="http://schemas.openxmlformats.org/officeDocument/2006/relationships/hyperlink" Target="https://www.tandfonline.com/doi/pdf/10.1080/22221751.2020.1780952?needAccess=true" TargetMode="External"/><Relationship Id="rId171" Type="http://schemas.openxmlformats.org/officeDocument/2006/relationships/hyperlink" Target="https://kns.cnki.net/kcms/detail/42.1677.R.20200403.1119.001.html" TargetMode="External"/><Relationship Id="rId192" Type="http://schemas.openxmlformats.org/officeDocument/2006/relationships/hyperlink" Target="https://www.ncbi.nlm.nih.gov/pmc/articles/PMC7332927/" TargetMode="External"/><Relationship Id="rId206" Type="http://schemas.openxmlformats.org/officeDocument/2006/relationships/hyperlink" Target="https://onlinelibrary.wiley.com/doi/pdfdirect/10.1111/his.14215" TargetMode="External"/><Relationship Id="rId227" Type="http://schemas.openxmlformats.org/officeDocument/2006/relationships/hyperlink" Target="https://www.minervamedica.it/en/journals/minerva-ginecologica/article.php?cod=R09Y9999N00A20072802" TargetMode="External"/><Relationship Id="rId413" Type="http://schemas.openxmlformats.org/officeDocument/2006/relationships/hyperlink" Target="https://www.indianpediatrics.net/COVID29.03.2020/RP-00300.pdf" TargetMode="External"/><Relationship Id="rId248" Type="http://schemas.openxmlformats.org/officeDocument/2006/relationships/hyperlink" Target="http://www.journalrmc.com/index.php/JRMC/article/view/1453/1005" TargetMode="External"/><Relationship Id="rId269" Type="http://schemas.openxmlformats.org/officeDocument/2006/relationships/hyperlink" Target="https://academic.oup.com/jtm/advance-article/doi/10.1093/jtm/taaa158/5901884" TargetMode="External"/><Relationship Id="rId12" Type="http://schemas.openxmlformats.org/officeDocument/2006/relationships/hyperlink" Target="https://jamanetwork.com/journals/jamapediatrics/fullarticle/2763787" TargetMode="External"/><Relationship Id="rId33" Type="http://schemas.openxmlformats.org/officeDocument/2006/relationships/hyperlink" Target="https://www.thieme-connect.com/products/ejournals/pdf/10.1055/s-0040-1710050.pdf" TargetMode="External"/><Relationship Id="rId108" Type="http://schemas.openxmlformats.org/officeDocument/2006/relationships/hyperlink" Target="https://journals.lww.com/greenjournal/Abstract/9000/Clinical_Findings_and_Disease_Severity_in.97347.aspx" TargetMode="External"/><Relationship Id="rId129" Type="http://schemas.openxmlformats.org/officeDocument/2006/relationships/hyperlink" Target="https://pubmed.ncbi.nlm.nih.gov/32496574/?from_single_result=Universal+screening+for+SARS%E2%80%90CoV%E2%80%902+in+asymptomatic+obstetric+patients+in+Tokyo%2C+Japan" TargetMode="External"/><Relationship Id="rId280" Type="http://schemas.openxmlformats.org/officeDocument/2006/relationships/hyperlink" Target="https://pubmed.ncbi.nlm.nih.gov/32985922/" TargetMode="External"/><Relationship Id="rId315" Type="http://schemas.openxmlformats.org/officeDocument/2006/relationships/hyperlink" Target="https://www.ajog.org/article/S0002-9378(20)31315-6/pdf" TargetMode="External"/><Relationship Id="rId336" Type="http://schemas.openxmlformats.org/officeDocument/2006/relationships/hyperlink" Target="https://www.annals.edu.sg/pdf/49VolNo11Nov2020/V49N11p857.pdf" TargetMode="External"/><Relationship Id="rId357" Type="http://schemas.openxmlformats.org/officeDocument/2006/relationships/hyperlink" Target="https://www.ajog.org/article/S0002-9378(21)00033-8/pdf" TargetMode="External"/><Relationship Id="rId54" Type="http://schemas.openxmlformats.org/officeDocument/2006/relationships/hyperlink" Target="https://poseidon01.ssrn.com/delivery.php?ID=234103074096006112127112115030113117039063081059035051122127010124037019007124013059046110102033050038037120003108016122051084006113091000100084029069007050085077013082103088022087067005074126066015080089005078009069087083072076118065101097&amp;EXT=pdf" TargetMode="External"/><Relationship Id="rId75" Type="http://schemas.openxmlformats.org/officeDocument/2006/relationships/hyperlink" Target="https://jamanetwork.com/journals/jama/fullarticle/2765616" TargetMode="External"/><Relationship Id="rId96" Type="http://schemas.openxmlformats.org/officeDocument/2006/relationships/hyperlink" Target="https://www.cmaj.ca/content/cmaj/early/2020/05/14/cmaj.200821.full.pdf" TargetMode="External"/><Relationship Id="rId140" Type="http://schemas.openxmlformats.org/officeDocument/2006/relationships/hyperlink" Target="https://onlinelibrary.wiley.com/doi/epdf/10.1111/tbed.13674" TargetMode="External"/><Relationship Id="rId161" Type="http://schemas.openxmlformats.org/officeDocument/2006/relationships/hyperlink" Target="https://www.medrxiv.org/content/10.1101/2020.04.07.20053744v1.full.pdf" TargetMode="External"/><Relationship Id="rId182" Type="http://schemas.openxmlformats.org/officeDocument/2006/relationships/hyperlink" Target="https://journals.lww.com/pidj/Abstract/9000/INTRAUTERINE_TRANSMISSION_OF_SARS_COV_2_INFECTION.96099.aspx" TargetMode="External"/><Relationship Id="rId217" Type="http://schemas.openxmlformats.org/officeDocument/2006/relationships/hyperlink" Target="https://obgyn.onlinelibrary.wiley.com/doi/epdf/10.1002/ijgo.13333" TargetMode="External"/><Relationship Id="rId378" Type="http://schemas.openxmlformats.org/officeDocument/2006/relationships/hyperlink" Target="https://obgyn.onlinelibrary.wiley.com/doi/10.1111/1471-0528.16682" TargetMode="External"/><Relationship Id="rId399" Type="http://schemas.openxmlformats.org/officeDocument/2006/relationships/hyperlink" Target="https://www.cureus.com/articles/49530-severe-acute-respiratory-syndrome-coronavirus-2-sars-cov-2-positive-newborns-of-covid-19-mothers-after-dyad-care-a-case-series" TargetMode="External"/><Relationship Id="rId403" Type="http://schemas.openxmlformats.org/officeDocument/2006/relationships/hyperlink" Target="https://www.wjgnet.com/2307-8960/full/v9/i8/1953.htm" TargetMode="External"/><Relationship Id="rId6" Type="http://schemas.openxmlformats.org/officeDocument/2006/relationships/hyperlink" Target="http://tp.amegroups.com/article/view/35919/28274" TargetMode="External"/><Relationship Id="rId238" Type="http://schemas.openxmlformats.org/officeDocument/2006/relationships/hyperlink" Target="https://casereports.bmj.com/content/bmjcr/13/8/e237521.full.pdf" TargetMode="External"/><Relationship Id="rId259" Type="http://schemas.openxmlformats.org/officeDocument/2006/relationships/hyperlink" Target="https://www.sciencedirect.com/science/article/pii/S2589933320301543?via%3Dihub" TargetMode="External"/><Relationship Id="rId23" Type="http://schemas.openxmlformats.org/officeDocument/2006/relationships/hyperlink" Target="https://obgyn.onlinelibrary.wiley.com/doi/10.1111/aogs.13862" TargetMode="External"/><Relationship Id="rId119" Type="http://schemas.openxmlformats.org/officeDocument/2006/relationships/hyperlink" Target="https://onlinelibrary.wiley.com/doi/pdfdirect/10.1002/ajh.25877" TargetMode="External"/><Relationship Id="rId270" Type="http://schemas.openxmlformats.org/officeDocument/2006/relationships/hyperlink" Target="https://obgyn.onlinelibrary.wiley.com/doi/epdf/10.1002/uog.23107" TargetMode="External"/><Relationship Id="rId291" Type="http://schemas.openxmlformats.org/officeDocument/2006/relationships/hyperlink" Target="https://www.ncbi.nlm.nih.gov/pmc/articles/PMC7550274/pdf/main.pdf" TargetMode="External"/><Relationship Id="rId305" Type="http://schemas.openxmlformats.org/officeDocument/2006/relationships/hyperlink" Target="https://www.medrxiv.org/content/10.1101/2020.07.14.20153304v1" TargetMode="External"/><Relationship Id="rId326" Type="http://schemas.openxmlformats.org/officeDocument/2006/relationships/hyperlink" Target="https://gynecology.orscience.ru/2079-5831/article/view/44851" TargetMode="External"/><Relationship Id="rId347" Type="http://schemas.openxmlformats.org/officeDocument/2006/relationships/hyperlink" Target="http://www.scielo.org.pe/scielo.php?pid=S2304-51322020000200003&amp;script=sci_arttext&amp;tlng=en" TargetMode="External"/><Relationship Id="rId44" Type="http://schemas.openxmlformats.org/officeDocument/2006/relationships/hyperlink" Target="http://rs.yiigle.com/yufabiao/1183315.htm" TargetMode="External"/><Relationship Id="rId65" Type="http://schemas.openxmlformats.org/officeDocument/2006/relationships/hyperlink" Target="https://obgyn.onlinelibrary.wiley.com/doi/abs/10.1002/uog.22055" TargetMode="External"/><Relationship Id="rId86" Type="http://schemas.openxmlformats.org/officeDocument/2006/relationships/hyperlink" Target="https://www.cmaj.ca/content/cmaj/early/2020/05/06/cmaj.200553.full.pdf" TargetMode="External"/><Relationship Id="rId130" Type="http://schemas.openxmlformats.org/officeDocument/2006/relationships/hyperlink" Target="https://www.preprints.org/manuscript/202005.0482/v1" TargetMode="External"/><Relationship Id="rId151" Type="http://schemas.openxmlformats.org/officeDocument/2006/relationships/hyperlink" Target="https://journals.lww.com/greenjournal/Abstract/9000/Characteristics_and_Outcomes_of_241_Births_to.97310.aspx" TargetMode="External"/><Relationship Id="rId368" Type="http://schemas.openxmlformats.org/officeDocument/2006/relationships/hyperlink" Target="https://journals.lww.com/greenjournal/Fulltext/2020/08000/Prevalence_and_Severity_of_Coronavirus_Disease.13.aspx" TargetMode="External"/><Relationship Id="rId389" Type="http://schemas.openxmlformats.org/officeDocument/2006/relationships/hyperlink" Target="https://onlinelibrary.wiley.com/doi/10.1111/apa.15837" TargetMode="External"/><Relationship Id="rId172" Type="http://schemas.openxmlformats.org/officeDocument/2006/relationships/hyperlink" Target="https://www.thelancet.com/pdfs/journals/eclinm/PIIS2589-5370(20)30151-6.pdf" TargetMode="External"/><Relationship Id="rId193" Type="http://schemas.openxmlformats.org/officeDocument/2006/relationships/hyperlink" Target="https://www.ejog.org/article/S0301-2115(20)30416-4/pdf" TargetMode="External"/><Relationship Id="rId207" Type="http://schemas.openxmlformats.org/officeDocument/2006/relationships/hyperlink" Target="https://link.springer.com/content/pdf/10.1007/s00404-020-05573-8.pdf" TargetMode="External"/><Relationship Id="rId228" Type="http://schemas.openxmlformats.org/officeDocument/2006/relationships/hyperlink" Target="https://academic.oup.com/ofid/article/7/8/ofaa294/5870370" TargetMode="External"/><Relationship Id="rId249" Type="http://schemas.openxmlformats.org/officeDocument/2006/relationships/hyperlink" Target="https://pediatrics.aappublications.org/content/pediatrics/early/2020/08/21/peds.2020-004960.full.pdf" TargetMode="External"/><Relationship Id="rId414" Type="http://schemas.openxmlformats.org/officeDocument/2006/relationships/hyperlink" Target="https://www.ajog.org/article/S0002-9378(21)00187-3/fulltext" TargetMode="External"/><Relationship Id="rId13" Type="http://schemas.openxmlformats.org/officeDocument/2006/relationships/hyperlink" Target="https://academic.oup.com/cid/advance-article/doi/10.1093/cid/ciaa225/5803274" TargetMode="External"/><Relationship Id="rId109" Type="http://schemas.openxmlformats.org/officeDocument/2006/relationships/hyperlink" Target="https://link.springer.com/content/pdf/10.1007/s00540-020-02796-6.pdf" TargetMode="External"/><Relationship Id="rId260" Type="http://schemas.openxmlformats.org/officeDocument/2006/relationships/hyperlink" Target="https://www.sciencedirect.com/science/article/pii/S258993332030118X?via%3Dihub" TargetMode="External"/><Relationship Id="rId281" Type="http://schemas.openxmlformats.org/officeDocument/2006/relationships/hyperlink" Target="https://www.sciencedirect.com/science/article/pii/S2589933320302147" TargetMode="External"/><Relationship Id="rId316" Type="http://schemas.openxmlformats.org/officeDocument/2006/relationships/hyperlink" Target="https://acutemedjournal.co.uk/case-reports/approach-to-dyspnoea-in-pregnancy-in-the-covid-19-era/" TargetMode="External"/><Relationship Id="rId337" Type="http://schemas.openxmlformats.org/officeDocument/2006/relationships/hyperlink" Target="https://www.sciencedirect.com/science/article/abs/pii/S0399077X20303735?via%3Dihub" TargetMode="External"/><Relationship Id="rId34" Type="http://schemas.openxmlformats.org/officeDocument/2006/relationships/hyperlink" Target="https://www.ncbi.nlm.nih.gov/pmc/articles/PMC7152867/pdf/main.pdf" TargetMode="External"/><Relationship Id="rId55" Type="http://schemas.openxmlformats.org/officeDocument/2006/relationships/hyperlink" Target="https://www.medrxiv.org/content/10.1101/2020.03.22.20041061v1.full.pdf" TargetMode="External"/><Relationship Id="rId76" Type="http://schemas.openxmlformats.org/officeDocument/2006/relationships/hyperlink" Target="https://www.thieme-connect.de/products/ejournals/html/10.1055/s-0040-1710541" TargetMode="External"/><Relationship Id="rId97" Type="http://schemas.openxmlformats.org/officeDocument/2006/relationships/hyperlink" Target="https://www.journalofinfection.com/article/S0163-4453(20)30292-9/pdf" TargetMode="External"/><Relationship Id="rId120" Type="http://schemas.openxmlformats.org/officeDocument/2006/relationships/hyperlink" Target="https://search.bvsalud.org/global-literature-on-novel-coronavirus-2019-ncov/resource/en/covidwho-343224" TargetMode="External"/><Relationship Id="rId141" Type="http://schemas.openxmlformats.org/officeDocument/2006/relationships/hyperlink" Target="https://pubmed.ncbi.nlm.nih.gov/32534458/?from_term=%28pregnant%2Fpregnancy+OR+maternal+OR+perinatal+OR+neonate%2Fneonatal+OR+newborn+OR+obstetric%29+AND+%28covid-19+OR+SARS-CoV-2%29&amp;from_sort=date&amp;from_size=100&amp;from_pos=4" TargetMode="External"/><Relationship Id="rId358" Type="http://schemas.openxmlformats.org/officeDocument/2006/relationships/hyperlink" Target="https://jidc.org/index.php/journal/article/view/33031085/2343" TargetMode="External"/><Relationship Id="rId379" Type="http://schemas.openxmlformats.org/officeDocument/2006/relationships/hyperlink" Target="https://www.sciencedirect.com/science/article/pii/S0002937821001502" TargetMode="External"/><Relationship Id="rId7" Type="http://schemas.openxmlformats.org/officeDocument/2006/relationships/hyperlink" Target="https://academic.oup.com/cid/advance-article/doi/10.1093/cid/ciaa226/5809260" TargetMode="External"/><Relationship Id="rId162" Type="http://schemas.openxmlformats.org/officeDocument/2006/relationships/hyperlink" Target="https://www.ncbi.nlm.nih.gov/pmc/articles/PMC7316046/pdf/main.pdf" TargetMode="External"/><Relationship Id="rId183" Type="http://schemas.openxmlformats.org/officeDocument/2006/relationships/hyperlink" Target="https://www.ncbi.nlm.nih.gov/research/coronavirus/publication/32633022" TargetMode="External"/><Relationship Id="rId218" Type="http://schemas.openxmlformats.org/officeDocument/2006/relationships/hyperlink" Target="https://reader.elsevier.com/reader/sd/pii/S0899707120302849?token=AC28AE8BD644CABFC0141A21158D53510861521BB05A8FAD17C1C1247412F6E7BB6261C921AC2B88582C276BC6F92997" TargetMode="External"/><Relationship Id="rId239" Type="http://schemas.openxmlformats.org/officeDocument/2006/relationships/hyperlink" Target="https://casereports.bmj.com/content/bmjcr/13/8/e237511.full.pdf" TargetMode="External"/><Relationship Id="rId390" Type="http://schemas.openxmlformats.org/officeDocument/2006/relationships/hyperlink" Target="https://www.thelancet.com/journals/lanchi/article/PIIS2352-4642(21)00055-9/fulltext" TargetMode="External"/><Relationship Id="rId404" Type="http://schemas.openxmlformats.org/officeDocument/2006/relationships/hyperlink" Target="https://www.degruyter.com/document/doi/10.1515/jpm-2020-0481/html" TargetMode="External"/><Relationship Id="rId250" Type="http://schemas.openxmlformats.org/officeDocument/2006/relationships/hyperlink" Target="https://www.cureus.com/articles/38101-infection-prevention-and-control-challenges-with-first-pregnant-woman-diagnosed-with-covid-19-a-case-report-in-al-ahssa-saudi-arabia" TargetMode="External"/><Relationship Id="rId271" Type="http://schemas.openxmlformats.org/officeDocument/2006/relationships/hyperlink" Target="https://www.mattioli1885journls.com/index.php/actabiomedica/article/view/996/9056" TargetMode="External"/><Relationship Id="rId292" Type="http://schemas.openxmlformats.org/officeDocument/2006/relationships/hyperlink" Target="https://obgyn.onlinelibrary.wiley.com/doi/10.1111/jog.14393" TargetMode="External"/><Relationship Id="rId306" Type="http://schemas.openxmlformats.org/officeDocument/2006/relationships/hyperlink" Target="https://www.medrxiv.org/content/10.1101/2020.07.15.20154690v2" TargetMode="External"/><Relationship Id="rId24" Type="http://schemas.openxmlformats.org/officeDocument/2006/relationships/hyperlink" Target="https://www.frontiersin.org/articles/10.3389/fped.2020.00104/full" TargetMode="External"/><Relationship Id="rId45" Type="http://schemas.openxmlformats.org/officeDocument/2006/relationships/hyperlink" Target="http://rs.yiigle.com/yufabiao/1183751.htm" TargetMode="External"/><Relationship Id="rId66" Type="http://schemas.openxmlformats.org/officeDocument/2006/relationships/hyperlink" Target="https://www.sciencedirect.com/science/article/pii/S2095927320302656" TargetMode="External"/><Relationship Id="rId87" Type="http://schemas.openxmlformats.org/officeDocument/2006/relationships/hyperlink" Target="https://www.thelancet.com/pdfs/journals/lanchi/PIIS2352-4642(20)30140-1.pdf" TargetMode="External"/><Relationship Id="rId110" Type="http://schemas.openxmlformats.org/officeDocument/2006/relationships/hyperlink" Target="https://pubmed.ncbi.nlm.nih.gov/32428290/?from_single_result=Severe+COVID-19+in+a+Pregnant+Patient+Admitted+to+Hospital+in+Wuhan&amp;expanded_search_query=Severe+COVID-19+in+a+Pregnant+Patient+Admitted+to+Hospital+in+Wuhan" TargetMode="External"/><Relationship Id="rId131" Type="http://schemas.openxmlformats.org/officeDocument/2006/relationships/hyperlink" Target="https://link.springer.com/article/10.1007/s12098-020-03369-x" TargetMode="External"/><Relationship Id="rId327" Type="http://schemas.openxmlformats.org/officeDocument/2006/relationships/hyperlink" Target="https://www.sciencedirect.com/science/article/pii/S2468784720304177?casa_token=WA38aZXFe0gAAAAA:TTLMjPydTgW8T97TFXZ8MBK9zwVH9fewiS_vtNNj0mwXUmQvH__viP2yUr4iCFsGEnvXOMD3If0" TargetMode="External"/><Relationship Id="rId348" Type="http://schemas.openxmlformats.org/officeDocument/2006/relationships/hyperlink" Target="https://www.gob.mx/salud/documentos/informes-epidemiologicos-de-embarazadas-y-puerperas-estudiadas-ante-sospecha-de-covid-19" TargetMode="External"/><Relationship Id="rId369" Type="http://schemas.openxmlformats.org/officeDocument/2006/relationships/hyperlink" Target="https://www.medrxiv.org/content/10.1101/2020.06.17.20134098v1.full-text" TargetMode="External"/><Relationship Id="rId152" Type="http://schemas.openxmlformats.org/officeDocument/2006/relationships/hyperlink" Target="https://www.thieme-connect.de/products/ejournals/pdf/10.1055/s-0040-1712978.pdf" TargetMode="External"/><Relationship Id="rId173" Type="http://schemas.openxmlformats.org/officeDocument/2006/relationships/hyperlink" Target="https://wwwnc.cdc.gov/eid/article/26/9/20-2144_article" TargetMode="External"/><Relationship Id="rId194" Type="http://schemas.openxmlformats.org/officeDocument/2006/relationships/hyperlink" Target="https://assets.researchsquare.com/files/rs-40095/v1/463b68df-2dbd-4a9c-ba0e-1d44af579d47.pdf" TargetMode="External"/><Relationship Id="rId208" Type="http://schemas.openxmlformats.org/officeDocument/2006/relationships/hyperlink" Target="https://www.ncbi.nlm.nih.gov/pmc/articles/PMC7355327/" TargetMode="External"/><Relationship Id="rId229" Type="http://schemas.openxmlformats.org/officeDocument/2006/relationships/hyperlink" Target="https://www.ncbi.nlm.nih.gov/pmc/articles/PMC7373694/pdf/main.pdf" TargetMode="External"/><Relationship Id="rId380" Type="http://schemas.openxmlformats.org/officeDocument/2006/relationships/hyperlink" Target="https://www.hindawi.com/journals/criog/2021/8868822/" TargetMode="External"/><Relationship Id="rId415" Type="http://schemas.openxmlformats.org/officeDocument/2006/relationships/hyperlink" Target="https://obgyn.onlinelibrary.wiley.com/doi/abs/10.1002/uog.23642" TargetMode="External"/><Relationship Id="rId240" Type="http://schemas.openxmlformats.org/officeDocument/2006/relationships/hyperlink" Target="https://reader.elsevier.com/reader/sd/pii/S0022347620309860?token=3BDA944655BB7F9298434D25837D00DD82413D66C23321195E9EC4062C17E4B62B631E5878013138C96957E15657DCBB" TargetMode="External"/><Relationship Id="rId261" Type="http://schemas.openxmlformats.org/officeDocument/2006/relationships/hyperlink" Target="https://bmcpregnancychildbirth.biomedcentral.com/articles/10.1186/s12884-020-03140-2" TargetMode="External"/><Relationship Id="rId14" Type="http://schemas.openxmlformats.org/officeDocument/2006/relationships/hyperlink" Target="https://link.springer.com/article/10.1007%2Fs12630-020-01630-7" TargetMode="External"/><Relationship Id="rId35" Type="http://schemas.openxmlformats.org/officeDocument/2006/relationships/hyperlink" Target="https://obgyn.onlinelibrary.wiley.com/doi/epdf/10.1002/pd.5713" TargetMode="External"/><Relationship Id="rId56" Type="http://schemas.openxmlformats.org/officeDocument/2006/relationships/hyperlink" Target="https://link.springer.com/content/pdf/10.1007/s11428-020-00611-0.pdf" TargetMode="External"/><Relationship Id="rId77" Type="http://schemas.openxmlformats.org/officeDocument/2006/relationships/hyperlink" Target="https://reader.elsevier.com/reader/sd/pii/S2589933320300501?token=37F2247302E208819FF7DF479642110A5508DE9E23ED229FCF99B92D79D131B5DF81F026C63E8ECEBC846409260FB7A8" TargetMode="External"/><Relationship Id="rId100" Type="http://schemas.openxmlformats.org/officeDocument/2006/relationships/hyperlink" Target="https://pubmed.ncbi.nlm.nih.gov/32420614/?from_term=%28pregnant%2Fpregnancy+OR+maternal+OR+perinatal+OR+neonate%2Fneonatal+OR+newborn+OR+obstetric%29+AND+%28covid-19+OR+SARS-CoV-2%29&amp;from_sort=date&amp;from_size=50&amp;from_pos=8" TargetMode="External"/><Relationship Id="rId282" Type="http://schemas.openxmlformats.org/officeDocument/2006/relationships/hyperlink" Target="https://www.ncbi.nlm.nih.gov/pmc/articles/PMC7543983/pdf/main.pdf" TargetMode="External"/><Relationship Id="rId317" Type="http://schemas.openxmlformats.org/officeDocument/2006/relationships/hyperlink" Target="https://www.minervamedica.it/en/getfreepdf/dlZCUzZjRnVxNHY5NVV0ZDV6WEo0SVJTRzVFc3pSMFJYUDJQa1A5MmFsL0diSXFJWG83TjVEVWNIalhodytRKw%253D%253D/R09Y9999N00A20113005.pdf" TargetMode="External"/><Relationship Id="rId338" Type="http://schemas.openxmlformats.org/officeDocument/2006/relationships/hyperlink" Target="https://www.ijrcog.org/index.php/ijrcog/article/view/8690" TargetMode="External"/><Relationship Id="rId359" Type="http://schemas.openxmlformats.org/officeDocument/2006/relationships/hyperlink" Target="https://onlinelibrary.wiley.com/doi/epdf/10.1002/jmv.26725" TargetMode="External"/><Relationship Id="rId8" Type="http://schemas.openxmlformats.org/officeDocument/2006/relationships/hyperlink" Target="https://www.sciencedirect.com/science/article/pii/S168411822030061X?via%3Dihub" TargetMode="External"/><Relationship Id="rId98" Type="http://schemas.openxmlformats.org/officeDocument/2006/relationships/hyperlink" Target="https://reader.elsevier.com/reader/sd/pii/S2214911220300515?token=5E9651E4B8206AB3A42050F7E98E7ABBF73F0C8C70A66CEFB3542ADC2C8E7BB01A5B2C28305EB41E9A9B9B0B72E93870" TargetMode="External"/><Relationship Id="rId121" Type="http://schemas.openxmlformats.org/officeDocument/2006/relationships/hyperlink" Target="http://ejog.org/article/S0301-2115(20)30258-X/pdf" TargetMode="External"/><Relationship Id="rId142" Type="http://schemas.openxmlformats.org/officeDocument/2006/relationships/hyperlink" Target="https://reader.elsevier.com/reader/sd/pii/S0002937820306396?token=C560C2F900B39DCCAD7381499FE98D485ACA88C5B40D558F14512C2610A2BBB5649E44887119661AA70A3E3F3F8FA28F" TargetMode="External"/><Relationship Id="rId163" Type="http://schemas.openxmlformats.org/officeDocument/2006/relationships/hyperlink" Target="https://casereports.bmj.com/content/bmjcr/13/6/e235581.full.pdf" TargetMode="External"/><Relationship Id="rId184" Type="http://schemas.openxmlformats.org/officeDocument/2006/relationships/hyperlink" Target="https://reader.elsevier.com/reader/sd/pii/S2214911220300709?token=519E06ABAF5F8ECD881DE037AC6DF5A26D764EAA2BD0D994A7FA6CEE4E5D16F439E7B743A8CEA71880A30A9E2E7D283B" TargetMode="External"/><Relationship Id="rId219" Type="http://schemas.openxmlformats.org/officeDocument/2006/relationships/hyperlink" Target="https://pediatrics.aappublications.org/content/pediatrics/early/2020/07/29/peds.2020-005637.full.pdf" TargetMode="External"/><Relationship Id="rId370" Type="http://schemas.openxmlformats.org/officeDocument/2006/relationships/hyperlink" Target="https://www.ncbi.nlm.nih.gov/pmc/articles/PMC7848565/" TargetMode="External"/><Relationship Id="rId391" Type="http://schemas.openxmlformats.org/officeDocument/2006/relationships/hyperlink" Target="https://journals.lww.com/greenjournal/Fulltext/9900/Severe_Acute_Respiratory_Syndrome_Coronavirus_2.122.aspx" TargetMode="External"/><Relationship Id="rId405" Type="http://schemas.openxmlformats.org/officeDocument/2006/relationships/hyperlink" Target="https://journals.sagepub.com/doi/10.1177/2150135120975771" TargetMode="External"/><Relationship Id="rId230" Type="http://schemas.openxmlformats.org/officeDocument/2006/relationships/hyperlink" Target="https://www.ncbi.nlm.nih.gov/pmc/articles/PMC7392181/" TargetMode="External"/><Relationship Id="rId251" Type="http://schemas.openxmlformats.org/officeDocument/2006/relationships/hyperlink" Target="https://www.ijidonline.com/article/S1201-9712(20)30684-6/fulltext" TargetMode="External"/><Relationship Id="rId25" Type="http://schemas.openxmlformats.org/officeDocument/2006/relationships/hyperlink" Target="https://papers.ssrn.com/sol3/papers.cfm?abstract_id=3562464" TargetMode="External"/><Relationship Id="rId46" Type="http://schemas.openxmlformats.org/officeDocument/2006/relationships/hyperlink" Target="https://search.bvsalud.org/global-literature-on-novel-coronavirus-2019-ncov/resource/en/covidwho-6177" TargetMode="External"/><Relationship Id="rId67" Type="http://schemas.openxmlformats.org/officeDocument/2006/relationships/hyperlink" Target="https://www.thieme-connect.de/products/ejournals/pdf/10.1055/s-0040-1709993.pdf" TargetMode="External"/><Relationship Id="rId272" Type="http://schemas.openxmlformats.org/officeDocument/2006/relationships/hyperlink" Target="https://mattioli1885journals.com/index.php/actabiomedica/article/view/9795/8957" TargetMode="External"/><Relationship Id="rId293" Type="http://schemas.openxmlformats.org/officeDocument/2006/relationships/hyperlink" Target="https://www.ncbi.nlm.nih.gov/pmc/articles/PMC7538816/" TargetMode="External"/><Relationship Id="rId307" Type="http://schemas.openxmlformats.org/officeDocument/2006/relationships/hyperlink" Target="https://www.medrxiv.org/content/10.1101/2020.09.16.20196071v1" TargetMode="External"/><Relationship Id="rId328" Type="http://schemas.openxmlformats.org/officeDocument/2006/relationships/hyperlink" Target="https://www.scielo.br/scielo.php?pid=S0104-42302020001201621&amp;script=sci_arttext" TargetMode="External"/><Relationship Id="rId349" Type="http://schemas.openxmlformats.org/officeDocument/2006/relationships/hyperlink" Target="https://www.medrxiv.org/content/10.1101/2020.07.14.20153585v1" TargetMode="External"/><Relationship Id="rId88" Type="http://schemas.openxmlformats.org/officeDocument/2006/relationships/hyperlink" Target="https://bjanaesthesia.org/article/S0007-0912(20)30281-6/pdf" TargetMode="External"/><Relationship Id="rId111" Type="http://schemas.openxmlformats.org/officeDocument/2006/relationships/hyperlink" Target="https://www.ncbi.nlm.nih.gov/pmc/articles/PMC7233206/" TargetMode="External"/><Relationship Id="rId132" Type="http://schemas.openxmlformats.org/officeDocument/2006/relationships/hyperlink" Target="https://link.springer.com/article/10.1007/s00431-020-03706-4" TargetMode="External"/><Relationship Id="rId153" Type="http://schemas.openxmlformats.org/officeDocument/2006/relationships/hyperlink" Target="https://www.medrxiv.org/content/10.1101/2020.06.08.20110437v1.full.pdf" TargetMode="External"/><Relationship Id="rId174" Type="http://schemas.openxmlformats.org/officeDocument/2006/relationships/hyperlink" Target="https://www.panafrican-med-journal.com/content/series/35/2/58/full/" TargetMode="External"/><Relationship Id="rId195" Type="http://schemas.openxmlformats.org/officeDocument/2006/relationships/hyperlink" Target="https://www.tandfonline.com/doi/abs/10.1080/14767058.2020.1793323?journalCode=ijmf20" TargetMode="External"/><Relationship Id="rId209" Type="http://schemas.openxmlformats.org/officeDocument/2006/relationships/hyperlink" Target="https://pubmed.ncbi.nlm.nih.gov/32698646/" TargetMode="External"/><Relationship Id="rId360" Type="http://schemas.openxmlformats.org/officeDocument/2006/relationships/hyperlink" Target="https://www.ejog.org/article/S0301-2115(20)30781-8/fulltext" TargetMode="External"/><Relationship Id="rId381" Type="http://schemas.openxmlformats.org/officeDocument/2006/relationships/hyperlink" Target="https://obgyn.onlinelibrary.wiley.com/doi/10.1002/uog.23619" TargetMode="External"/><Relationship Id="rId416" Type="http://schemas.openxmlformats.org/officeDocument/2006/relationships/hyperlink" Target="https://www.ajogmfm.org/article/S2589-9333(21)00060-4/fulltext" TargetMode="External"/><Relationship Id="rId220" Type="http://schemas.openxmlformats.org/officeDocument/2006/relationships/hyperlink" Target="https://journals.lww.com/pidj/Abstract/9000/Possible_Coronavirus_Disease_2019_Pandemic_and.96093.aspx" TargetMode="External"/><Relationship Id="rId241" Type="http://schemas.openxmlformats.org/officeDocument/2006/relationships/hyperlink" Target="https://casereports.bmj.com/content/bmjcr/13/8/e237146.full.pdf" TargetMode="External"/><Relationship Id="rId15" Type="http://schemas.openxmlformats.org/officeDocument/2006/relationships/hyperlink" Target="https://onlinelibrary.wiley.com/doi/abs/10.1002/jmv.25789" TargetMode="External"/><Relationship Id="rId36" Type="http://schemas.openxmlformats.org/officeDocument/2006/relationships/hyperlink" Target="https://onlinelibrary.wiley.com/doi/epdf/10.1111/jth.14856" TargetMode="External"/><Relationship Id="rId57" Type="http://schemas.openxmlformats.org/officeDocument/2006/relationships/hyperlink" Target="https://obgyn.onlinelibrary.wiley.com/doi/epdf/10.1002/ijgo.13179" TargetMode="External"/><Relationship Id="rId262" Type="http://schemas.openxmlformats.org/officeDocument/2006/relationships/hyperlink" Target="https://obgyn.onlinelibrary.wiley.com/doi/abs/10.1002/uog.22189" TargetMode="External"/><Relationship Id="rId283" Type="http://schemas.openxmlformats.org/officeDocument/2006/relationships/hyperlink" Target="https://www.sciencedirect.com/science/article/pii/S0002937820312060" TargetMode="External"/><Relationship Id="rId318" Type="http://schemas.openxmlformats.org/officeDocument/2006/relationships/hyperlink" Target="https://www.sciencedirect.com/science/article/pii/S0890623820302677?via%3Dihub" TargetMode="External"/><Relationship Id="rId339" Type="http://schemas.openxmlformats.org/officeDocument/2006/relationships/hyperlink" Target="https://www.researchsquare.com/article/rs-60621/v1" TargetMode="External"/><Relationship Id="rId78" Type="http://schemas.openxmlformats.org/officeDocument/2006/relationships/hyperlink" Target="https://obgyn.onlinelibrary.wiley.com/doi/abs/10.1002/ijgo.13189" TargetMode="External"/><Relationship Id="rId99" Type="http://schemas.openxmlformats.org/officeDocument/2006/relationships/hyperlink" Target="https://pubmed.ncbi.nlm.nih.gov/32422078/?from_term=%28pregnant%2Fpregnancy+OR+maternal+OR+perinatal+OR+neonate%2Fneonatal+OR+newborn+OR+obstetric%29+AND+%28covid-19+OR+SARS-CoV-2%29&amp;from_sort=date&amp;from_size=50&amp;from_pos=4" TargetMode="External"/><Relationship Id="rId101" Type="http://schemas.openxmlformats.org/officeDocument/2006/relationships/hyperlink" Target="https://watermark.silverchair.com/izaa109.pdf?token=AQECAHi208BE49Ooan9kkhW_Ercy7Dm3ZL_9Cf3qfKAc485ysgAAApIwggKOBgkqhkiG9w0BBwagggJ_MIICewIBADCCAnQGCSqGSIb3DQEHATAeBglghkgBZQMEAS4wEQQM0PXOlk5s_tACkdukAgEQgIICRfht6UJqGkwvvyIg_0Ci4J1lH5dg6n482URsx-pihrq9z5ifW6WXxQRoMIE34K5uIwCOJnXJQImYQGWliFTZlqg9XFbgemkYzwXe2Yr7wbyyrU0H1gjmREQrDn-Eode6EEpWZ17bh8SXaEFcoLRBwe_FZL4VkXgzfL5jL4Pf3k9yZizIYD5Cuc7Y4DbgUQHjlM4kf9etSlggsDOLmfgelKb6u9_XuQfa4JuBIhuACAJqG0HXFescCvHaMNg_RvuWVrAprUcxSLomAqSnOr7J1LNc7NrhE-syfYBa89GBd1ClTd8ryB_jHClOekyakp_ZxGh8fGcf2uSuIegPcQbxi8L2QpTb1Biv_PR3jvaN2__zYp64Vd0ehlPonIYY6Nt7PIhnUb3_V6bBXo3fr7_ItOPq0DPZifFUhHhRbdnQ-ven_8frgQHbc83hJhGaRrDMGSl7z0sJfJ564_LTVHmYs3CIc8Ep2khnv1iEM_A7IIeqe4RfYrXCicktUtMXBrdxBu4JH9XA2EVNZA8GZr0pJX7jTsisLCnra4HbMvoGN-XFH27bnpRKyHMGRmbhJngNN9AtVKHSLa2jIa3Xs_VPKwzOieon03drlR6hjq-T1y5_i_fSBT7h3CxS6GGFpqQ_UDmaapnGZN9zFCOjoJ61D8QNBV-kYmyPgagUeRELKp4BmfY3Uf4r7AhhiyMUrxINwJAS_Kp6Is4s62S2iTCMR12-6s5Zsnm-CZX3pstUiI2lq664LkAPsLYGrHz3_5IJN9YGRRjL" TargetMode="External"/><Relationship Id="rId122" Type="http://schemas.openxmlformats.org/officeDocument/2006/relationships/hyperlink" Target="https://www.cambridge.org/core/journals/infection-control-and-hospital-epidemiology/article/universal-sarscov2-testing-on-admission-to-labor-and-delivery-low-prevalence-among-asymptomatic-obstetric-patients/81002844FD1915D0A495B32F7B53ACB2" TargetMode="External"/><Relationship Id="rId143" Type="http://schemas.openxmlformats.org/officeDocument/2006/relationships/hyperlink" Target="https://reader.elsevier.com/reader/sd/pii/S0002937820306360?token=36C4F921087D72D71EDFCF1F5456F48E788A24540360B605FF0C2230BEA868EC4EC4DE98D26B065D748E466DEF6AB43B" TargetMode="External"/><Relationship Id="rId164" Type="http://schemas.openxmlformats.org/officeDocument/2006/relationships/hyperlink" Target="https://pubmed.ncbi.nlm.nih.gov/32614251/" TargetMode="External"/><Relationship Id="rId185" Type="http://schemas.openxmlformats.org/officeDocument/2006/relationships/hyperlink" Target="https://assets.researchsquare.com/files/rs-40375/v1/faede84c-f6fc-4eab-a1f3-5ab0572d4db8.pdf" TargetMode="External"/><Relationship Id="rId350" Type="http://schemas.openxmlformats.org/officeDocument/2006/relationships/hyperlink" Target="https://www.nvog.nl/actueel/registratie-van-covid-19-positieve-zwangeren-in-nethoss/" TargetMode="External"/><Relationship Id="rId371" Type="http://schemas.openxmlformats.org/officeDocument/2006/relationships/hyperlink" Target="https://assets.researchsquare.com/files/rs-147493/v1/a2c078e2-e040-496f-aa9d-f7439d013b40.pdf" TargetMode="External"/><Relationship Id="rId406" Type="http://schemas.openxmlformats.org/officeDocument/2006/relationships/hyperlink" Target="https://www.thieme-connect.de/products/ejournals/abstract/10.1055/s-0041-1726036" TargetMode="External"/><Relationship Id="rId9" Type="http://schemas.openxmlformats.org/officeDocument/2006/relationships/hyperlink" Target="https://academic.oup.com/cid/advance-article/doi/10.1093/cid/ciaa352/5813589" TargetMode="External"/><Relationship Id="rId210" Type="http://schemas.openxmlformats.org/officeDocument/2006/relationships/hyperlink" Target="https://journals.lww.com/greenjournal/Citation/9000/Influence_of_Race_and_Ethnicity_on_Severe_Acute.97290.aspx" TargetMode="External"/><Relationship Id="rId392" Type="http://schemas.openxmlformats.org/officeDocument/2006/relationships/hyperlink" Target="http://cmajopen.ca/content/9/1/E181.full" TargetMode="External"/><Relationship Id="rId26" Type="http://schemas.openxmlformats.org/officeDocument/2006/relationships/hyperlink" Target="https://www.journalofinfection.com/article/S0163-4453(20)30118-3/fulltext" TargetMode="External"/><Relationship Id="rId231" Type="http://schemas.openxmlformats.org/officeDocument/2006/relationships/hyperlink" Target="https://reader.elsevier.com/reader/sd/pii/S0301211520304930?token=8F821F73A54F39F6FB0345E8425E789120669A204EE59F170376F79D52A020F25AE2F7512D363197A3698FA8C8F958C9" TargetMode="External"/><Relationship Id="rId252" Type="http://schemas.openxmlformats.org/officeDocument/2006/relationships/hyperlink" Target="https://www.thelancet.com/journals/ebiom/article/PIIS2352-3964(20)30327-3/fulltext" TargetMode="External"/><Relationship Id="rId273" Type="http://schemas.openxmlformats.org/officeDocument/2006/relationships/hyperlink" Target="https://paperchase-aging.s3-us-west-1.amazonaws.com/pdf/5f3fc192e7305c00087df995.pdf" TargetMode="External"/><Relationship Id="rId294" Type="http://schemas.openxmlformats.org/officeDocument/2006/relationships/hyperlink" Target="https://www.frontiersin.org/articles/10.3389/fped.2020.568979/full" TargetMode="External"/><Relationship Id="rId308" Type="http://schemas.openxmlformats.org/officeDocument/2006/relationships/hyperlink" Target="https://www.ejog.org/article/S0301-2115(20)30580-7/fulltext" TargetMode="External"/><Relationship Id="rId329" Type="http://schemas.openxmlformats.org/officeDocument/2006/relationships/hyperlink" Target="https://journals.lww.com/ccmjournal/Citation/2021/01001/15__Safety_of_Remdesivir_and_Inhaled_Nitric_Oxide.18.aspx" TargetMode="External"/><Relationship Id="rId47" Type="http://schemas.openxmlformats.org/officeDocument/2006/relationships/hyperlink" Target="https://search.bvsalud.org/global-literature-on-novel-coronavirus-2019-ncov/resource/en/covidwho-2038" TargetMode="External"/><Relationship Id="rId68" Type="http://schemas.openxmlformats.org/officeDocument/2006/relationships/hyperlink" Target="https://www.thelancet.com/pdfs/journals/laninf/PIIS1473-3099(20)30320-0.pdf" TargetMode="External"/><Relationship Id="rId89" Type="http://schemas.openxmlformats.org/officeDocument/2006/relationships/hyperlink" Target="https://reader.elsevier.com/reader/sd/pii/S2589933320300781?token=5E298A70E62BB39867A7CFB3D08AC7B8A05F58B4B653110069A7F5D42C29B2388085F1EB6D66574918B7AC39DEE5455C" TargetMode="External"/><Relationship Id="rId112" Type="http://schemas.openxmlformats.org/officeDocument/2006/relationships/hyperlink" Target="https://journals.lww.com/greenjournal/Abstract/9000/Testing_of_Patients_and_Support_Persons_for.97342.aspx" TargetMode="External"/><Relationship Id="rId133" Type="http://schemas.openxmlformats.org/officeDocument/2006/relationships/hyperlink" Target="https://pubmed.ncbi.nlm.nih.gov/32505514/?from_term=%28pregnant%2Fpregnancy+OR+maternal+OR+perinatal+OR+neonate%2Fneonatal+OR+newborn+OR+obstetric%29+AND+%28covid-19+OR+SARS-CoV-2%29&amp;from_sort=date&amp;from_size=100&amp;from_pos=22" TargetMode="External"/><Relationship Id="rId154" Type="http://schemas.openxmlformats.org/officeDocument/2006/relationships/hyperlink" Target="https://www.journal-of-hepatology.eu/article/S0168-8278(20)30395-0/pdf" TargetMode="External"/><Relationship Id="rId175" Type="http://schemas.openxmlformats.org/officeDocument/2006/relationships/hyperlink" Target="https://ripetomato2uk.files.wordpress.com/2020/05/acta-biomed-parma-9743-article-text-49126-2-10-20200514.pdf" TargetMode="External"/><Relationship Id="rId340" Type="http://schemas.openxmlformats.org/officeDocument/2006/relationships/hyperlink" Target="https://journals.plos.org/plosone/article?id=10.1371/journal.pone.0237420" TargetMode="External"/><Relationship Id="rId361" Type="http://schemas.openxmlformats.org/officeDocument/2006/relationships/hyperlink" Target="https://link.springer.com/article/10.1007/s00431-020-03800-7" TargetMode="External"/><Relationship Id="rId196" Type="http://schemas.openxmlformats.org/officeDocument/2006/relationships/hyperlink" Target="https://www.tandfonline.com/doi/epub/10.1080/14767058.2020.1793318?needAccess=true" TargetMode="External"/><Relationship Id="rId200" Type="http://schemas.openxmlformats.org/officeDocument/2006/relationships/hyperlink" Target="https://obgyn.onlinelibrary.wiley.com/doi/epdf/10.1002/ijgo.13318" TargetMode="External"/><Relationship Id="rId382" Type="http://schemas.openxmlformats.org/officeDocument/2006/relationships/hyperlink" Target="https://www.sciencedirect.com/science/article/pii/S0196070921000831?via%3Dihub" TargetMode="External"/><Relationship Id="rId417" Type="http://schemas.openxmlformats.org/officeDocument/2006/relationships/hyperlink" Target="https://www.jogc.com/article/S1701-2163(21)00298-X/fulltext" TargetMode="External"/><Relationship Id="rId16" Type="http://schemas.openxmlformats.org/officeDocument/2006/relationships/hyperlink" Target="https://ekja.org/journal/view.php?doi=10.4097/kja.20116" TargetMode="External"/><Relationship Id="rId221" Type="http://schemas.openxmlformats.org/officeDocument/2006/relationships/hyperlink" Target="https://www.ncbi.nlm.nih.gov/pmc/articles/PMC7385524/pdf/CRIOG2020-8852816.pdf" TargetMode="External"/><Relationship Id="rId242" Type="http://schemas.openxmlformats.org/officeDocument/2006/relationships/hyperlink" Target="https://www.thieme-connect.de/products/ejournals/pdf/10.1055/s-0040-1715643.pdf" TargetMode="External"/><Relationship Id="rId263" Type="http://schemas.openxmlformats.org/officeDocument/2006/relationships/hyperlink" Target="https://www.wjgnet.com/1949-8470/full/v12/i7/137.htm" TargetMode="External"/><Relationship Id="rId284" Type="http://schemas.openxmlformats.org/officeDocument/2006/relationships/hyperlink" Target="https://www.sciencedirect.com/science/article/pii/S0002937820311947" TargetMode="External"/><Relationship Id="rId319" Type="http://schemas.openxmlformats.org/officeDocument/2006/relationships/hyperlink" Target="https://www.ncbi.nlm.nih.gov/pmc/articles/PMC7667476/" TargetMode="External"/><Relationship Id="rId37" Type="http://schemas.openxmlformats.org/officeDocument/2006/relationships/hyperlink" Target="https://reader.elsevier.com/reader/sd/pii/S1386653220300986?token=02C6BD256D3FC40DFD8A7816F2787F85C3360036454319C9868DB14722860470A785C423689FB63DCC974766771BE7AD" TargetMode="External"/><Relationship Id="rId58" Type="http://schemas.openxmlformats.org/officeDocument/2006/relationships/hyperlink" Target="https://onlinelibrary.wiley.com/doi/abs/10.1002/jmv.25927" TargetMode="External"/><Relationship Id="rId79" Type="http://schemas.openxmlformats.org/officeDocument/2006/relationships/hyperlink" Target="https://pubmed.ncbi.nlm.nih.gov/32369656/?from_term=%28covid-19+OR+SARS-CoV-2%29+AND+%28pregnant%2Fpregnancy+OR+maternal+OR+perinatal+OR+neonate%2Fneonatal+OR+newborn+OR+obstetric%29&amp;from_sort=date&amp;from_size=50&amp;from_pos=2" TargetMode="External"/><Relationship Id="rId102" Type="http://schemas.openxmlformats.org/officeDocument/2006/relationships/hyperlink" Target="https://reader.elsevier.com/reader/sd/pii/S2214911220300503?token=98076D446ADC5B5A52DB02C97BA2C22FD77B8C986FEF55FA1A4527B6446B3B194385AD505D3112F27EEB06AA9C7EF3DA" TargetMode="External"/><Relationship Id="rId123" Type="http://schemas.openxmlformats.org/officeDocument/2006/relationships/hyperlink" Target="http://www.ijaweb.org/article.asp?issn=0019-5049;year=2020;volume=64;issue=14;spage=141;epage=143;aulast=Chhabra" TargetMode="External"/><Relationship Id="rId144" Type="http://schemas.openxmlformats.org/officeDocument/2006/relationships/hyperlink" Target="https://assets.researchsquare.com/files/rs-27398/v1.pdf" TargetMode="External"/><Relationship Id="rId330" Type="http://schemas.openxmlformats.org/officeDocument/2006/relationships/hyperlink" Target="https://www.researchgate.net/profile/Sabnam_Nambiar/publication/346469302_COVID-19_symptoms-does_pregnancy_alter_the_course_of_the_disease/links/5fc3928a299bf104cf904445/COVID-19-symptoms-does-pregnancy-alter-the-course-of-the-disease.pdf" TargetMode="External"/><Relationship Id="rId90" Type="http://schemas.openxmlformats.org/officeDocument/2006/relationships/hyperlink" Target="https://www.ejog.org/article/S0301-2115(20)30257-8/pdf" TargetMode="External"/><Relationship Id="rId165" Type="http://schemas.openxmlformats.org/officeDocument/2006/relationships/hyperlink" Target="https://www.thieme-connect.de/products/ejournals/pdf/10.1055/s-0040-1714060.pdf" TargetMode="External"/><Relationship Id="rId186" Type="http://schemas.openxmlformats.org/officeDocument/2006/relationships/hyperlink" Target="https://link.springer.com/content/pdf/10.1007/s10096-020-03964-y.pdf" TargetMode="External"/><Relationship Id="rId351" Type="http://schemas.openxmlformats.org/officeDocument/2006/relationships/hyperlink" Target="https://www.npeu.ox.ac.uk/downloads/files/ukoss/annual-reports/UKOSS%20COVID-19%20Paper%20pre-print%20draft%2011-05-20.pdf" TargetMode="External"/><Relationship Id="rId372" Type="http://schemas.openxmlformats.org/officeDocument/2006/relationships/hyperlink" Target="https://www.ncbi.nlm.nih.gov/pmc/articles/PMC7863052/" TargetMode="External"/><Relationship Id="rId393" Type="http://schemas.openxmlformats.org/officeDocument/2006/relationships/hyperlink" Target="https://obgyn.onlinelibrary.wiley.com/doi/10.1002/ijgo.13661" TargetMode="External"/><Relationship Id="rId407" Type="http://schemas.openxmlformats.org/officeDocument/2006/relationships/hyperlink" Target="https://assets.researchsquare.com/files/rs-341021/v1/3e215f49-d04e-4838-aa21-f5758f5a410b.pdf" TargetMode="External"/><Relationship Id="rId211" Type="http://schemas.openxmlformats.org/officeDocument/2006/relationships/hyperlink" Target="https://journals.lww.com/greenjournal/Abstract/9000/Prolonged_Detection_of_Severe_Acute_Respiratory.97292.aspx" TargetMode="External"/><Relationship Id="rId232" Type="http://schemas.openxmlformats.org/officeDocument/2006/relationships/hyperlink" Target="https://internationalbreastfeedingjournal.biomedcentral.com/track/pdf/10.1186/s13006-020-00314-8" TargetMode="External"/><Relationship Id="rId253" Type="http://schemas.openxmlformats.org/officeDocument/2006/relationships/hyperlink" Target="https://link.springer.com/article/10.1007/s12098-020-03480-z" TargetMode="External"/><Relationship Id="rId274" Type="http://schemas.openxmlformats.org/officeDocument/2006/relationships/hyperlink" Target="https://link.springer.com/article/10.1007/s11102-020-01080-w" TargetMode="External"/><Relationship Id="rId295" Type="http://schemas.openxmlformats.org/officeDocument/2006/relationships/hyperlink" Target="https://www.thieme-connect.com/products/ejournals/html/10.1055/s-0040-1715180" TargetMode="External"/><Relationship Id="rId309" Type="http://schemas.openxmlformats.org/officeDocument/2006/relationships/hyperlink" Target="https://www.researchsquare.com/article/rs-65377/v1" TargetMode="External"/><Relationship Id="rId27" Type="http://schemas.openxmlformats.org/officeDocument/2006/relationships/hyperlink" Target="https://obgyn.onlinelibrary.wiley.com/doi/abs/10.1002/ijgo.13165" TargetMode="External"/><Relationship Id="rId48" Type="http://schemas.openxmlformats.org/officeDocument/2006/relationships/hyperlink" Target="https://www.ncbi.nlm.nih.gov/pmc/articles/PMC7141623/pdf/main.pdf" TargetMode="External"/><Relationship Id="rId69" Type="http://schemas.openxmlformats.org/officeDocument/2006/relationships/hyperlink" Target="https://pubmed.ncbi.nlm.nih.gov/32352913/?from_term=%28covid-19+OR+SARS-CoV-2%29+AND+%28pregnant%2Fpregnancy+OR+maternal+OR+perinatal+OR+neonate%2Fneonatal+OR+newborn+OR+obstetric%29&amp;from_sort=date&amp;from_pos=2" TargetMode="External"/><Relationship Id="rId113" Type="http://schemas.openxmlformats.org/officeDocument/2006/relationships/hyperlink" Target="https://pubmed.ncbi.nlm.nih.gov/32434403/?from_term=%28pregnant%2Fpregnancy+OR+maternal+OR+perinatal+OR+neonate%2Fneonatal+OR+newborn+OR+obstetric%29+AND+%28covid-19+OR+SARS-CoV-2%29&amp;from_sort=date&amp;from_size=100&amp;from_pos=15" TargetMode="External"/><Relationship Id="rId134" Type="http://schemas.openxmlformats.org/officeDocument/2006/relationships/hyperlink" Target="https://www.sciencedirect.com/science/article/pii/S2468784720301707?via%3Dihub" TargetMode="External"/><Relationship Id="rId320" Type="http://schemas.openxmlformats.org/officeDocument/2006/relationships/hyperlink" Target="https://link.springer.com/article/10.1007/s12098-020-03578-4" TargetMode="External"/><Relationship Id="rId80" Type="http://schemas.openxmlformats.org/officeDocument/2006/relationships/hyperlink" Target="https://www.ajog.org/article/S0002-9378(20)30515-9/pdf" TargetMode="External"/><Relationship Id="rId155" Type="http://schemas.openxmlformats.org/officeDocument/2006/relationships/hyperlink" Target="https://www.ncbi.nlm.nih.gov/pmc/articles/PMC7306649/pdf/12098_2020_Article_3372.pdf" TargetMode="External"/><Relationship Id="rId176" Type="http://schemas.openxmlformats.org/officeDocument/2006/relationships/hyperlink" Target="https://www.panafrican-med-journal.com/content/article/36/100/full/" TargetMode="External"/><Relationship Id="rId197" Type="http://schemas.openxmlformats.org/officeDocument/2006/relationships/hyperlink" Target="https://www.tandfonline.com/doi/epub/10.1080/14767058.2020.1786056?needAccess=true" TargetMode="External"/><Relationship Id="rId341" Type="http://schemas.openxmlformats.org/officeDocument/2006/relationships/hyperlink" Target="https://www.ajogmfm.org/article/S2589-9333(20)30153-1/fulltext" TargetMode="External"/><Relationship Id="rId362" Type="http://schemas.openxmlformats.org/officeDocument/2006/relationships/hyperlink" Target="https://scielo.conicyt.cl/scielo.php?pid=S0717-75262020000700011&amp;script=sci_abstract&amp;tlng=en" TargetMode="External"/><Relationship Id="rId383" Type="http://schemas.openxmlformats.org/officeDocument/2006/relationships/hyperlink" Target="https://www.sciencedirect.com/science/article/pii/S0143400421000497?via%3Dihub" TargetMode="External"/><Relationship Id="rId418" Type="http://schemas.openxmlformats.org/officeDocument/2006/relationships/hyperlink" Target="https://www.panafrican-med-journal.com/content/article/38/30/full/" TargetMode="External"/><Relationship Id="rId201" Type="http://schemas.openxmlformats.org/officeDocument/2006/relationships/hyperlink" Target="http://ijp.mums.ac.ir/article_15618_30763f7be694bcedd7f1a5c7bd63dab0.pdf" TargetMode="External"/><Relationship Id="rId222" Type="http://schemas.openxmlformats.org/officeDocument/2006/relationships/hyperlink" Target="https://www.nature.com/articles/s41379-020-0639-4.pdf" TargetMode="External"/><Relationship Id="rId243" Type="http://schemas.openxmlformats.org/officeDocument/2006/relationships/hyperlink" Target="https://journals.lww.com/md-journal/FullText/2020/07240/A_case_report_of_a_pregnant_woman_infected_with.77.aspx" TargetMode="External"/><Relationship Id="rId264" Type="http://schemas.openxmlformats.org/officeDocument/2006/relationships/hyperlink" Target="https://www.tandfonline.com/doi/full/10.1080/14767058.2020.1811669" TargetMode="External"/><Relationship Id="rId285" Type="http://schemas.openxmlformats.org/officeDocument/2006/relationships/hyperlink" Target="https://www.degruyter.com/view/journals/jpme/ahead-of-print/article-10.1515-jpm-2020-0387/article-10.1515-jpm-2020-0387.xml" TargetMode="External"/><Relationship Id="rId17" Type="http://schemas.openxmlformats.org/officeDocument/2006/relationships/hyperlink" Target="https://www.sciencedirect.com/science/article/pii/S1477893920301071?via%3Dihub" TargetMode="External"/><Relationship Id="rId38" Type="http://schemas.openxmlformats.org/officeDocument/2006/relationships/hyperlink" Target="https://www.nejm.org/doi/pdf/10.1056/NEJMc2009226?articleTools=true" TargetMode="External"/><Relationship Id="rId59" Type="http://schemas.openxmlformats.org/officeDocument/2006/relationships/hyperlink" Target="https://www.ijidonline.com/article/S1201-9712(20)30263-0/fulltext" TargetMode="External"/><Relationship Id="rId103" Type="http://schemas.openxmlformats.org/officeDocument/2006/relationships/hyperlink" Target="https://www.ejog.org/article/S0301-2115(20)30313-4/pdf" TargetMode="External"/><Relationship Id="rId124" Type="http://schemas.openxmlformats.org/officeDocument/2006/relationships/hyperlink" Target="https://www.ajog.org/article/S0002-9378(20)30567-6/pdf" TargetMode="External"/><Relationship Id="rId310" Type="http://schemas.openxmlformats.org/officeDocument/2006/relationships/hyperlink" Target="https://www.researchsquare.com/article/rs-34492/v1" TargetMode="External"/><Relationship Id="rId70" Type="http://schemas.openxmlformats.org/officeDocument/2006/relationships/hyperlink" Target="https://www.ijidonline.com/article/S1201-9712(20)30280-0/pdf" TargetMode="External"/><Relationship Id="rId91" Type="http://schemas.openxmlformats.org/officeDocument/2006/relationships/hyperlink" Target="https://reader.elsevier.com/reader/sd/pii/S2213007120302306?token=F1FAE87FAF747D30A9DEFEB40A803023C8DB9A99A3506AF3EE6BBC9A698DCF71CCD20290A9D66E910642AE8F0798D2A0" TargetMode="External"/><Relationship Id="rId145" Type="http://schemas.openxmlformats.org/officeDocument/2006/relationships/hyperlink" Target="https://assets.researchsquare.com/files/rs-25864/v1/manuscript.pdf" TargetMode="External"/><Relationship Id="rId166" Type="http://schemas.openxmlformats.org/officeDocument/2006/relationships/hyperlink" Target="https://oss.signavitae.com/mre-signavitae/article/1277509044842446848/pdf/sv-YX051401.pdf" TargetMode="External"/><Relationship Id="rId187" Type="http://schemas.openxmlformats.org/officeDocument/2006/relationships/hyperlink" Target="https://reader.elsevier.com/reader/sd/pii/S2214911220300734?token=93F7310C0D71D4864269DFB5B82363FB31356A92F3456E82015792015C1496891AEAF7691EC2AB23D83A55C909FD0748" TargetMode="External"/><Relationship Id="rId331" Type="http://schemas.openxmlformats.org/officeDocument/2006/relationships/hyperlink" Target="https://journals.plos.org/plosone/article?id=10.1371/journal.pone.0238409" TargetMode="External"/><Relationship Id="rId352" Type="http://schemas.openxmlformats.org/officeDocument/2006/relationships/hyperlink" Target="https://ejmcm.com/article_6448_b7e9236c1c37fda44f93f21657e80deb.pdf" TargetMode="External"/><Relationship Id="rId373" Type="http://schemas.openxmlformats.org/officeDocument/2006/relationships/hyperlink" Target="https://www.degruyter.com/document/doi/10.1515/jpm-2020-0499/html" TargetMode="External"/><Relationship Id="rId394" Type="http://schemas.openxmlformats.org/officeDocument/2006/relationships/hyperlink" Target="https://www.ajogmfm.org/article/S2589-9333(21)00024-0/fulltext" TargetMode="External"/><Relationship Id="rId408" Type="http://schemas.openxmlformats.org/officeDocument/2006/relationships/hyperlink" Target="https://bmcpregnancychildbirth.biomedcentral.com/articles/10.1186/s12884-021-03728-2" TargetMode="External"/><Relationship Id="rId1" Type="http://schemas.openxmlformats.org/officeDocument/2006/relationships/hyperlink" Target="https://www.ncbi.nlm.nih.gov/pubmed/32119083" TargetMode="External"/><Relationship Id="rId212" Type="http://schemas.openxmlformats.org/officeDocument/2006/relationships/hyperlink" Target="https://www.tandfonline.com/doi/pdf/10.1080/23744235.2020.1798499?needAccess=true" TargetMode="External"/><Relationship Id="rId233" Type="http://schemas.openxmlformats.org/officeDocument/2006/relationships/hyperlink" Target="https://reader.elsevier.com/reader/sd/pii/S1201971220306081?token=EBB71C54B757F77CABCDCB4B42FF07A4BD3943B27C55904A7EE47558DA7597D43787A662D088680C622493CA59198736" TargetMode="External"/><Relationship Id="rId254" Type="http://schemas.openxmlformats.org/officeDocument/2006/relationships/hyperlink" Target="https://onlinelibrary.wiley.com/doi/full/10.1111/ijlh.13318" TargetMode="External"/><Relationship Id="rId28" Type="http://schemas.openxmlformats.org/officeDocument/2006/relationships/hyperlink" Target="https://doi.org/10.1017/ice.2020.84" TargetMode="External"/><Relationship Id="rId49" Type="http://schemas.openxmlformats.org/officeDocument/2006/relationships/hyperlink" Target="https://link.springer.com/content/pdf/10.1007/s12250-020-00227-0.pdf" TargetMode="External"/><Relationship Id="rId114" Type="http://schemas.openxmlformats.org/officeDocument/2006/relationships/hyperlink" Target="https://pubmed.ncbi.nlm.nih.gov/32437740/?from_term=%28pregnant%2Fpregnancy+OR+maternal+OR+perinatal+OR+neonate%2Fneonatal+OR+newborn+OR+obstetric%29+AND+%28covid-19+OR+SARS-CoV-2%29&amp;from_sort=date&amp;from_size=100&amp;from_pos=4" TargetMode="External"/><Relationship Id="rId275" Type="http://schemas.openxmlformats.org/officeDocument/2006/relationships/hyperlink" Target="https://obgyn.onlinelibrary.wiley.com/doi/10.1111/jog.14493" TargetMode="External"/><Relationship Id="rId296" Type="http://schemas.openxmlformats.org/officeDocument/2006/relationships/hyperlink" Target="https://obgyn.onlinelibrary.wiley.com/doi/epdf/10.1002/ijgo.13460" TargetMode="External"/><Relationship Id="rId300" Type="http://schemas.openxmlformats.org/officeDocument/2006/relationships/hyperlink" Target="https://onlinelibrary.wiley.com/doi/epdf/10.1002/jmv.26631" TargetMode="External"/><Relationship Id="rId60" Type="http://schemas.openxmlformats.org/officeDocument/2006/relationships/hyperlink" Target="https://bjanaesthesia.org/article/S0007-0912(20)30131-8/pdf" TargetMode="External"/><Relationship Id="rId81" Type="http://schemas.openxmlformats.org/officeDocument/2006/relationships/hyperlink" Target="https://www.thrombosisresearch.com/article/S0049-3848(20)30138-9/pdf" TargetMode="External"/><Relationship Id="rId135" Type="http://schemas.openxmlformats.org/officeDocument/2006/relationships/hyperlink" Target="https://www.thieme-connect.de/products/ejournals/html/10.1055/s-0040-1712925" TargetMode="External"/><Relationship Id="rId156" Type="http://schemas.openxmlformats.org/officeDocument/2006/relationships/hyperlink" Target="https://dm5migu4zj3pb.cloudfront.net/manuscripts/139000/139569/cache/139569.1-20200616123251-covered-253bed37ca4c1ab43d105aefdf7b5536.pdf" TargetMode="External"/><Relationship Id="rId177" Type="http://schemas.openxmlformats.org/officeDocument/2006/relationships/hyperlink" Target="https://pubmed.ncbi.nlm.nih.gov/32644841/" TargetMode="External"/><Relationship Id="rId198" Type="http://schemas.openxmlformats.org/officeDocument/2006/relationships/hyperlink" Target="https://www.e-cep.org/upload/pdf/cep-2020-00850.pdf" TargetMode="External"/><Relationship Id="rId321" Type="http://schemas.openxmlformats.org/officeDocument/2006/relationships/hyperlink" Target="https://www.authorea.com/doi/full/10.22541/au.160637401.18473878" TargetMode="External"/><Relationship Id="rId342" Type="http://schemas.openxmlformats.org/officeDocument/2006/relationships/hyperlink" Target="http://ijmdc.com/fulltext/51-1605203186.pdf?1610362941" TargetMode="External"/><Relationship Id="rId363" Type="http://schemas.openxmlformats.org/officeDocument/2006/relationships/hyperlink" Target="https://www.sciencedirect.com/science/article/pii/S2468784721000064?via%3Dihub" TargetMode="External"/><Relationship Id="rId384" Type="http://schemas.openxmlformats.org/officeDocument/2006/relationships/hyperlink" Target="https://www.cureus.com/articles/50807-maternal-and-neonatal-outcomes-of-covid-19-in-pregnancy-a-single-centre-observational-study" TargetMode="External"/><Relationship Id="rId419" Type="http://schemas.openxmlformats.org/officeDocument/2006/relationships/printerSettings" Target="../printerSettings/printerSettings5.bin"/><Relationship Id="rId202" Type="http://schemas.openxmlformats.org/officeDocument/2006/relationships/hyperlink" Target="https://sites.kowsarpub.com/apid/articles/103504.html" TargetMode="External"/><Relationship Id="rId223" Type="http://schemas.openxmlformats.org/officeDocument/2006/relationships/hyperlink" Target="https://www.ncbi.nlm.nih.gov/pmc/articles/PMC7384380/pdf/ofaa283.pdf" TargetMode="External"/><Relationship Id="rId244" Type="http://schemas.openxmlformats.org/officeDocument/2006/relationships/hyperlink" Target="https://assets.researchsquare.com/files/rs-58363/v1/90718e72-5204-4c2b-a251-b345ccc10556.pdf" TargetMode="External"/><Relationship Id="rId18" Type="http://schemas.openxmlformats.org/officeDocument/2006/relationships/hyperlink" Target="http://balkanmedicaljournal.org/uploads/pdf/pdf_BMJ_2196.pdf" TargetMode="External"/><Relationship Id="rId39" Type="http://schemas.openxmlformats.org/officeDocument/2006/relationships/hyperlink" Target="https://www.ncbi.nlm.nih.gov/pmc/articles/PMC7144599/pdf/main.pdf" TargetMode="External"/><Relationship Id="rId265" Type="http://schemas.openxmlformats.org/officeDocument/2006/relationships/hyperlink" Target="https://casereports.bmj.com/content/13/9/e237007" TargetMode="External"/><Relationship Id="rId286" Type="http://schemas.openxmlformats.org/officeDocument/2006/relationships/hyperlink" Target="https://www.ncbi.nlm.nih.gov/pmc/articles/PMC7566984/" TargetMode="External"/><Relationship Id="rId50" Type="http://schemas.openxmlformats.org/officeDocument/2006/relationships/hyperlink" Target="https://www.ncbi.nlm.nih.gov/pmc/articles/PMC7164884/pdf/main.pdf" TargetMode="External"/><Relationship Id="rId104" Type="http://schemas.openxmlformats.org/officeDocument/2006/relationships/hyperlink" Target="https://www.ejog.org/article/S0301-2115(20)30312-2/pdf" TargetMode="External"/><Relationship Id="rId125" Type="http://schemas.openxmlformats.org/officeDocument/2006/relationships/hyperlink" Target="https://bmjpaedsopen.bmj.com/content/bmjpo/4/1/e000718.full.pdf" TargetMode="External"/><Relationship Id="rId146" Type="http://schemas.openxmlformats.org/officeDocument/2006/relationships/hyperlink" Target="https://assets.researchsquare.com/files/rs-27256/v1.pdf" TargetMode="External"/><Relationship Id="rId167" Type="http://schemas.openxmlformats.org/officeDocument/2006/relationships/hyperlink" Target="https://journals.lww.com/greenjournal/Abstract/9000/Tocilizumab_and_Remdesivir_in_a_Pregnant_Patient.97308.aspx" TargetMode="External"/><Relationship Id="rId188" Type="http://schemas.openxmlformats.org/officeDocument/2006/relationships/hyperlink" Target="https://pubmed.ncbi.nlm.nih.gov/32667391/" TargetMode="External"/><Relationship Id="rId311" Type="http://schemas.openxmlformats.org/officeDocument/2006/relationships/hyperlink" Target="https://www.ijrcog.org/index.php/ijrcog/article/view/8738" TargetMode="External"/><Relationship Id="rId332" Type="http://schemas.openxmlformats.org/officeDocument/2006/relationships/hyperlink" Target="https://obgyn.onlinelibrary.wiley.com/doi/epdf/10.1002/uog.23575" TargetMode="External"/><Relationship Id="rId353" Type="http://schemas.openxmlformats.org/officeDocument/2006/relationships/hyperlink" Target="https://www.mdpi.com/1999-4915/13/1/112/htm" TargetMode="External"/><Relationship Id="rId374" Type="http://schemas.openxmlformats.org/officeDocument/2006/relationships/hyperlink" Target="https://obgyn.onlinelibrary.wiley.com/doi/10.1111/jog.14701" TargetMode="External"/><Relationship Id="rId395" Type="http://schemas.openxmlformats.org/officeDocument/2006/relationships/hyperlink" Target="https://www.e-cep.org/journal/view.php?doi=10.3345/cep.2020.01704" TargetMode="External"/><Relationship Id="rId409" Type="http://schemas.openxmlformats.org/officeDocument/2006/relationships/hyperlink" Target="https://www.sciencedirect.com/science/article/pii/S0028377021000825?via%3Dihub" TargetMode="External"/><Relationship Id="rId71" Type="http://schemas.openxmlformats.org/officeDocument/2006/relationships/hyperlink" Target="https://pubmed.ncbi.nlm.nih.gov/32350871/?from_term=Analysis+of+vaginal+delivery+outcomes+among+pregnant+women+in+Wuhan%2C+China+during+the+COVID%E2%80%9019+pandemic&amp;from_sort=date&amp;from_size=50&amp;from_pos=1" TargetMode="External"/><Relationship Id="rId92" Type="http://schemas.openxmlformats.org/officeDocument/2006/relationships/hyperlink" Target="https://search.bvsalud.org/global-literature-on-novel-coronavirus-2019-ncov/resource/en/covidwho-2207" TargetMode="External"/><Relationship Id="rId213" Type="http://schemas.openxmlformats.org/officeDocument/2006/relationships/hyperlink" Target="https://journals.plos.org/plosmedicine/article/file?id=10.1371/journal.pmed.1003195&amp;type=printable" TargetMode="External"/><Relationship Id="rId234" Type="http://schemas.openxmlformats.org/officeDocument/2006/relationships/hyperlink" Target="https://s3.ca-central-1.amazonaws.com/assets.jmir.org/assets/preprints/preprint-19642-accepted.pdf" TargetMode="External"/><Relationship Id="rId420" Type="http://schemas.openxmlformats.org/officeDocument/2006/relationships/drawing" Target="../drawings/drawing1.xml"/><Relationship Id="rId2" Type="http://schemas.openxmlformats.org/officeDocument/2006/relationships/hyperlink" Target="https://www.ncbi.nlm.nih.gov/research/coronavirus/publication/32114744" TargetMode="External"/><Relationship Id="rId29" Type="http://schemas.openxmlformats.org/officeDocument/2006/relationships/hyperlink" Target="http://www.transpopmed.org/articles/tppm/tppm-2020-7-118.pdf" TargetMode="External"/><Relationship Id="rId255" Type="http://schemas.openxmlformats.org/officeDocument/2006/relationships/hyperlink" Target="https://journals.sagepub.com/doi/10.1177/2150135120950256" TargetMode="External"/><Relationship Id="rId276" Type="http://schemas.openxmlformats.org/officeDocument/2006/relationships/hyperlink" Target="https://www.thieme-connect.com/products/ejournals/html/10.1055/s-0040-1716505" TargetMode="External"/><Relationship Id="rId297" Type="http://schemas.openxmlformats.org/officeDocument/2006/relationships/hyperlink" Target="https://www.ncbi.nlm.nih.gov/pmc/articles/PMC7594971/" TargetMode="External"/><Relationship Id="rId40" Type="http://schemas.openxmlformats.org/officeDocument/2006/relationships/hyperlink" Target="https://link.springer.com/content/pdf/10.1007/s11684-020-0772-y.pdf" TargetMode="External"/><Relationship Id="rId115" Type="http://schemas.openxmlformats.org/officeDocument/2006/relationships/hyperlink" Target="https://pubmed.ncbi.nlm.nih.gov/32438425/?from_term=%28pregnant%2Fpregnancy+OR+maternal+OR+perinatal+OR+neonate%2Fneonatal+OR+newborn+OR+obstetric%29+AND+%28covid-19+OR+SARS-CoV-2%29&amp;from_sort=date&amp;from_size=100&amp;from_pos=2" TargetMode="External"/><Relationship Id="rId136" Type="http://schemas.openxmlformats.org/officeDocument/2006/relationships/hyperlink" Target="https://pubmed.ncbi.nlm.nih.gov/32510581/?from_term=Clinical+Characteristics+and+Laboratory+Results+of+Pregnant+Women+With+COVID-19+in+Wuhan%2C+China&amp;from_sort=date&amp;from_size=100&amp;from_pos=1" TargetMode="External"/><Relationship Id="rId157" Type="http://schemas.openxmlformats.org/officeDocument/2006/relationships/hyperlink" Target="https://www.mdpi.com/1010-660X/56/6/306/htm" TargetMode="External"/><Relationship Id="rId178" Type="http://schemas.openxmlformats.org/officeDocument/2006/relationships/hyperlink" Target="https://journals.lww.com/greenjournal/Abstract/9000/Fetal_Transient_Skin_Edema_in_Two_Pregnant_Women.97307.aspx" TargetMode="External"/><Relationship Id="rId301" Type="http://schemas.openxmlformats.org/officeDocument/2006/relationships/hyperlink" Target="https://www.researchgate.net/publication/344077318_EPIDEMIOLOGICAL_ANALYSIS_OF_PREGNANT_WOMEN_WITH_COVID-19_IN_DHAKA_BANGLADESH_A_SINGLE-CENTRE_RETROSPECTIVE_STUDY" TargetMode="External"/><Relationship Id="rId322" Type="http://schemas.openxmlformats.org/officeDocument/2006/relationships/hyperlink" Target="http://www.e-cvsi.org/pdf/pdf_ECVSI_147.pdf" TargetMode="External"/><Relationship Id="rId343" Type="http://schemas.openxmlformats.org/officeDocument/2006/relationships/hyperlink" Target="https://www.medrxiv.org/content/10.1101/2021.01.04.21249195v1.full-text" TargetMode="External"/><Relationship Id="rId364" Type="http://schemas.openxmlformats.org/officeDocument/2006/relationships/hyperlink" Target="https://www.europeanreview.org/article/24337" TargetMode="External"/><Relationship Id="rId61" Type="http://schemas.openxmlformats.org/officeDocument/2006/relationships/hyperlink" Target="https://www.ejog.org/article/S0301-2115(20)30202-5/pdf" TargetMode="External"/><Relationship Id="rId82" Type="http://schemas.openxmlformats.org/officeDocument/2006/relationships/hyperlink" Target="https://journals.lww.com/greenjournal/Abstract/9000/Acute_Respiratory_Distress_Syndrome_in_a_Preterm.97348.aspx" TargetMode="External"/><Relationship Id="rId199" Type="http://schemas.openxmlformats.org/officeDocument/2006/relationships/hyperlink" Target="https://journals.lww.com/md-journal/Fulltext/2020/07170/Coronavirus_disease_2019__COVID_19__in_pregnancy_.126.aspx" TargetMode="External"/><Relationship Id="rId203" Type="http://schemas.openxmlformats.org/officeDocument/2006/relationships/hyperlink" Target="https://link.springer.com/content/pdf/10.1007/s13224-020-01335-3.pdf" TargetMode="External"/><Relationship Id="rId385" Type="http://schemas.openxmlformats.org/officeDocument/2006/relationships/hyperlink" Target="https://www.thieme-connect.com/products/ejournals/html/10.1055/s-0041-1723938" TargetMode="External"/><Relationship Id="rId19" Type="http://schemas.openxmlformats.org/officeDocument/2006/relationships/hyperlink" Target="https://jamanetwork.com/journals/jama/fullarticle/2763854" TargetMode="External"/><Relationship Id="rId224" Type="http://schemas.openxmlformats.org/officeDocument/2006/relationships/hyperlink" Target="https://link.springer.com/content/pdf/10.1007/s15010-020-01493-6.pdf" TargetMode="External"/><Relationship Id="rId245" Type="http://schemas.openxmlformats.org/officeDocument/2006/relationships/hyperlink" Target="https://pubmed.ncbi.nlm.nih.gov/32799197/" TargetMode="External"/><Relationship Id="rId266" Type="http://schemas.openxmlformats.org/officeDocument/2006/relationships/hyperlink" Target="https://www.dovepress.com/clinico-radiological-features-and-outcomes-in-pregnant-women-with-covi-peer-reviewed-fulltext-article-IDR" TargetMode="External"/><Relationship Id="rId287" Type="http://schemas.openxmlformats.org/officeDocument/2006/relationships/hyperlink" Target="https://obgyn.onlinelibrary.wiley.com/doi/10.1002/ijgo.13427" TargetMode="External"/><Relationship Id="rId410" Type="http://schemas.openxmlformats.org/officeDocument/2006/relationships/hyperlink" Target="https://onlinelibrary.wiley.com/doi/10.1002/ccr3.3886" TargetMode="External"/><Relationship Id="rId30" Type="http://schemas.openxmlformats.org/officeDocument/2006/relationships/hyperlink" Target="http://www.transpopmed.org/articles/tppm/tppm-2020-7-118.php" TargetMode="External"/><Relationship Id="rId105" Type="http://schemas.openxmlformats.org/officeDocument/2006/relationships/hyperlink" Target="https://www.ejog.org/article/S0301-2115(20)30276-1/pdf" TargetMode="External"/><Relationship Id="rId126" Type="http://schemas.openxmlformats.org/officeDocument/2006/relationships/hyperlink" Target="https://pubmed.ncbi.nlm.nih.gov/32473603/?from_term=coronavirus&amp;from_sort=date&amp;from_pos=2" TargetMode="External"/><Relationship Id="rId147" Type="http://schemas.openxmlformats.org/officeDocument/2006/relationships/hyperlink" Target="https://reader.elsevier.com/reader/sd/pii/S2214911220300588?token=7E1A70545F7C356164B6845CC126104F20A70BE41AF7A7D8124EAF1FE0F87552B2266CDD8FFF18B1A21E97C8B2A1DBED" TargetMode="External"/><Relationship Id="rId168" Type="http://schemas.openxmlformats.org/officeDocument/2006/relationships/hyperlink" Target="https://www.medrxiv.org/content/10.1101/2020.03.23.20040394v1" TargetMode="External"/><Relationship Id="rId312" Type="http://schemas.openxmlformats.org/officeDocument/2006/relationships/hyperlink" Target="https://www.ncbi.nlm.nih.gov/pmc/articles/PMC7585766/" TargetMode="External"/><Relationship Id="rId333" Type="http://schemas.openxmlformats.org/officeDocument/2006/relationships/hyperlink" Target="https://www.ajog.org/action/showPdf?pii=S0002-9378%2820%2932573-4" TargetMode="External"/><Relationship Id="rId354" Type="http://schemas.openxmlformats.org/officeDocument/2006/relationships/hyperlink" Target="https://obgyn.onlinelibrary.wiley.com/doi/10.1111/jog.14664" TargetMode="External"/><Relationship Id="rId51" Type="http://schemas.openxmlformats.org/officeDocument/2006/relationships/hyperlink" Target="https://www.researchsquare.com/article/rs-22938/v1" TargetMode="External"/><Relationship Id="rId72" Type="http://schemas.openxmlformats.org/officeDocument/2006/relationships/hyperlink" Target="http://www.mjhid.org/index.php/mjhid/article/view/2020.033/3773" TargetMode="External"/><Relationship Id="rId93" Type="http://schemas.openxmlformats.org/officeDocument/2006/relationships/hyperlink" Target="https://journals.sagepub.com/doi/full/10.1177/1093526620925569?url_ver=Z39.88-2003&amp;rfr_id=ori:rid:crossref.org&amp;rfr_dat=cr_pub%20%200pubmed" TargetMode="External"/><Relationship Id="rId189" Type="http://schemas.openxmlformats.org/officeDocument/2006/relationships/hyperlink" Target="https://www.nature.com/articles/s41467-020-17436-6" TargetMode="External"/><Relationship Id="rId375" Type="http://schemas.openxmlformats.org/officeDocument/2006/relationships/hyperlink" Target="https://doi.org/10.1080/08998280.2020.1866477" TargetMode="External"/><Relationship Id="rId396" Type="http://schemas.openxmlformats.org/officeDocument/2006/relationships/hyperlink" Target="https://www.sciencedirect.com/science/article/pii/S0165037821000152?casa_token=s1cdAJuK3TMAAAAA:5sFz4vKc2lsLwzoQp75rEbzYKlFJ0l_NzVynRaUc1xvxIELLheiRLZd6I_dIpk9WOYt-e9ooIHA" TargetMode="External"/><Relationship Id="rId3" Type="http://schemas.openxmlformats.org/officeDocument/2006/relationships/hyperlink" Target="https://www.sciencedirect.com/science/article/pii/S0163445320301092?via%3Dihub" TargetMode="External"/><Relationship Id="rId214" Type="http://schemas.openxmlformats.org/officeDocument/2006/relationships/hyperlink" Target="https://journals.sagepub.com/doi/10.1177/2324709620946621" TargetMode="External"/><Relationship Id="rId235" Type="http://schemas.openxmlformats.org/officeDocument/2006/relationships/hyperlink" Target="https://www.nature.com/articles/s41372-020-0765-3.pdf" TargetMode="External"/><Relationship Id="rId256" Type="http://schemas.openxmlformats.org/officeDocument/2006/relationships/hyperlink" Target="https://journals.lww.com/greenjournal/Abstract/9000/High_Concentrations_of_Nitric_Oxide_Inhalation.97257.aspx" TargetMode="External"/><Relationship Id="rId277" Type="http://schemas.openxmlformats.org/officeDocument/2006/relationships/hyperlink" Target="https://journals.lww.com/pidj/Abstract/9000/Maternal,_Perinatal_and_Neonatal_Outcomes_With.96042.aspx" TargetMode="External"/><Relationship Id="rId298" Type="http://schemas.openxmlformats.org/officeDocument/2006/relationships/hyperlink" Target="https://www.ncbi.nlm.nih.gov/pmc/articles/PMC7567444/" TargetMode="External"/><Relationship Id="rId400" Type="http://schemas.openxmlformats.org/officeDocument/2006/relationships/hyperlink" Target="https://ugeskriftet.dk/videnskab/praeterm-forlosning-ved-sectio-hos-en-kvinde-med-svaer-covid-19-pneumoni" TargetMode="External"/><Relationship Id="rId116" Type="http://schemas.openxmlformats.org/officeDocument/2006/relationships/hyperlink" Target="https://pubmed.ncbi.nlm.nih.gov/32438521/?from_term=%28pregnant%2Fpregnancy+OR+maternal+OR+perinatal+OR+neonate%2Fneonatal+OR+newborn+OR+obstetric%29+AND+%28covid-19+OR+SARS-CoV-2%29&amp;from_sort=date&amp;from_size=100&amp;from_pos=1" TargetMode="External"/><Relationship Id="rId137" Type="http://schemas.openxmlformats.org/officeDocument/2006/relationships/hyperlink" Target="https://jamanetwork.com/journals/jama/fullarticle/2767206" TargetMode="External"/><Relationship Id="rId158" Type="http://schemas.openxmlformats.org/officeDocument/2006/relationships/hyperlink" Target="https://assets.researchsquare.com/files/rs-37088/v1/2a8a249e-77da-4daa-b6ab-8cf690cae743.pdf" TargetMode="External"/><Relationship Id="rId302" Type="http://schemas.openxmlformats.org/officeDocument/2006/relationships/hyperlink" Target="https://www.cdc.gov/mmwr/volumes/69/wr/mm6944e2.htm?s_cid=mm6944e2_w" TargetMode="External"/><Relationship Id="rId323" Type="http://schemas.openxmlformats.org/officeDocument/2006/relationships/hyperlink" Target="https://www.gynaecologyjournal.com/articles/732/4-5-52-919.pdf" TargetMode="External"/><Relationship Id="rId344" Type="http://schemas.openxmlformats.org/officeDocument/2006/relationships/hyperlink" Target="https://www.ncbi.nlm.nih.gov/pmc/articles/PMC7645811/" TargetMode="External"/><Relationship Id="rId20" Type="http://schemas.openxmlformats.org/officeDocument/2006/relationships/hyperlink" Target="https://www.sciencedirect.com/science/article/pii/S1695403320301302?via%3Dihub" TargetMode="External"/><Relationship Id="rId41" Type="http://schemas.openxmlformats.org/officeDocument/2006/relationships/hyperlink" Target="https://obgyn.onlinelibrary.wiley.com/doi/epdf/10.1111/ajo.13173" TargetMode="External"/><Relationship Id="rId62" Type="http://schemas.openxmlformats.org/officeDocument/2006/relationships/hyperlink" Target="https://reader.elsevier.com/reader/sd/pii/S2589933320300434?token=8DF6A5A58D60E7056091D1917F5D3B106265A47EB65F013078A673D9800397165A7FC3B8B7C7CB787897BCA917B1E51F" TargetMode="External"/><Relationship Id="rId83" Type="http://schemas.openxmlformats.org/officeDocument/2006/relationships/hyperlink" Target="https://obgyn.onlinelibrary.wiley.com/doi/abs/10.1111/aogs.13901" TargetMode="External"/><Relationship Id="rId179" Type="http://schemas.openxmlformats.org/officeDocument/2006/relationships/hyperlink" Target="https://www.clinicalmicrobiologyandinfection.com/article/S1198-743X(20)30381-5/pdf" TargetMode="External"/><Relationship Id="rId365" Type="http://schemas.openxmlformats.org/officeDocument/2006/relationships/hyperlink" Target="https://journals.lww.com/ccmjournal/Fulltext/2021/01001/273__SARS_CoV_2_Induced_Emergency_Cesarian_Section.241.aspx" TargetMode="External"/><Relationship Id="rId386" Type="http://schemas.openxmlformats.org/officeDocument/2006/relationships/hyperlink" Target="https://onlinelibrary.wiley.com/doi/10.1111/jcpt.13394" TargetMode="External"/><Relationship Id="rId190" Type="http://schemas.openxmlformats.org/officeDocument/2006/relationships/hyperlink" Target="https://pubmed.ncbi.nlm.nih.gov/32664761/" TargetMode="External"/><Relationship Id="rId204" Type="http://schemas.openxmlformats.org/officeDocument/2006/relationships/hyperlink" Target="https://www.hindawi.com/journals/cripe/2020/8886800/" TargetMode="External"/><Relationship Id="rId225" Type="http://schemas.openxmlformats.org/officeDocument/2006/relationships/hyperlink" Target="https://onlinelibrary.wiley.com/doi/epdf/10.1002/jmv.26386" TargetMode="External"/><Relationship Id="rId246" Type="http://schemas.openxmlformats.org/officeDocument/2006/relationships/hyperlink" Target="https://link.springer.com/content/pdf/10.1007/s42399-020-00443-5.pdf" TargetMode="External"/><Relationship Id="rId267" Type="http://schemas.openxmlformats.org/officeDocument/2006/relationships/hyperlink" Target="https://www.jcvaonline.com/article/S1053-0770(20)30793-X/fulltext" TargetMode="External"/><Relationship Id="rId288" Type="http://schemas.openxmlformats.org/officeDocument/2006/relationships/hyperlink" Target="https://pubmed.ncbi.nlm.nih.gov/33069171/" TargetMode="External"/><Relationship Id="rId411" Type="http://schemas.openxmlformats.org/officeDocument/2006/relationships/hyperlink" Target="https://www.tandfonline.com/doi/full/10.1080/14767058.2021.1902501" TargetMode="External"/><Relationship Id="rId106" Type="http://schemas.openxmlformats.org/officeDocument/2006/relationships/hyperlink" Target="https://link.springer.com/content/pdf/10.1631/jzus.B2000095.pdf" TargetMode="External"/><Relationship Id="rId127" Type="http://schemas.openxmlformats.org/officeDocument/2006/relationships/hyperlink" Target="https://pubmed.ncbi.nlm.nih.gov/32479682/?from_single_result=Preeclampsia-like+syndrome+induced+by+severe+COVID-19%3A+a+prospective+observational+study" TargetMode="External"/><Relationship Id="rId313" Type="http://schemas.openxmlformats.org/officeDocument/2006/relationships/hyperlink" Target="https://assets.researchsquare.com/files/rs-103010/v1/c56c4ca2-a64d-4eab-9b56-18813e90de7b.pdf" TargetMode="External"/><Relationship Id="rId10" Type="http://schemas.openxmlformats.org/officeDocument/2006/relationships/hyperlink" Target="https://www.thelancet.com/journals/laninf/article/PIIS1473-3099(20)30176-6/fulltext" TargetMode="External"/><Relationship Id="rId31" Type="http://schemas.openxmlformats.org/officeDocument/2006/relationships/hyperlink" Target="https://www.preprints.org/manuscript/202002.0373/v1" TargetMode="External"/><Relationship Id="rId52" Type="http://schemas.openxmlformats.org/officeDocument/2006/relationships/hyperlink" Target="https://www.researchsquare.com/article/rs-18247/v1" TargetMode="External"/><Relationship Id="rId73" Type="http://schemas.openxmlformats.org/officeDocument/2006/relationships/hyperlink" Target="https://www.ajog.org/article/S0002-9378(20)30516-0/pdf" TargetMode="External"/><Relationship Id="rId94" Type="http://schemas.openxmlformats.org/officeDocument/2006/relationships/hyperlink" Target="https://journals.lww.com/pidj/Citation/9000/Neonatal_Early_Onset_Infection_With_SARS_CoV_2_in.96175.aspx" TargetMode="External"/><Relationship Id="rId148" Type="http://schemas.openxmlformats.org/officeDocument/2006/relationships/hyperlink" Target="https://www.ejog.org/article/S0301-2115(20)30364-X/pdf" TargetMode="External"/><Relationship Id="rId169" Type="http://schemas.openxmlformats.org/officeDocument/2006/relationships/hyperlink" Target="https://kns.cnki.net/KCMS/detail/detail.aspx?dbcode=CJFQ&amp;dbname=CJFDLAST2020&amp;filename=FSXS202004003&amp;v=MDkwODBlWDFMdXhZUzdEaDFUM3FUcldNMUZyQ1VSN3FmWU9ab0Zpcm1VN3JLSXo3VGZiRzRITkhNcTQ5Rlo0Ujg=" TargetMode="External"/><Relationship Id="rId334" Type="http://schemas.openxmlformats.org/officeDocument/2006/relationships/hyperlink" Target="https://www.ejog.org/article/S0301-2115(20)30372-9/fulltext" TargetMode="External"/><Relationship Id="rId355" Type="http://schemas.openxmlformats.org/officeDocument/2006/relationships/hyperlink" Target="https://www.jci.org/articles/view/145427/pdf" TargetMode="External"/><Relationship Id="rId376" Type="http://schemas.openxmlformats.org/officeDocument/2006/relationships/hyperlink" Target="https://www.tandfonline.com/doi/full/10.1080/14767058.2021.1892637" TargetMode="External"/><Relationship Id="rId397" Type="http://schemas.openxmlformats.org/officeDocument/2006/relationships/hyperlink" Target="https://journals.lww.com/pidj/Fulltext/2021/03000/Severe_Acute_Respiratory_Syndrome_Coronavirus_2.24.aspx" TargetMode="External"/><Relationship Id="rId4" Type="http://schemas.openxmlformats.org/officeDocument/2006/relationships/hyperlink" Target="https://wwwnc.cdc.gov/eid/article/26/6/20-0287_article" TargetMode="External"/><Relationship Id="rId180" Type="http://schemas.openxmlformats.org/officeDocument/2006/relationships/hyperlink" Target="https://pubmed.ncbi.nlm.nih.gov/32649784/" TargetMode="External"/><Relationship Id="rId215" Type="http://schemas.openxmlformats.org/officeDocument/2006/relationships/hyperlink" Target="https://www.amjcaserep.com/download/index/idArt/925513" TargetMode="External"/><Relationship Id="rId236" Type="http://schemas.openxmlformats.org/officeDocument/2006/relationships/hyperlink" Target="https://link.springer.com/content/pdf/10.1007/s00431-020-03767-5.pdf" TargetMode="External"/><Relationship Id="rId257" Type="http://schemas.openxmlformats.org/officeDocument/2006/relationships/hyperlink" Target="https://www.jiac-j.com/article/S1341-321X(20)30266-X/fulltext" TargetMode="External"/><Relationship Id="rId278" Type="http://schemas.openxmlformats.org/officeDocument/2006/relationships/hyperlink" Target="https://www.cdc.gov/mmwr/volumes/69/wr/pdfs/mm6938e1-H.pdf" TargetMode="External"/><Relationship Id="rId401" Type="http://schemas.openxmlformats.org/officeDocument/2006/relationships/hyperlink" Target="https://jmedicalcasereports.biomedcentral.com/articles/10.1186/s13256-021-02751-3" TargetMode="External"/><Relationship Id="rId303" Type="http://schemas.openxmlformats.org/officeDocument/2006/relationships/hyperlink" Target="https://www.medrxiv.org/content/10.1101/2020.09.14.20193177v1" TargetMode="External"/><Relationship Id="rId42" Type="http://schemas.openxmlformats.org/officeDocument/2006/relationships/hyperlink" Target="https://www.ncbi.nlm.nih.gov/pmc/articles/PMC7151464/pdf/main.pdf" TargetMode="External"/><Relationship Id="rId84" Type="http://schemas.openxmlformats.org/officeDocument/2006/relationships/hyperlink" Target="https://pubmed.ncbi.nlm.nih.gov/32384387/?from_term=%28pregnant%2Fpregnancy+OR+maternal+OR+perinatal+OR+neonate%2Fneonatal+OR+newborn+OR+obstetric%29+AND+%28covid-19+OR+SARS-CoV-2%29&amp;from_sort=date&amp;from_pos=5" TargetMode="External"/><Relationship Id="rId138" Type="http://schemas.openxmlformats.org/officeDocument/2006/relationships/hyperlink" Target="https://reader.elsevier.com/reader/sd/pii/S2214911220300424?token=E65D9189E742FD066FE7D11822B4A168893726995984E392D30B7ECFF2DD21B3B5310C68C345E0743721CF562BB56313" TargetMode="External"/><Relationship Id="rId345" Type="http://schemas.openxmlformats.org/officeDocument/2006/relationships/hyperlink" Target="https://search.bvsalud.org/global-literature-on-novel-coronavirus-2019-ncov/resource/en/covidwho-692624" TargetMode="External"/><Relationship Id="rId387" Type="http://schemas.openxmlformats.org/officeDocument/2006/relationships/hyperlink" Target="https://www.sciencedirect.com/science/article/pii/S2214911221000229?via%3Dihub" TargetMode="External"/><Relationship Id="rId191" Type="http://schemas.openxmlformats.org/officeDocument/2006/relationships/hyperlink" Target="https://pubmed.ncbi.nlm.nih.gov/32675129/" TargetMode="External"/><Relationship Id="rId205" Type="http://schemas.openxmlformats.org/officeDocument/2006/relationships/hyperlink" Target="https://www.tandfonline.com/doi/epub/10.1080/14767058.2020.1793320?needAccess=true&amp;" TargetMode="External"/><Relationship Id="rId247" Type="http://schemas.openxmlformats.org/officeDocument/2006/relationships/hyperlink" Target="https://obgyn.onlinelibrary.wiley.com/doi/epdf/10.1111/1471-0528.16470" TargetMode="External"/><Relationship Id="rId412" Type="http://schemas.openxmlformats.org/officeDocument/2006/relationships/hyperlink" Target="https://www.tandfonline.com/doi/full/10.1080/14767058.2021.1902500" TargetMode="External"/><Relationship Id="rId107" Type="http://schemas.openxmlformats.org/officeDocument/2006/relationships/hyperlink" Target="https://www.thieme-connect.de/products/ejournals/pdf/10.1055/s-0040-1712164.pdf" TargetMode="External"/><Relationship Id="rId289" Type="http://schemas.openxmlformats.org/officeDocument/2006/relationships/hyperlink" Target="https://www.ejog.org/article/S0301-2115(20)30640-0/fulltext" TargetMode="External"/><Relationship Id="rId11" Type="http://schemas.openxmlformats.org/officeDocument/2006/relationships/hyperlink" Target="https://jamanetwork.com/journals/jama/fullarticle/2763853" TargetMode="External"/><Relationship Id="rId53" Type="http://schemas.openxmlformats.org/officeDocument/2006/relationships/hyperlink" Target="http://www.zjujournals.com/med/EN/10.3785/j.issn.1008-9292.2020.03.08" TargetMode="External"/><Relationship Id="rId149" Type="http://schemas.openxmlformats.org/officeDocument/2006/relationships/hyperlink" Target="https://reader.elsevier.com/reader/sd/pii/S0014256520301569?token=1BE8722B8363E1C9C522CAA4D91984B75B4A37DE64CEE25B185EDCBA90E9147360D27D7C90E27F48645FCFE4C728CFEB" TargetMode="External"/><Relationship Id="rId314" Type="http://schemas.openxmlformats.org/officeDocument/2006/relationships/hyperlink" Target="https://academic.oup.com/tropej/advance-article/doi/10.1093/tropej/fmaa094/5998439?searchresult=1" TargetMode="External"/><Relationship Id="rId356" Type="http://schemas.openxmlformats.org/officeDocument/2006/relationships/hyperlink" Target="https://www.sciencedirect.com/science/article/pii/S1043466621000119?via%3Dihub" TargetMode="External"/><Relationship Id="rId398" Type="http://schemas.openxmlformats.org/officeDocument/2006/relationships/hyperlink" Target="https://casereports.bmj.com/content/14/3/e238055.long" TargetMode="External"/><Relationship Id="rId95" Type="http://schemas.openxmlformats.org/officeDocument/2006/relationships/hyperlink" Target="https://www.ajog.org/article/S0002-9378(20)30549-4/pdf" TargetMode="External"/><Relationship Id="rId160" Type="http://schemas.openxmlformats.org/officeDocument/2006/relationships/hyperlink" Target="https://www.ncbi.nlm.nih.gov/pmc/articles/PMC7307933/pdf/amjcaserep-21-e925512.pdf" TargetMode="External"/><Relationship Id="rId216" Type="http://schemas.openxmlformats.org/officeDocument/2006/relationships/hyperlink" Target="https://www.tandfonline.com/doi/epub/10.1080/14767058.2020.1797669?needAccess=true"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ajog.org/article/S0002-9378(20)30558-5/pdf" TargetMode="External"/><Relationship Id="rId1" Type="http://schemas.openxmlformats.org/officeDocument/2006/relationships/hyperlink" Target="https://www.npeu.ox.ac.uk/downloads/files/ukoss/annual-reports/UKOSS%20COVID-19%20Paper%20pre-print%20draft%2011-05-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FD1533"/>
  <sheetViews>
    <sheetView tabSelected="1" zoomScale="80" zoomScaleNormal="80" workbookViewId="0">
      <pane ySplit="1" topLeftCell="A635" activePane="bottomLeft" state="frozen"/>
      <selection pane="bottomLeft" activeCell="U648" sqref="U648"/>
    </sheetView>
  </sheetViews>
  <sheetFormatPr defaultColWidth="14.453125" defaultRowHeight="15.75" customHeight="1"/>
  <cols>
    <col min="1" max="1" width="15.81640625" customWidth="1"/>
    <col min="2" max="2" width="12.453125" customWidth="1"/>
    <col min="3" max="16" width="9.1796875" customWidth="1"/>
    <col min="17" max="17" width="9.1796875" style="183" customWidth="1"/>
    <col min="18" max="18" width="12.81640625" customWidth="1"/>
    <col min="19" max="19" width="6.81640625" customWidth="1"/>
    <col min="20" max="21" width="9.1796875" customWidth="1"/>
    <col min="22" max="22" width="9.1796875" style="455" customWidth="1"/>
    <col min="23" max="23" width="9.1796875" customWidth="1"/>
    <col min="24" max="24" width="12.453125" customWidth="1"/>
    <col min="25" max="25" width="13.453125" customWidth="1"/>
    <col min="26" max="26" width="14" customWidth="1"/>
    <col min="27" max="27" width="8.453125" customWidth="1"/>
    <col min="28" max="28" width="7.453125" customWidth="1"/>
    <col min="29" max="29" width="6.453125" customWidth="1"/>
    <col min="30" max="31" width="9.1796875" customWidth="1"/>
    <col min="32" max="32" width="7.1796875" customWidth="1"/>
    <col min="33" max="33" width="6.1796875" customWidth="1"/>
    <col min="34" max="38" width="9.1796875" customWidth="1"/>
  </cols>
  <sheetData>
    <row r="1" spans="1:41" ht="39.75" customHeight="1">
      <c r="A1" s="161" t="s">
        <v>2978</v>
      </c>
      <c r="B1" s="2" t="s">
        <v>0</v>
      </c>
      <c r="C1" s="2" t="s">
        <v>1</v>
      </c>
      <c r="D1" s="2" t="s">
        <v>2</v>
      </c>
      <c r="E1" s="2" t="s">
        <v>3</v>
      </c>
      <c r="F1" s="2" t="s">
        <v>4</v>
      </c>
      <c r="G1" s="2" t="s">
        <v>5</v>
      </c>
      <c r="H1" s="2" t="s">
        <v>6</v>
      </c>
      <c r="I1" s="2" t="s">
        <v>7</v>
      </c>
      <c r="J1" s="2" t="s">
        <v>8</v>
      </c>
      <c r="K1" s="2" t="s">
        <v>9</v>
      </c>
      <c r="L1" s="2" t="s">
        <v>10</v>
      </c>
      <c r="M1" s="2" t="s">
        <v>11</v>
      </c>
      <c r="N1" s="2" t="s">
        <v>12</v>
      </c>
      <c r="O1" s="2" t="s">
        <v>13</v>
      </c>
      <c r="P1" s="2" t="s">
        <v>14</v>
      </c>
      <c r="Q1" s="42" t="s">
        <v>15</v>
      </c>
      <c r="R1" s="2" t="s">
        <v>16</v>
      </c>
      <c r="S1" s="197" t="s">
        <v>3853</v>
      </c>
      <c r="T1" s="2" t="s">
        <v>17</v>
      </c>
      <c r="U1" s="311" t="s">
        <v>18</v>
      </c>
      <c r="V1" s="42" t="s">
        <v>19</v>
      </c>
      <c r="W1" s="311" t="s">
        <v>20</v>
      </c>
      <c r="X1" s="311" t="s">
        <v>21</v>
      </c>
      <c r="Y1" s="311" t="s">
        <v>22</v>
      </c>
      <c r="Z1" s="311" t="s">
        <v>23</v>
      </c>
      <c r="AA1" s="311" t="s">
        <v>24</v>
      </c>
      <c r="AB1" s="311" t="s">
        <v>25</v>
      </c>
      <c r="AC1" s="311" t="s">
        <v>26</v>
      </c>
      <c r="AD1" s="311" t="s">
        <v>27</v>
      </c>
      <c r="AE1" s="311" t="s">
        <v>28</v>
      </c>
      <c r="AF1" s="311" t="s">
        <v>29</v>
      </c>
      <c r="AG1" s="311" t="s">
        <v>30</v>
      </c>
      <c r="AH1" s="311" t="s">
        <v>31</v>
      </c>
      <c r="AI1" s="311" t="s">
        <v>32</v>
      </c>
      <c r="AJ1" s="311" t="s">
        <v>33</v>
      </c>
      <c r="AK1" s="311" t="s">
        <v>34</v>
      </c>
      <c r="AL1" s="311" t="s">
        <v>5684</v>
      </c>
      <c r="AM1" s="311"/>
      <c r="AN1" s="311"/>
      <c r="AO1" s="311"/>
    </row>
    <row r="2" spans="1:41" ht="14.5">
      <c r="A2" s="1" t="s">
        <v>35</v>
      </c>
      <c r="B2" s="4">
        <v>43889</v>
      </c>
      <c r="C2" s="2">
        <v>1</v>
      </c>
      <c r="D2" s="2">
        <v>28</v>
      </c>
      <c r="E2" s="3"/>
      <c r="F2" s="3"/>
      <c r="G2" s="3"/>
      <c r="H2" s="2">
        <v>1</v>
      </c>
      <c r="I2" s="2">
        <v>6</v>
      </c>
      <c r="J2" s="2">
        <v>1</v>
      </c>
      <c r="K2" s="3"/>
      <c r="L2" s="3"/>
      <c r="M2" s="3"/>
      <c r="N2" s="3"/>
      <c r="O2" s="3"/>
      <c r="P2" s="2">
        <v>1</v>
      </c>
      <c r="Q2" s="42">
        <v>1</v>
      </c>
      <c r="R2" s="2">
        <v>0</v>
      </c>
      <c r="T2" s="2">
        <v>0</v>
      </c>
      <c r="U2" s="311"/>
      <c r="V2" s="42"/>
      <c r="W2" s="311"/>
      <c r="X2" s="311"/>
      <c r="Y2" s="311"/>
      <c r="Z2" s="311" t="s">
        <v>36</v>
      </c>
      <c r="AA2" s="311"/>
      <c r="AB2" s="311"/>
      <c r="AC2" s="311"/>
      <c r="AD2" s="311"/>
      <c r="AE2" s="311"/>
      <c r="AF2" s="311" t="s">
        <v>36</v>
      </c>
      <c r="AG2" s="311"/>
      <c r="AH2" s="311"/>
      <c r="AI2" s="311" t="s">
        <v>36</v>
      </c>
      <c r="AJ2" s="311"/>
      <c r="AK2" s="311"/>
      <c r="AL2" s="311"/>
      <c r="AM2" s="311"/>
      <c r="AN2" s="311"/>
      <c r="AO2" s="311"/>
    </row>
    <row r="3" spans="1:41" ht="14.5">
      <c r="A3" s="1" t="s">
        <v>37</v>
      </c>
      <c r="B3" s="2" t="s">
        <v>38</v>
      </c>
      <c r="C3" s="2">
        <v>3</v>
      </c>
      <c r="D3" s="2" t="s">
        <v>39</v>
      </c>
      <c r="E3" s="3"/>
      <c r="F3" s="3"/>
      <c r="G3" s="3"/>
      <c r="H3" s="2">
        <v>3</v>
      </c>
      <c r="I3" s="3"/>
      <c r="J3" s="2">
        <v>3</v>
      </c>
      <c r="K3" s="3"/>
      <c r="L3" s="3"/>
      <c r="M3" s="3"/>
      <c r="N3" s="3"/>
      <c r="O3" s="3"/>
      <c r="P3" s="2">
        <v>3</v>
      </c>
      <c r="Q3" s="42">
        <v>3</v>
      </c>
      <c r="R3" s="2">
        <v>0</v>
      </c>
      <c r="T3" s="2">
        <v>0</v>
      </c>
      <c r="U3" s="311"/>
      <c r="V3" s="42"/>
      <c r="W3" s="311"/>
      <c r="X3" s="311"/>
      <c r="Y3" s="311"/>
      <c r="Z3" s="311"/>
      <c r="AA3" s="311"/>
      <c r="AB3" s="311"/>
      <c r="AC3" s="311"/>
      <c r="AD3" s="311"/>
      <c r="AE3" s="311"/>
      <c r="AF3" s="311" t="s">
        <v>40</v>
      </c>
      <c r="AG3" s="311"/>
      <c r="AH3" s="311"/>
      <c r="AI3" s="311"/>
      <c r="AJ3" s="311" t="s">
        <v>41</v>
      </c>
      <c r="AK3" s="312"/>
      <c r="AL3" s="311"/>
      <c r="AM3" s="311"/>
      <c r="AN3" s="311"/>
      <c r="AO3" s="311"/>
    </row>
    <row r="4" spans="1:41" ht="14.5">
      <c r="A4" s="1" t="s">
        <v>42</v>
      </c>
      <c r="B4" s="2" t="s">
        <v>43</v>
      </c>
      <c r="C4" s="2">
        <v>13</v>
      </c>
      <c r="D4" s="2" t="s">
        <v>44</v>
      </c>
      <c r="E4" s="3"/>
      <c r="F4" s="3"/>
      <c r="G4" s="2">
        <v>2</v>
      </c>
      <c r="H4" s="2">
        <v>11</v>
      </c>
      <c r="I4" s="3"/>
      <c r="J4" s="2">
        <v>1</v>
      </c>
      <c r="K4" s="3"/>
      <c r="L4" s="3"/>
      <c r="M4" s="3"/>
      <c r="N4" s="2">
        <v>1</v>
      </c>
      <c r="O4" s="3"/>
      <c r="P4" s="2">
        <v>10</v>
      </c>
      <c r="Q4" s="42">
        <v>10</v>
      </c>
      <c r="R4" s="2">
        <v>0</v>
      </c>
      <c r="T4" s="2">
        <v>1</v>
      </c>
      <c r="U4" s="311">
        <v>3</v>
      </c>
      <c r="V4" s="42"/>
      <c r="W4" s="311"/>
      <c r="X4" s="311"/>
      <c r="Y4" s="311"/>
      <c r="Z4" s="311"/>
      <c r="AA4" s="311"/>
      <c r="AB4" s="311"/>
      <c r="AC4" s="311"/>
      <c r="AD4" s="311"/>
      <c r="AE4" s="311"/>
      <c r="AF4" s="311"/>
      <c r="AG4" s="311"/>
      <c r="AH4" s="311"/>
      <c r="AI4" s="311"/>
      <c r="AJ4" s="311"/>
      <c r="AK4" s="311" t="s">
        <v>45</v>
      </c>
      <c r="AL4" s="311"/>
      <c r="AM4" s="311"/>
      <c r="AN4" s="311" t="s">
        <v>46</v>
      </c>
      <c r="AO4" s="311"/>
    </row>
    <row r="5" spans="1:41" ht="14.5">
      <c r="A5" s="1" t="s">
        <v>47</v>
      </c>
      <c r="B5" s="2" t="s">
        <v>48</v>
      </c>
      <c r="C5" s="2">
        <v>1</v>
      </c>
      <c r="D5" s="2">
        <v>30</v>
      </c>
      <c r="E5" s="3"/>
      <c r="F5" s="3"/>
      <c r="G5" s="3"/>
      <c r="H5" s="2">
        <v>1</v>
      </c>
      <c r="I5" s="2">
        <v>4</v>
      </c>
      <c r="J5" s="3"/>
      <c r="K5" s="3"/>
      <c r="L5" s="3"/>
      <c r="M5" s="3"/>
      <c r="N5" s="3"/>
      <c r="O5" s="3"/>
      <c r="P5" s="2">
        <v>1</v>
      </c>
      <c r="Q5" s="42">
        <v>1</v>
      </c>
      <c r="R5" s="2">
        <v>0</v>
      </c>
      <c r="T5" s="2">
        <v>0</v>
      </c>
      <c r="U5" s="311"/>
      <c r="V5" s="42"/>
      <c r="W5" s="311"/>
      <c r="X5" s="311"/>
      <c r="Y5" s="311" t="s">
        <v>49</v>
      </c>
      <c r="Z5" s="311" t="s">
        <v>36</v>
      </c>
      <c r="AA5" s="311"/>
      <c r="AB5" s="311" t="s">
        <v>50</v>
      </c>
      <c r="AC5" s="311" t="s">
        <v>51</v>
      </c>
      <c r="AD5" s="311" t="s">
        <v>36</v>
      </c>
      <c r="AE5" s="311" t="s">
        <v>36</v>
      </c>
      <c r="AF5" s="311" t="s">
        <v>36</v>
      </c>
      <c r="AG5" s="311" t="s">
        <v>36</v>
      </c>
      <c r="AH5" s="311" t="s">
        <v>36</v>
      </c>
      <c r="AI5" s="311" t="s">
        <v>52</v>
      </c>
      <c r="AJ5" s="311"/>
      <c r="AK5" s="311"/>
      <c r="AL5" s="311"/>
      <c r="AM5" s="311"/>
      <c r="AN5" s="311" t="s">
        <v>46</v>
      </c>
      <c r="AO5" s="311"/>
    </row>
    <row r="6" spans="1:41" ht="14.5">
      <c r="A6" s="1" t="s">
        <v>53</v>
      </c>
      <c r="B6" s="2" t="s">
        <v>54</v>
      </c>
      <c r="C6" s="2">
        <v>9</v>
      </c>
      <c r="D6" s="2" t="s">
        <v>55</v>
      </c>
      <c r="E6" s="3"/>
      <c r="F6" s="3"/>
      <c r="G6" s="3"/>
      <c r="H6" s="2">
        <v>9</v>
      </c>
      <c r="I6" s="2" t="s">
        <v>56</v>
      </c>
      <c r="J6" s="2">
        <v>9</v>
      </c>
      <c r="K6" s="2">
        <v>1</v>
      </c>
      <c r="L6" s="3"/>
      <c r="M6" s="3"/>
      <c r="N6" s="3"/>
      <c r="O6" s="3"/>
      <c r="P6" s="2">
        <v>9</v>
      </c>
      <c r="Q6" s="42">
        <v>9</v>
      </c>
      <c r="R6" s="2">
        <v>0</v>
      </c>
      <c r="T6" s="2">
        <v>2</v>
      </c>
      <c r="U6" s="311"/>
      <c r="V6" s="42"/>
      <c r="W6" s="311"/>
      <c r="X6" s="311"/>
      <c r="Y6" s="311"/>
      <c r="Z6" s="311" t="s">
        <v>57</v>
      </c>
      <c r="AA6" s="311"/>
      <c r="AB6" s="311"/>
      <c r="AC6" s="311"/>
      <c r="AD6" s="311"/>
      <c r="AE6" s="311" t="s">
        <v>57</v>
      </c>
      <c r="AF6" s="312"/>
      <c r="AG6" s="312"/>
      <c r="AH6" s="311"/>
      <c r="AI6" s="311" t="s">
        <v>57</v>
      </c>
      <c r="AJ6" s="312"/>
      <c r="AK6" s="312"/>
      <c r="AL6" s="311"/>
      <c r="AM6" s="311"/>
      <c r="AN6" s="311"/>
      <c r="AO6" s="311"/>
    </row>
    <row r="7" spans="1:41" ht="14.5">
      <c r="A7" s="1" t="s">
        <v>58</v>
      </c>
      <c r="B7" s="2" t="s">
        <v>59</v>
      </c>
      <c r="C7" s="2">
        <v>9</v>
      </c>
      <c r="D7" s="2">
        <v>30</v>
      </c>
      <c r="E7" s="3"/>
      <c r="F7" s="3"/>
      <c r="G7" s="3"/>
      <c r="H7" s="2">
        <v>9</v>
      </c>
      <c r="I7" s="2" t="s">
        <v>60</v>
      </c>
      <c r="J7" s="3"/>
      <c r="K7" s="3"/>
      <c r="L7" s="3"/>
      <c r="M7" s="3"/>
      <c r="N7" s="3"/>
      <c r="O7" s="3"/>
      <c r="P7" s="2">
        <v>7</v>
      </c>
      <c r="Q7" s="42">
        <v>9</v>
      </c>
      <c r="R7" s="2">
        <v>0</v>
      </c>
      <c r="T7" s="2">
        <v>3</v>
      </c>
      <c r="U7" s="311"/>
      <c r="V7" s="42"/>
      <c r="W7" s="311">
        <v>6</v>
      </c>
      <c r="X7" s="311"/>
      <c r="Y7" s="311"/>
      <c r="Z7" s="311"/>
      <c r="AA7" s="311"/>
      <c r="AB7" s="311"/>
      <c r="AC7" s="311"/>
      <c r="AD7" s="311"/>
      <c r="AE7" s="311"/>
      <c r="AF7" s="311"/>
      <c r="AG7" s="311"/>
      <c r="AH7" s="311"/>
      <c r="AI7" s="311"/>
      <c r="AJ7" s="311" t="s">
        <v>61</v>
      </c>
      <c r="AK7" s="312"/>
      <c r="AL7" s="311"/>
      <c r="AM7" s="311"/>
      <c r="AN7" s="311"/>
      <c r="AO7" s="311"/>
    </row>
    <row r="8" spans="1:41" ht="14.5">
      <c r="A8" s="5" t="s">
        <v>62</v>
      </c>
      <c r="B8" s="2" t="s">
        <v>63</v>
      </c>
      <c r="C8" s="2">
        <v>2</v>
      </c>
      <c r="D8" s="2" t="s">
        <v>64</v>
      </c>
      <c r="E8" s="3"/>
      <c r="F8" s="3"/>
      <c r="G8" s="3"/>
      <c r="H8" s="2">
        <v>2</v>
      </c>
      <c r="I8" s="2">
        <v>14</v>
      </c>
      <c r="J8" s="2">
        <v>2</v>
      </c>
      <c r="K8" s="3"/>
      <c r="L8" s="3"/>
      <c r="M8" s="3"/>
      <c r="N8" s="3"/>
      <c r="O8" s="3"/>
      <c r="P8" s="2">
        <v>2</v>
      </c>
      <c r="Q8" s="42">
        <v>2</v>
      </c>
      <c r="R8" s="2">
        <v>0</v>
      </c>
      <c r="T8" s="2">
        <v>0</v>
      </c>
      <c r="U8" s="311"/>
      <c r="V8" s="42"/>
      <c r="W8" s="311"/>
      <c r="X8" s="311">
        <v>1</v>
      </c>
      <c r="Y8" s="311" t="s">
        <v>36</v>
      </c>
      <c r="Z8" s="311" t="s">
        <v>36</v>
      </c>
      <c r="AA8" s="311" t="s">
        <v>65</v>
      </c>
      <c r="AB8" s="311" t="s">
        <v>49</v>
      </c>
      <c r="AC8" s="311" t="s">
        <v>49</v>
      </c>
      <c r="AD8" s="311" t="s">
        <v>49</v>
      </c>
      <c r="AE8" s="311" t="s">
        <v>36</v>
      </c>
      <c r="AF8" s="311" t="s">
        <v>36</v>
      </c>
      <c r="AG8" s="311" t="s">
        <v>36</v>
      </c>
      <c r="AH8" s="311" t="s">
        <v>49</v>
      </c>
      <c r="AI8" s="311" t="s">
        <v>36</v>
      </c>
      <c r="AJ8" s="311"/>
      <c r="AK8" s="311"/>
      <c r="AL8" s="311"/>
      <c r="AM8" s="311"/>
      <c r="AN8" s="311"/>
      <c r="AO8" s="311"/>
    </row>
    <row r="9" spans="1:41" ht="14.5">
      <c r="A9" s="1" t="s">
        <v>66</v>
      </c>
      <c r="B9" s="2" t="s">
        <v>67</v>
      </c>
      <c r="C9" s="2">
        <v>15</v>
      </c>
      <c r="D9" s="2" t="s">
        <v>68</v>
      </c>
      <c r="E9" s="3"/>
      <c r="F9" s="3"/>
      <c r="G9" s="2">
        <v>3</v>
      </c>
      <c r="H9" s="2">
        <v>12</v>
      </c>
      <c r="I9" s="2" t="s">
        <v>60</v>
      </c>
      <c r="J9" s="2">
        <v>15</v>
      </c>
      <c r="K9" s="3"/>
      <c r="L9" s="2">
        <v>1</v>
      </c>
      <c r="M9" s="3"/>
      <c r="N9" s="3"/>
      <c r="O9" s="3"/>
      <c r="P9" s="2" t="s">
        <v>69</v>
      </c>
      <c r="Q9" s="42">
        <v>15</v>
      </c>
      <c r="R9" s="2">
        <v>0</v>
      </c>
      <c r="T9" s="2">
        <v>0</v>
      </c>
      <c r="U9" s="311">
        <v>0</v>
      </c>
      <c r="V9" s="42"/>
      <c r="W9" s="311"/>
      <c r="X9" s="311"/>
      <c r="Y9" s="311"/>
      <c r="Z9" s="311"/>
      <c r="AA9" s="311" t="s">
        <v>70</v>
      </c>
      <c r="AB9" s="312"/>
      <c r="AC9" s="312"/>
      <c r="AD9" s="311"/>
      <c r="AE9" s="311"/>
      <c r="AF9" s="311"/>
      <c r="AG9" s="311"/>
      <c r="AH9" s="311"/>
      <c r="AI9" s="311"/>
      <c r="AJ9" s="311"/>
      <c r="AK9" s="311"/>
      <c r="AL9" s="311"/>
      <c r="AM9" s="311"/>
      <c r="AN9" s="311"/>
      <c r="AO9" s="311"/>
    </row>
    <row r="10" spans="1:41" ht="14.5">
      <c r="A10" s="1" t="s">
        <v>71</v>
      </c>
      <c r="B10" s="2" t="s">
        <v>63</v>
      </c>
      <c r="C10" s="2">
        <v>1</v>
      </c>
      <c r="D10" s="2">
        <v>31</v>
      </c>
      <c r="E10" s="3"/>
      <c r="F10" s="3"/>
      <c r="G10" s="3"/>
      <c r="H10" s="2">
        <v>1</v>
      </c>
      <c r="I10" s="3"/>
      <c r="J10" s="3"/>
      <c r="K10" s="3"/>
      <c r="L10" s="3"/>
      <c r="M10" s="3"/>
      <c r="N10" s="3"/>
      <c r="O10" s="3"/>
      <c r="P10" s="3"/>
      <c r="Q10" s="42"/>
      <c r="R10" s="3"/>
      <c r="T10" s="3"/>
      <c r="U10" s="311">
        <v>1</v>
      </c>
      <c r="V10" s="42"/>
      <c r="W10" s="311"/>
      <c r="X10" s="311"/>
      <c r="Y10" s="311"/>
      <c r="Z10" s="311"/>
      <c r="AA10" s="311" t="s">
        <v>72</v>
      </c>
      <c r="AB10" s="311" t="s">
        <v>72</v>
      </c>
      <c r="AC10" s="312"/>
      <c r="AD10" s="312"/>
      <c r="AE10" s="311"/>
      <c r="AF10" s="311"/>
      <c r="AG10" s="311"/>
      <c r="AH10" s="311"/>
      <c r="AI10" s="311"/>
      <c r="AJ10" s="311"/>
      <c r="AK10" s="311"/>
      <c r="AL10" s="311"/>
      <c r="AM10" s="311"/>
      <c r="AN10" s="311"/>
      <c r="AO10" s="311"/>
    </row>
    <row r="11" spans="1:41" ht="14.5">
      <c r="A11" s="1" t="s">
        <v>73</v>
      </c>
      <c r="B11" s="2" t="s">
        <v>74</v>
      </c>
      <c r="C11" s="2">
        <v>16</v>
      </c>
      <c r="D11" s="2" t="s">
        <v>75</v>
      </c>
      <c r="E11" s="3"/>
      <c r="F11" s="3"/>
      <c r="G11" s="3"/>
      <c r="H11" s="2">
        <v>16</v>
      </c>
      <c r="I11" s="3"/>
      <c r="J11" s="2">
        <v>8</v>
      </c>
      <c r="K11" s="2">
        <v>1</v>
      </c>
      <c r="L11" s="2">
        <v>3</v>
      </c>
      <c r="M11" s="3"/>
      <c r="N11" s="2">
        <v>0</v>
      </c>
      <c r="O11" s="3"/>
      <c r="P11" s="2">
        <v>14</v>
      </c>
      <c r="Q11" s="214">
        <v>16</v>
      </c>
      <c r="R11" s="3"/>
      <c r="T11" s="2">
        <v>1</v>
      </c>
      <c r="U11" s="311"/>
      <c r="V11" s="42"/>
      <c r="W11" s="311"/>
      <c r="X11" s="311"/>
      <c r="Y11" s="311"/>
      <c r="Z11" s="311"/>
      <c r="AA11" s="311"/>
      <c r="AB11" s="311"/>
      <c r="AC11" s="311"/>
      <c r="AD11" s="311"/>
      <c r="AE11" s="311"/>
      <c r="AF11" s="311"/>
      <c r="AG11" s="311"/>
      <c r="AH11" s="311"/>
      <c r="AI11" s="311"/>
      <c r="AJ11" s="311"/>
      <c r="AK11" s="311"/>
      <c r="AL11" s="311"/>
      <c r="AM11" s="311"/>
      <c r="AN11" s="311"/>
      <c r="AO11" s="311"/>
    </row>
    <row r="12" spans="1:41" ht="14.5">
      <c r="A12" s="1" t="s">
        <v>76</v>
      </c>
      <c r="B12" s="2" t="s">
        <v>77</v>
      </c>
      <c r="C12" s="2">
        <v>7</v>
      </c>
      <c r="D12" s="2" t="s">
        <v>64</v>
      </c>
      <c r="E12" s="3"/>
      <c r="F12" s="3"/>
      <c r="G12" s="3"/>
      <c r="H12" s="2">
        <v>7</v>
      </c>
      <c r="I12" s="3"/>
      <c r="J12" s="2">
        <v>7</v>
      </c>
      <c r="K12" s="3"/>
      <c r="L12" s="3"/>
      <c r="M12" s="3"/>
      <c r="N12" s="2">
        <v>0</v>
      </c>
      <c r="O12" s="3"/>
      <c r="P12" s="2">
        <v>7</v>
      </c>
      <c r="Q12" s="42">
        <v>7</v>
      </c>
      <c r="R12" s="3"/>
      <c r="T12" s="3"/>
      <c r="U12" s="311"/>
      <c r="V12" s="42"/>
      <c r="W12" s="311"/>
      <c r="X12" s="311"/>
      <c r="Y12" s="311"/>
      <c r="Z12" s="311"/>
      <c r="AA12" s="311"/>
      <c r="AB12" s="311" t="s">
        <v>78</v>
      </c>
      <c r="AC12" s="312"/>
      <c r="AD12" s="312"/>
      <c r="AE12" s="311"/>
      <c r="AF12" s="311"/>
      <c r="AG12" s="311"/>
      <c r="AH12" s="311"/>
      <c r="AI12" s="311"/>
      <c r="AJ12" s="311" t="s">
        <v>79</v>
      </c>
      <c r="AK12" s="312"/>
      <c r="AL12" s="312"/>
      <c r="AM12" s="312"/>
      <c r="AN12" s="312"/>
      <c r="AO12" s="311"/>
    </row>
    <row r="13" spans="1:41" ht="14.5">
      <c r="A13" s="1" t="s">
        <v>80</v>
      </c>
      <c r="B13" s="2" t="s">
        <v>81</v>
      </c>
      <c r="C13" s="2">
        <v>1</v>
      </c>
      <c r="D13" s="2">
        <v>29</v>
      </c>
      <c r="E13" s="3"/>
      <c r="F13" s="3"/>
      <c r="G13" s="3"/>
      <c r="H13" s="2">
        <v>1</v>
      </c>
      <c r="I13" s="2">
        <v>22</v>
      </c>
      <c r="J13" s="3"/>
      <c r="K13" s="3"/>
      <c r="L13" s="3"/>
      <c r="M13" s="3"/>
      <c r="N13" s="3"/>
      <c r="O13" s="3"/>
      <c r="P13" s="2">
        <v>1</v>
      </c>
      <c r="Q13" s="42">
        <v>1</v>
      </c>
      <c r="R13" s="3"/>
      <c r="T13" s="3"/>
      <c r="U13" s="311"/>
      <c r="V13" s="42"/>
      <c r="W13" s="311"/>
      <c r="X13" s="311"/>
      <c r="Y13" s="311" t="s">
        <v>36</v>
      </c>
      <c r="Z13" s="311"/>
      <c r="AA13" s="311" t="s">
        <v>50</v>
      </c>
      <c r="AB13" s="311"/>
      <c r="AC13" s="311"/>
      <c r="AD13" s="311"/>
      <c r="AE13" s="311" t="s">
        <v>36</v>
      </c>
      <c r="AF13" s="311"/>
      <c r="AG13" s="311"/>
      <c r="AH13" s="311"/>
      <c r="AI13" s="311"/>
      <c r="AJ13" s="311"/>
      <c r="AK13" s="311"/>
      <c r="AL13" s="311"/>
      <c r="AM13" s="311"/>
      <c r="AN13" s="311"/>
      <c r="AO13" s="311"/>
    </row>
    <row r="14" spans="1:41" ht="14.5">
      <c r="A14" s="1" t="s">
        <v>82</v>
      </c>
      <c r="B14" s="2" t="s">
        <v>81</v>
      </c>
      <c r="C14" s="2">
        <v>33</v>
      </c>
      <c r="D14" s="3"/>
      <c r="E14" s="3"/>
      <c r="F14" s="3"/>
      <c r="G14" s="3"/>
      <c r="H14" s="2">
        <v>33</v>
      </c>
      <c r="I14" s="3"/>
      <c r="J14" s="2">
        <v>33</v>
      </c>
      <c r="K14" s="3"/>
      <c r="L14" s="3"/>
      <c r="M14" s="3"/>
      <c r="N14" s="2">
        <v>0</v>
      </c>
      <c r="O14" s="3"/>
      <c r="P14" s="2">
        <v>26</v>
      </c>
      <c r="Q14" s="42">
        <v>33</v>
      </c>
      <c r="R14" s="3"/>
      <c r="T14" s="2">
        <v>3</v>
      </c>
      <c r="U14" s="311"/>
      <c r="V14" s="42"/>
      <c r="W14" s="311"/>
      <c r="X14" s="311"/>
      <c r="Y14" s="311"/>
      <c r="Z14" s="311"/>
      <c r="AA14" s="311" t="s">
        <v>83</v>
      </c>
      <c r="AB14" s="311"/>
      <c r="AC14" s="311"/>
      <c r="AD14" s="311"/>
      <c r="AE14" s="311"/>
      <c r="AF14" s="311"/>
      <c r="AG14" s="311"/>
      <c r="AH14" s="311"/>
      <c r="AI14" s="311"/>
      <c r="AJ14" s="311"/>
      <c r="AK14" s="311"/>
      <c r="AL14" s="311"/>
      <c r="AM14" s="311"/>
      <c r="AN14" s="311"/>
      <c r="AO14" s="311"/>
    </row>
    <row r="15" spans="1:41" ht="14.5">
      <c r="A15" s="1" t="s">
        <v>84</v>
      </c>
      <c r="B15" s="2" t="s">
        <v>85</v>
      </c>
      <c r="C15" s="2">
        <v>1</v>
      </c>
      <c r="D15" s="2">
        <v>34</v>
      </c>
      <c r="E15" s="3"/>
      <c r="F15" s="3"/>
      <c r="G15" s="3"/>
      <c r="H15" s="2">
        <v>1</v>
      </c>
      <c r="I15" s="2">
        <v>1</v>
      </c>
      <c r="J15" s="2">
        <v>1</v>
      </c>
      <c r="K15" s="3"/>
      <c r="L15" s="3"/>
      <c r="M15" s="3"/>
      <c r="N15" s="3"/>
      <c r="O15" s="3"/>
      <c r="P15" s="2">
        <v>1</v>
      </c>
      <c r="Q15" s="42">
        <v>1</v>
      </c>
      <c r="R15" s="3"/>
      <c r="T15" s="3"/>
      <c r="U15" s="311"/>
      <c r="V15" s="42"/>
      <c r="W15" s="311"/>
      <c r="X15" s="311"/>
      <c r="Y15" s="311"/>
      <c r="Z15" s="311"/>
      <c r="AA15" s="311" t="s">
        <v>50</v>
      </c>
      <c r="AB15" s="311"/>
      <c r="AC15" s="311"/>
      <c r="AD15" s="311"/>
      <c r="AE15" s="311" t="s">
        <v>36</v>
      </c>
      <c r="AF15" s="311" t="s">
        <v>36</v>
      </c>
      <c r="AG15" s="311"/>
      <c r="AH15" s="311"/>
      <c r="AI15" s="311" t="s">
        <v>36</v>
      </c>
      <c r="AJ15" s="311"/>
      <c r="AK15" s="311"/>
      <c r="AL15" s="311"/>
      <c r="AM15" s="311"/>
      <c r="AN15" s="311"/>
      <c r="AO15" s="311"/>
    </row>
    <row r="16" spans="1:41" ht="14.5">
      <c r="A16" s="1" t="s">
        <v>86</v>
      </c>
      <c r="B16" s="2" t="s">
        <v>87</v>
      </c>
      <c r="C16" s="2">
        <v>17</v>
      </c>
      <c r="D16" s="2" t="s">
        <v>88</v>
      </c>
      <c r="E16" s="3"/>
      <c r="F16" s="3"/>
      <c r="G16" s="3"/>
      <c r="H16" s="2">
        <v>17</v>
      </c>
      <c r="I16" s="3"/>
      <c r="J16" s="3"/>
      <c r="K16" s="3"/>
      <c r="L16" s="2">
        <v>2</v>
      </c>
      <c r="M16" s="3"/>
      <c r="N16" s="3"/>
      <c r="O16" s="3"/>
      <c r="P16" s="2">
        <v>17</v>
      </c>
      <c r="Q16" s="42">
        <v>17</v>
      </c>
      <c r="R16" s="3"/>
      <c r="T16" s="3"/>
      <c r="U16" s="311"/>
      <c r="V16" s="42"/>
      <c r="W16" s="311"/>
      <c r="X16" s="311"/>
      <c r="Y16" s="311"/>
      <c r="Z16" s="311"/>
      <c r="AA16" s="311" t="s">
        <v>50</v>
      </c>
      <c r="AB16" s="311"/>
      <c r="AC16" s="311"/>
      <c r="AD16" s="311"/>
      <c r="AE16" s="311"/>
      <c r="AF16" s="311"/>
      <c r="AG16" s="311"/>
      <c r="AH16" s="311"/>
      <c r="AI16" s="311"/>
      <c r="AJ16" s="311"/>
      <c r="AK16" s="311"/>
      <c r="AL16" s="311"/>
      <c r="AM16" s="311"/>
      <c r="AN16" s="311"/>
      <c r="AO16" s="311"/>
    </row>
    <row r="17" spans="1:41" ht="14.5">
      <c r="A17" s="1" t="s">
        <v>89</v>
      </c>
      <c r="B17" s="2" t="s">
        <v>90</v>
      </c>
      <c r="C17" s="2">
        <v>5</v>
      </c>
      <c r="D17" s="2" t="s">
        <v>91</v>
      </c>
      <c r="E17" s="3"/>
      <c r="F17" s="3"/>
      <c r="G17" s="3"/>
      <c r="H17" s="2">
        <v>5</v>
      </c>
      <c r="I17" s="3"/>
      <c r="J17" s="2">
        <v>2</v>
      </c>
      <c r="K17" s="2">
        <v>1</v>
      </c>
      <c r="L17" s="2">
        <v>2</v>
      </c>
      <c r="M17" s="3"/>
      <c r="N17" s="3"/>
      <c r="O17" s="3"/>
      <c r="P17" s="2">
        <v>2</v>
      </c>
      <c r="Q17" s="42">
        <v>5</v>
      </c>
      <c r="R17" s="3"/>
      <c r="T17" s="3"/>
      <c r="U17" s="311"/>
      <c r="V17" s="42"/>
      <c r="W17" s="311"/>
      <c r="X17" s="311"/>
      <c r="Y17" s="311"/>
      <c r="Z17" s="311"/>
      <c r="AA17" s="311" t="s">
        <v>92</v>
      </c>
      <c r="AB17" s="312"/>
      <c r="AC17" s="312"/>
      <c r="AD17" s="312"/>
      <c r="AE17" s="312"/>
      <c r="AF17" s="312"/>
      <c r="AG17" s="312"/>
      <c r="AH17" s="311"/>
      <c r="AI17" s="311"/>
      <c r="AJ17" s="311"/>
      <c r="AK17" s="311"/>
      <c r="AL17" s="311"/>
      <c r="AM17" s="311"/>
      <c r="AN17" s="311"/>
      <c r="AO17" s="311"/>
    </row>
    <row r="18" spans="1:41" ht="14.5">
      <c r="A18" s="1" t="s">
        <v>93</v>
      </c>
      <c r="B18" s="2" t="s">
        <v>94</v>
      </c>
      <c r="C18" s="2">
        <v>1</v>
      </c>
      <c r="D18" s="2">
        <v>28</v>
      </c>
      <c r="E18" s="3"/>
      <c r="F18" s="3"/>
      <c r="G18" s="3"/>
      <c r="H18" s="2">
        <v>1</v>
      </c>
      <c r="I18" s="2">
        <v>11</v>
      </c>
      <c r="J18" s="3"/>
      <c r="K18" s="3"/>
      <c r="L18" s="3"/>
      <c r="M18" s="3"/>
      <c r="N18" s="3"/>
      <c r="O18" s="3"/>
      <c r="P18" s="2">
        <v>1</v>
      </c>
      <c r="Q18" s="42">
        <v>1</v>
      </c>
      <c r="R18" s="3"/>
      <c r="T18" s="3"/>
      <c r="U18" s="311"/>
      <c r="V18" s="42"/>
      <c r="W18" s="311"/>
      <c r="X18" s="311"/>
      <c r="Y18" s="311"/>
      <c r="Z18" s="311" t="s">
        <v>36</v>
      </c>
      <c r="AA18" s="311" t="s">
        <v>95</v>
      </c>
      <c r="AB18" s="311" t="s">
        <v>95</v>
      </c>
      <c r="AC18" s="312"/>
      <c r="AD18" s="312"/>
      <c r="AE18" s="312"/>
      <c r="AF18" s="311" t="s">
        <v>36</v>
      </c>
      <c r="AG18" s="311"/>
      <c r="AH18" s="311"/>
      <c r="AI18" s="311" t="s">
        <v>36</v>
      </c>
      <c r="AJ18" s="311"/>
      <c r="AK18" s="311"/>
      <c r="AL18" s="311"/>
      <c r="AM18" s="311"/>
      <c r="AN18" s="311"/>
      <c r="AO18" s="311"/>
    </row>
    <row r="19" spans="1:41" ht="14.5">
      <c r="A19" s="1" t="s">
        <v>96</v>
      </c>
      <c r="B19" s="2" t="s">
        <v>97</v>
      </c>
      <c r="C19" s="2">
        <v>1</v>
      </c>
      <c r="D19" s="2">
        <v>41</v>
      </c>
      <c r="E19" s="3"/>
      <c r="F19" s="3"/>
      <c r="G19" s="3"/>
      <c r="H19" s="2">
        <v>1</v>
      </c>
      <c r="I19" s="2">
        <v>10</v>
      </c>
      <c r="J19" s="3"/>
      <c r="K19" s="3"/>
      <c r="L19" s="3"/>
      <c r="M19" s="3"/>
      <c r="N19" s="3"/>
      <c r="O19" s="3"/>
      <c r="P19" s="3"/>
      <c r="Q19" s="42">
        <v>1</v>
      </c>
      <c r="R19" s="3"/>
      <c r="T19" s="3"/>
      <c r="U19" s="311"/>
      <c r="V19" s="42"/>
      <c r="W19" s="311"/>
      <c r="X19" s="311"/>
      <c r="Y19" s="311"/>
      <c r="Z19" s="311"/>
      <c r="AA19" s="311" t="s">
        <v>98</v>
      </c>
      <c r="AB19" s="312"/>
      <c r="AC19" s="312"/>
      <c r="AD19" s="312"/>
      <c r="AE19" s="311"/>
      <c r="AF19" s="311"/>
      <c r="AG19" s="311"/>
      <c r="AH19" s="311"/>
      <c r="AI19" s="311"/>
      <c r="AJ19" s="311"/>
      <c r="AK19" s="311"/>
      <c r="AL19" s="311"/>
      <c r="AM19" s="311"/>
      <c r="AN19" s="311"/>
      <c r="AO19" s="311"/>
    </row>
    <row r="20" spans="1:41" ht="14.5">
      <c r="A20" s="1" t="s">
        <v>99</v>
      </c>
      <c r="B20" s="2" t="s">
        <v>81</v>
      </c>
      <c r="C20" s="2">
        <v>1</v>
      </c>
      <c r="D20" s="2">
        <v>25</v>
      </c>
      <c r="E20" s="3"/>
      <c r="F20" s="3"/>
      <c r="G20" s="3"/>
      <c r="H20" s="2">
        <v>1</v>
      </c>
      <c r="I20" s="2">
        <v>5</v>
      </c>
      <c r="J20" s="2"/>
      <c r="K20" s="3"/>
      <c r="L20" s="3"/>
      <c r="M20" s="3"/>
      <c r="N20" s="3"/>
      <c r="O20" s="3"/>
      <c r="P20" s="2">
        <v>1</v>
      </c>
      <c r="Q20" s="42">
        <v>1</v>
      </c>
      <c r="R20" s="3"/>
      <c r="T20" s="3"/>
      <c r="U20" s="311"/>
      <c r="V20" s="42"/>
      <c r="W20" s="311"/>
      <c r="X20" s="311"/>
      <c r="Y20" s="311"/>
      <c r="Z20" s="311" t="s">
        <v>36</v>
      </c>
      <c r="AA20" s="311"/>
      <c r="AB20" s="311"/>
      <c r="AC20" s="311"/>
      <c r="AD20" s="311"/>
      <c r="AE20" s="311"/>
      <c r="AF20" s="311" t="s">
        <v>36</v>
      </c>
      <c r="AG20" s="311"/>
      <c r="AH20" s="311"/>
      <c r="AI20" s="311" t="s">
        <v>36</v>
      </c>
      <c r="AJ20" s="311" t="s">
        <v>100</v>
      </c>
      <c r="AK20" s="312"/>
      <c r="AL20" s="312"/>
      <c r="AM20" s="312"/>
      <c r="AN20" s="312"/>
      <c r="AO20" s="312"/>
    </row>
    <row r="21" spans="1:41" ht="14.5">
      <c r="A21" s="1" t="s">
        <v>101</v>
      </c>
      <c r="B21" s="2" t="s">
        <v>81</v>
      </c>
      <c r="C21" s="2">
        <v>6</v>
      </c>
      <c r="D21" s="3"/>
      <c r="E21" s="3"/>
      <c r="F21" s="3"/>
      <c r="G21" s="3"/>
      <c r="H21" s="2">
        <v>6</v>
      </c>
      <c r="I21" s="3"/>
      <c r="J21" s="3"/>
      <c r="K21" s="3"/>
      <c r="L21" s="3"/>
      <c r="M21" s="3"/>
      <c r="N21" s="3"/>
      <c r="O21" s="3"/>
      <c r="P21" s="2">
        <v>6</v>
      </c>
      <c r="Q21" s="42">
        <v>6</v>
      </c>
      <c r="R21" s="3"/>
      <c r="T21" s="3"/>
      <c r="U21" s="311"/>
      <c r="V21" s="42"/>
      <c r="W21" s="311"/>
      <c r="X21" s="311"/>
      <c r="Y21" s="311"/>
      <c r="Z21" s="311"/>
      <c r="AA21" s="311"/>
      <c r="AB21" s="311"/>
      <c r="AC21" s="311"/>
      <c r="AD21" s="311"/>
      <c r="AE21" s="311"/>
      <c r="AF21" s="311"/>
      <c r="AG21" s="311" t="s">
        <v>102</v>
      </c>
      <c r="AH21" s="312"/>
      <c r="AI21" s="312"/>
      <c r="AJ21" s="311"/>
      <c r="AK21" s="311"/>
      <c r="AL21" s="311"/>
      <c r="AM21" s="311"/>
      <c r="AN21" s="311"/>
      <c r="AO21" s="311"/>
    </row>
    <row r="22" spans="1:41" ht="14.5">
      <c r="A22" s="1" t="s">
        <v>103</v>
      </c>
      <c r="B22" s="2" t="s">
        <v>94</v>
      </c>
      <c r="C22" s="2">
        <v>1</v>
      </c>
      <c r="D22" s="2">
        <v>41</v>
      </c>
      <c r="E22" s="3"/>
      <c r="F22" s="3"/>
      <c r="G22" s="3"/>
      <c r="H22" s="2">
        <v>1</v>
      </c>
      <c r="I22" s="3"/>
      <c r="J22" s="2">
        <v>1</v>
      </c>
      <c r="K22" s="2">
        <v>1</v>
      </c>
      <c r="L22" s="3"/>
      <c r="M22" s="3"/>
      <c r="N22" s="2">
        <v>1</v>
      </c>
      <c r="O22" s="3"/>
      <c r="P22" s="2">
        <v>1</v>
      </c>
      <c r="Q22" s="42">
        <v>1</v>
      </c>
      <c r="R22" s="3"/>
      <c r="T22" s="3"/>
      <c r="U22" s="311"/>
      <c r="V22" s="42"/>
      <c r="W22" s="311"/>
      <c r="X22" s="311"/>
      <c r="Y22" s="311"/>
      <c r="Z22" s="311"/>
      <c r="AA22" s="311" t="s">
        <v>104</v>
      </c>
      <c r="AB22" s="312"/>
      <c r="AC22" s="312"/>
      <c r="AD22" s="312"/>
      <c r="AE22" s="312"/>
      <c r="AF22" s="312"/>
      <c r="AG22" s="312"/>
      <c r="AH22" s="311"/>
      <c r="AI22" s="311"/>
      <c r="AJ22" s="311"/>
      <c r="AK22" s="313" t="s">
        <v>105</v>
      </c>
      <c r="AL22" s="312"/>
      <c r="AM22" s="312"/>
      <c r="AN22" s="312"/>
      <c r="AO22" s="312"/>
    </row>
    <row r="23" spans="1:41" ht="14.5">
      <c r="A23" s="1" t="s">
        <v>106</v>
      </c>
      <c r="B23" s="4">
        <v>43922</v>
      </c>
      <c r="C23" s="2">
        <v>1</v>
      </c>
      <c r="D23" s="2">
        <v>34</v>
      </c>
      <c r="E23" s="3"/>
      <c r="F23" s="3"/>
      <c r="G23" s="3"/>
      <c r="H23" s="2">
        <v>1</v>
      </c>
      <c r="I23" s="2">
        <v>5</v>
      </c>
      <c r="J23" s="3"/>
      <c r="K23" s="3"/>
      <c r="L23" s="3"/>
      <c r="M23" s="3"/>
      <c r="N23" s="3"/>
      <c r="O23" s="3"/>
      <c r="P23" s="3"/>
      <c r="Q23" s="42">
        <v>1</v>
      </c>
      <c r="R23" s="3"/>
      <c r="T23" s="3"/>
      <c r="U23" s="311"/>
      <c r="V23" s="42"/>
      <c r="W23" s="311"/>
      <c r="X23" s="311"/>
      <c r="Y23" s="311"/>
      <c r="Z23" s="311"/>
      <c r="AA23" s="311"/>
      <c r="AB23" s="311"/>
      <c r="AC23" s="311"/>
      <c r="AD23" s="311"/>
      <c r="AE23" s="311"/>
      <c r="AF23" s="311"/>
      <c r="AG23" s="311"/>
      <c r="AH23" s="311"/>
      <c r="AI23" s="311"/>
      <c r="AJ23" s="311"/>
      <c r="AK23" s="311"/>
      <c r="AL23" s="311"/>
      <c r="AM23" s="311"/>
      <c r="AN23" s="311"/>
      <c r="AO23" s="311"/>
    </row>
    <row r="24" spans="1:41" ht="14.5">
      <c r="A24" s="1" t="s">
        <v>107</v>
      </c>
      <c r="B24" s="4">
        <v>43927</v>
      </c>
      <c r="C24" s="2">
        <v>1</v>
      </c>
      <c r="D24" s="2">
        <v>32</v>
      </c>
      <c r="E24" s="3"/>
      <c r="F24" s="3"/>
      <c r="G24" s="2"/>
      <c r="H24" s="2">
        <v>1</v>
      </c>
      <c r="I24" s="2">
        <v>5</v>
      </c>
      <c r="J24" s="2">
        <v>1</v>
      </c>
      <c r="K24" s="3"/>
      <c r="L24" s="3"/>
      <c r="M24" s="3"/>
      <c r="N24" s="2">
        <v>1</v>
      </c>
      <c r="O24" s="3"/>
      <c r="P24" s="2">
        <v>1</v>
      </c>
      <c r="Q24" s="42">
        <v>1</v>
      </c>
      <c r="R24" s="3"/>
      <c r="T24" s="3"/>
      <c r="U24" s="311"/>
      <c r="V24" s="42"/>
      <c r="W24" s="311"/>
      <c r="X24" s="311"/>
      <c r="Y24" s="311"/>
      <c r="Z24" s="311"/>
      <c r="AA24" s="311" t="s">
        <v>108</v>
      </c>
      <c r="AB24" s="312"/>
      <c r="AC24" s="312"/>
      <c r="AD24" s="312"/>
      <c r="AE24" s="311" t="s">
        <v>36</v>
      </c>
      <c r="AF24" s="311" t="s">
        <v>36</v>
      </c>
      <c r="AG24" s="311"/>
      <c r="AH24" s="311"/>
      <c r="AI24" s="311" t="s">
        <v>36</v>
      </c>
      <c r="AJ24" s="311" t="s">
        <v>109</v>
      </c>
      <c r="AK24" s="312"/>
      <c r="AL24" s="312"/>
      <c r="AM24" s="312"/>
      <c r="AN24" s="312"/>
      <c r="AO24" s="311"/>
    </row>
    <row r="25" spans="1:41" ht="14.5">
      <c r="A25" s="1" t="s">
        <v>110</v>
      </c>
      <c r="B25" s="4">
        <v>43927</v>
      </c>
      <c r="C25" s="2">
        <v>1</v>
      </c>
      <c r="D25" s="2">
        <v>34</v>
      </c>
      <c r="E25" s="3"/>
      <c r="F25" s="3"/>
      <c r="G25" s="2"/>
      <c r="H25" s="2">
        <v>2</v>
      </c>
      <c r="I25" s="2">
        <v>3</v>
      </c>
      <c r="J25" s="3"/>
      <c r="K25" s="2">
        <v>1</v>
      </c>
      <c r="L25" s="2">
        <v>1</v>
      </c>
      <c r="M25" s="3"/>
      <c r="N25" s="3"/>
      <c r="O25" s="3"/>
      <c r="P25" s="2">
        <v>1</v>
      </c>
      <c r="Q25" s="42">
        <v>1</v>
      </c>
      <c r="R25" s="3"/>
      <c r="T25" s="3"/>
      <c r="U25" s="311"/>
      <c r="V25" s="42"/>
      <c r="W25" s="311"/>
      <c r="X25" s="311"/>
      <c r="Y25" s="311" t="s">
        <v>111</v>
      </c>
      <c r="Z25" s="311"/>
      <c r="AA25" s="311" t="s">
        <v>50</v>
      </c>
      <c r="AB25" s="311"/>
      <c r="AC25" s="311"/>
      <c r="AD25" s="311"/>
      <c r="AE25" s="311" t="s">
        <v>111</v>
      </c>
      <c r="AF25" s="312"/>
      <c r="AG25" s="312"/>
      <c r="AH25" s="311"/>
      <c r="AI25" s="311"/>
      <c r="AJ25" s="311"/>
      <c r="AK25" s="311"/>
      <c r="AL25" s="311"/>
      <c r="AM25" s="311"/>
      <c r="AN25" s="311"/>
      <c r="AO25" s="311"/>
    </row>
    <row r="26" spans="1:41" ht="14.5">
      <c r="A26" s="1" t="s">
        <v>112</v>
      </c>
      <c r="B26" s="2" t="s">
        <v>87</v>
      </c>
      <c r="C26" s="2">
        <v>4</v>
      </c>
      <c r="D26" s="2" t="s">
        <v>39</v>
      </c>
      <c r="E26" s="3"/>
      <c r="F26" s="3"/>
      <c r="G26" s="3"/>
      <c r="H26" s="2">
        <v>4</v>
      </c>
      <c r="I26" s="3"/>
      <c r="J26" s="3"/>
      <c r="K26" s="3"/>
      <c r="L26" s="3"/>
      <c r="M26" s="3"/>
      <c r="N26" s="3"/>
      <c r="O26" s="3"/>
      <c r="P26" s="2">
        <v>3</v>
      </c>
      <c r="Q26" s="42">
        <v>4</v>
      </c>
      <c r="R26" s="3"/>
      <c r="T26" s="3"/>
      <c r="U26" s="311"/>
      <c r="V26" s="42"/>
      <c r="W26" s="311"/>
      <c r="X26" s="311"/>
      <c r="Y26" s="311"/>
      <c r="Z26" s="311"/>
      <c r="AA26" s="311"/>
      <c r="AB26" s="311"/>
      <c r="AC26" s="311"/>
      <c r="AD26" s="311"/>
      <c r="AE26" s="311"/>
      <c r="AF26" s="311"/>
      <c r="AG26" s="311"/>
      <c r="AH26" s="311"/>
      <c r="AI26" s="311"/>
      <c r="AJ26" s="311" t="s">
        <v>50</v>
      </c>
      <c r="AK26" s="311"/>
      <c r="AL26" s="311"/>
      <c r="AM26" s="311"/>
      <c r="AN26" s="311"/>
      <c r="AO26" s="311"/>
    </row>
    <row r="27" spans="1:41" ht="14.5">
      <c r="A27" s="1" t="s">
        <v>113</v>
      </c>
      <c r="B27" s="4">
        <v>43928</v>
      </c>
      <c r="C27" s="2">
        <v>42</v>
      </c>
      <c r="D27" s="604" t="s">
        <v>114</v>
      </c>
      <c r="E27" s="605"/>
      <c r="F27" s="3"/>
      <c r="G27" s="3"/>
      <c r="H27" s="3"/>
      <c r="I27" s="3"/>
      <c r="J27" s="2">
        <v>19</v>
      </c>
      <c r="K27" s="3"/>
      <c r="L27" s="2">
        <v>6</v>
      </c>
      <c r="M27" s="3"/>
      <c r="N27" s="2" t="s">
        <v>115</v>
      </c>
      <c r="O27" s="3"/>
      <c r="P27" s="2">
        <v>18</v>
      </c>
      <c r="Q27" s="42">
        <v>42</v>
      </c>
      <c r="R27" s="3"/>
      <c r="T27" s="3"/>
      <c r="U27" s="311"/>
      <c r="V27" s="42"/>
      <c r="W27" s="311"/>
      <c r="X27" s="311"/>
      <c r="Y27" s="311"/>
      <c r="Z27" s="311"/>
      <c r="AA27" s="311"/>
      <c r="AB27" s="311"/>
      <c r="AC27" s="311"/>
      <c r="AD27" s="311"/>
      <c r="AE27" s="311"/>
      <c r="AF27" s="311"/>
      <c r="AG27" s="311"/>
      <c r="AH27" s="311"/>
      <c r="AI27" s="311"/>
      <c r="AJ27" s="311" t="s">
        <v>116</v>
      </c>
      <c r="AK27" s="311"/>
      <c r="AL27" s="311"/>
      <c r="AM27" s="311"/>
      <c r="AN27" s="311"/>
      <c r="AO27" s="311"/>
    </row>
    <row r="28" spans="1:41" ht="14.5">
      <c r="A28" s="1" t="s">
        <v>117</v>
      </c>
      <c r="B28" s="2" t="s">
        <v>59</v>
      </c>
      <c r="C28" s="2">
        <v>41</v>
      </c>
      <c r="D28" s="2">
        <v>31</v>
      </c>
      <c r="E28" s="3"/>
      <c r="F28" s="3"/>
      <c r="G28" s="3"/>
      <c r="H28" s="3"/>
      <c r="I28" s="3"/>
      <c r="J28" s="7"/>
      <c r="K28" s="7"/>
      <c r="L28" s="2">
        <v>4</v>
      </c>
      <c r="M28" s="2"/>
      <c r="N28" s="2">
        <v>0</v>
      </c>
      <c r="O28" s="3"/>
      <c r="P28" s="3"/>
      <c r="Q28" s="42">
        <v>16</v>
      </c>
      <c r="R28" s="3"/>
      <c r="T28" s="3"/>
      <c r="U28" s="311">
        <v>25</v>
      </c>
      <c r="V28" s="42"/>
      <c r="W28" s="311"/>
      <c r="X28" s="311"/>
      <c r="Y28" s="311"/>
      <c r="Z28" s="311"/>
      <c r="AA28" s="311"/>
      <c r="AB28" s="311"/>
      <c r="AC28" s="311"/>
      <c r="AD28" s="311"/>
      <c r="AE28" s="311"/>
      <c r="AF28" s="311"/>
      <c r="AG28" s="311"/>
      <c r="AH28" s="311"/>
      <c r="AI28" s="311"/>
      <c r="AJ28" s="311"/>
      <c r="AK28" s="311"/>
      <c r="AL28" s="311"/>
      <c r="AM28" s="311"/>
      <c r="AN28" s="311"/>
      <c r="AO28" s="311"/>
    </row>
    <row r="29" spans="1:41" ht="14.5">
      <c r="A29" s="1" t="s">
        <v>118</v>
      </c>
      <c r="B29" s="4">
        <v>43929</v>
      </c>
      <c r="C29" s="2">
        <v>23</v>
      </c>
      <c r="D29" s="2">
        <v>29</v>
      </c>
      <c r="E29" s="3"/>
      <c r="F29" s="2">
        <v>3</v>
      </c>
      <c r="G29" s="3"/>
      <c r="H29" s="2">
        <v>20</v>
      </c>
      <c r="I29" s="3"/>
      <c r="J29" s="3"/>
      <c r="K29" s="3"/>
      <c r="L29" s="3"/>
      <c r="M29" s="3"/>
      <c r="N29" s="3"/>
      <c r="O29" s="3"/>
      <c r="P29" s="2">
        <v>17</v>
      </c>
      <c r="Q29" s="42">
        <v>20</v>
      </c>
      <c r="R29" s="3"/>
      <c r="T29" s="3"/>
      <c r="U29" s="311"/>
      <c r="V29" s="42">
        <v>3</v>
      </c>
      <c r="W29" s="311"/>
      <c r="X29" s="311"/>
      <c r="Y29" s="311"/>
      <c r="Z29" s="311"/>
      <c r="AA29" s="311"/>
      <c r="AB29" s="311"/>
      <c r="AC29" s="311"/>
      <c r="AD29" s="311"/>
      <c r="AE29" s="311"/>
      <c r="AF29" s="311"/>
      <c r="AG29" s="311"/>
      <c r="AH29" s="311"/>
      <c r="AI29" s="311"/>
      <c r="AJ29" s="311"/>
      <c r="AK29" s="311"/>
      <c r="AL29" s="311"/>
      <c r="AM29" s="311"/>
      <c r="AN29" s="311"/>
      <c r="AO29" s="311"/>
    </row>
    <row r="30" spans="1:41" ht="14.5">
      <c r="A30" s="1" t="s">
        <v>119</v>
      </c>
      <c r="B30" s="2" t="s">
        <v>67</v>
      </c>
      <c r="C30" s="2">
        <v>3</v>
      </c>
      <c r="D30" s="2" t="s">
        <v>120</v>
      </c>
      <c r="E30" s="3"/>
      <c r="F30" s="3"/>
      <c r="G30" s="3"/>
      <c r="H30" s="2">
        <v>3</v>
      </c>
      <c r="I30" s="3"/>
      <c r="J30" s="3"/>
      <c r="K30" s="3"/>
      <c r="L30" s="3"/>
      <c r="M30" s="3"/>
      <c r="N30" s="3"/>
      <c r="O30" s="3"/>
      <c r="P30" s="3"/>
      <c r="Q30" s="42">
        <v>3</v>
      </c>
      <c r="R30" s="3"/>
      <c r="T30" s="3"/>
      <c r="U30" s="311"/>
      <c r="V30" s="42"/>
      <c r="W30" s="311"/>
      <c r="X30" s="311"/>
      <c r="Y30" s="311"/>
      <c r="Z30" s="311"/>
      <c r="AA30" s="311" t="s">
        <v>121</v>
      </c>
      <c r="AB30" s="311"/>
      <c r="AC30" s="311"/>
      <c r="AD30" s="311"/>
      <c r="AE30" s="311"/>
      <c r="AF30" s="311"/>
      <c r="AG30" s="311"/>
      <c r="AH30" s="311"/>
      <c r="AI30" s="311"/>
      <c r="AJ30" s="311"/>
      <c r="AK30" s="311"/>
      <c r="AL30" s="311"/>
      <c r="AM30" s="311"/>
      <c r="AN30" s="311"/>
      <c r="AO30" s="311"/>
    </row>
    <row r="31" spans="1:41" ht="14.5">
      <c r="A31" s="1" t="s">
        <v>122</v>
      </c>
      <c r="B31" s="4">
        <v>43887</v>
      </c>
      <c r="C31" s="2">
        <v>1</v>
      </c>
      <c r="D31" s="2">
        <v>30</v>
      </c>
      <c r="E31" s="3"/>
      <c r="F31" s="3"/>
      <c r="G31" s="8"/>
      <c r="H31" s="2">
        <v>1</v>
      </c>
      <c r="I31" s="3"/>
      <c r="J31" s="3"/>
      <c r="K31" s="3"/>
      <c r="L31" s="3"/>
      <c r="M31" s="3"/>
      <c r="N31" s="3"/>
      <c r="O31" s="3"/>
      <c r="P31" s="2">
        <v>1</v>
      </c>
      <c r="Q31" s="42">
        <v>1</v>
      </c>
      <c r="R31" s="3"/>
      <c r="T31" s="3"/>
      <c r="U31" s="311"/>
      <c r="V31" s="42"/>
      <c r="W31" s="311"/>
      <c r="X31" s="311"/>
      <c r="Y31" s="311"/>
      <c r="Z31" s="311"/>
      <c r="AA31" s="311"/>
      <c r="AB31" s="311"/>
      <c r="AC31" s="311"/>
      <c r="AD31" s="311" t="s">
        <v>50</v>
      </c>
      <c r="AE31" s="311"/>
      <c r="AF31" s="311"/>
      <c r="AG31" s="311"/>
      <c r="AH31" s="311"/>
      <c r="AI31" s="311"/>
      <c r="AJ31" s="311" t="s">
        <v>50</v>
      </c>
      <c r="AK31" s="311"/>
      <c r="AL31" s="311"/>
      <c r="AM31" s="311"/>
      <c r="AN31" s="311"/>
      <c r="AO31" s="311"/>
    </row>
    <row r="32" spans="1:41" ht="14.5">
      <c r="A32" s="1" t="s">
        <v>123</v>
      </c>
      <c r="B32" s="4">
        <v>43886</v>
      </c>
      <c r="C32" s="2">
        <v>3</v>
      </c>
      <c r="D32" s="2" t="s">
        <v>124</v>
      </c>
      <c r="E32" s="3"/>
      <c r="F32" s="3"/>
      <c r="G32" s="8"/>
      <c r="H32" s="2">
        <v>3</v>
      </c>
      <c r="I32" s="2" t="s">
        <v>125</v>
      </c>
      <c r="J32" s="2">
        <v>3</v>
      </c>
      <c r="K32" s="8"/>
      <c r="L32" s="2">
        <v>1</v>
      </c>
      <c r="M32" s="3"/>
      <c r="N32" s="8"/>
      <c r="O32" s="3"/>
      <c r="P32" s="2">
        <v>2</v>
      </c>
      <c r="Q32" s="42">
        <v>3</v>
      </c>
      <c r="R32" s="8"/>
      <c r="T32" s="8"/>
      <c r="U32" s="311"/>
      <c r="V32" s="42"/>
      <c r="W32" s="311">
        <v>1</v>
      </c>
      <c r="X32" s="311"/>
      <c r="Y32" s="311" t="s">
        <v>126</v>
      </c>
      <c r="Z32" s="311"/>
      <c r="AA32" s="311" t="s">
        <v>121</v>
      </c>
      <c r="AB32" s="311"/>
      <c r="AC32" s="311"/>
      <c r="AD32" s="311" t="s">
        <v>127</v>
      </c>
      <c r="AE32" s="311" t="s">
        <v>126</v>
      </c>
      <c r="AF32" s="311" t="s">
        <v>128</v>
      </c>
      <c r="AG32" s="312"/>
      <c r="AH32" s="311"/>
      <c r="AI32" s="311" t="s">
        <v>128</v>
      </c>
      <c r="AJ32" s="312"/>
      <c r="AK32" s="311"/>
      <c r="AL32" s="311"/>
      <c r="AM32" s="311"/>
      <c r="AN32" s="311"/>
      <c r="AO32" s="311"/>
    </row>
    <row r="33" spans="1:41" ht="14.5">
      <c r="A33" s="1" t="s">
        <v>129</v>
      </c>
      <c r="B33" s="4">
        <v>43932</v>
      </c>
      <c r="C33" s="2">
        <v>1</v>
      </c>
      <c r="D33" s="2">
        <v>25</v>
      </c>
      <c r="E33" s="3"/>
      <c r="F33" s="3"/>
      <c r="G33" s="8"/>
      <c r="H33" s="2">
        <v>1</v>
      </c>
      <c r="I33" s="2">
        <v>7</v>
      </c>
      <c r="J33" s="8"/>
      <c r="K33" s="8"/>
      <c r="L33" s="8"/>
      <c r="M33" s="3"/>
      <c r="N33" s="8"/>
      <c r="O33" s="3"/>
      <c r="P33" s="2">
        <v>1</v>
      </c>
      <c r="Q33" s="42">
        <v>1</v>
      </c>
      <c r="R33" s="8"/>
      <c r="T33" s="8"/>
      <c r="U33" s="311"/>
      <c r="V33" s="42"/>
      <c r="W33" s="311">
        <v>1</v>
      </c>
      <c r="X33" s="311"/>
      <c r="Y33" s="311" t="s">
        <v>36</v>
      </c>
      <c r="Z33" s="311" t="s">
        <v>36</v>
      </c>
      <c r="AA33" s="311"/>
      <c r="AB33" s="311"/>
      <c r="AC33" s="311"/>
      <c r="AD33" s="311" t="s">
        <v>36</v>
      </c>
      <c r="AE33" s="311" t="s">
        <v>36</v>
      </c>
      <c r="AF33" s="311" t="s">
        <v>36</v>
      </c>
      <c r="AG33" s="311" t="s">
        <v>36</v>
      </c>
      <c r="AH33" s="311"/>
      <c r="AI33" s="311" t="s">
        <v>36</v>
      </c>
      <c r="AJ33" s="311" t="s">
        <v>50</v>
      </c>
      <c r="AK33" s="311"/>
      <c r="AL33" s="311"/>
      <c r="AM33" s="311"/>
      <c r="AN33" s="311"/>
      <c r="AO33" s="311"/>
    </row>
    <row r="34" spans="1:41" ht="14.5">
      <c r="A34" s="1" t="s">
        <v>130</v>
      </c>
      <c r="B34" s="4">
        <v>43939</v>
      </c>
      <c r="C34" s="2">
        <v>1</v>
      </c>
      <c r="D34" s="2">
        <v>41</v>
      </c>
      <c r="E34" s="8"/>
      <c r="F34" s="3"/>
      <c r="G34" s="8"/>
      <c r="H34" s="2">
        <v>1</v>
      </c>
      <c r="I34" s="3"/>
      <c r="J34" s="8"/>
      <c r="K34" s="8"/>
      <c r="L34" s="8"/>
      <c r="M34" s="3"/>
      <c r="N34" s="8"/>
      <c r="O34" s="3"/>
      <c r="P34" s="2">
        <v>1</v>
      </c>
      <c r="Q34" s="42">
        <v>1</v>
      </c>
      <c r="R34" s="8"/>
      <c r="T34" s="8"/>
      <c r="U34" s="311"/>
      <c r="V34" s="42"/>
      <c r="W34" s="311"/>
      <c r="X34" s="311"/>
      <c r="Y34" s="311"/>
      <c r="Z34" s="311"/>
      <c r="AA34" s="311" t="s">
        <v>131</v>
      </c>
      <c r="AB34" s="311"/>
      <c r="AC34" s="311"/>
      <c r="AD34" s="311"/>
      <c r="AE34" s="311"/>
      <c r="AF34" s="311"/>
      <c r="AG34" s="311"/>
      <c r="AH34" s="311"/>
      <c r="AI34" s="311"/>
      <c r="AJ34" s="311"/>
      <c r="AK34" s="311"/>
      <c r="AL34" s="311"/>
      <c r="AM34" s="311"/>
      <c r="AN34" s="311"/>
      <c r="AO34" s="311"/>
    </row>
    <row r="35" spans="1:41" ht="14.5">
      <c r="A35" s="1" t="s">
        <v>132</v>
      </c>
      <c r="B35" s="4">
        <v>43936</v>
      </c>
      <c r="C35" s="2">
        <v>13</v>
      </c>
      <c r="D35" s="2" t="s">
        <v>133</v>
      </c>
      <c r="E35" s="3"/>
      <c r="F35" s="3"/>
      <c r="G35" s="8"/>
      <c r="H35" s="8"/>
      <c r="I35" s="8"/>
      <c r="J35" s="8"/>
      <c r="K35" s="8"/>
      <c r="L35" s="8"/>
      <c r="M35" s="3"/>
      <c r="N35" s="8"/>
      <c r="O35" s="8"/>
      <c r="P35" s="2">
        <v>9</v>
      </c>
      <c r="Q35" s="42">
        <v>13</v>
      </c>
      <c r="R35" s="8"/>
      <c r="T35" s="8"/>
      <c r="U35" s="311"/>
      <c r="V35" s="42"/>
      <c r="W35" s="311"/>
      <c r="X35" s="311"/>
      <c r="Y35" s="311"/>
      <c r="Z35" s="311"/>
      <c r="AA35" s="311"/>
      <c r="AB35" s="311"/>
      <c r="AC35" s="311"/>
      <c r="AD35" s="311"/>
      <c r="AE35" s="311"/>
      <c r="AF35" s="311"/>
      <c r="AG35" s="311"/>
      <c r="AH35" s="311"/>
      <c r="AI35" s="311"/>
      <c r="AJ35" s="311"/>
      <c r="AK35" s="311"/>
      <c r="AL35" s="311"/>
      <c r="AM35" s="311"/>
      <c r="AN35" s="311"/>
      <c r="AO35" s="311"/>
    </row>
    <row r="36" spans="1:41" ht="14.5">
      <c r="A36" s="1" t="s">
        <v>134</v>
      </c>
      <c r="B36" s="4">
        <v>43938</v>
      </c>
      <c r="C36" s="2">
        <v>1</v>
      </c>
      <c r="D36" s="2">
        <v>22</v>
      </c>
      <c r="E36" s="8"/>
      <c r="F36" s="3"/>
      <c r="G36" s="8"/>
      <c r="H36" s="2">
        <v>1</v>
      </c>
      <c r="I36" s="2">
        <v>4</v>
      </c>
      <c r="J36" s="2">
        <v>1</v>
      </c>
      <c r="K36" s="8"/>
      <c r="L36" s="8"/>
      <c r="M36" s="8"/>
      <c r="N36" s="2">
        <v>1</v>
      </c>
      <c r="O36" s="2">
        <v>1</v>
      </c>
      <c r="P36" s="2">
        <v>1</v>
      </c>
      <c r="Q36" s="42">
        <v>1</v>
      </c>
      <c r="R36" s="8"/>
      <c r="T36" s="8"/>
      <c r="U36" s="311"/>
      <c r="V36" s="42"/>
      <c r="W36" s="311"/>
      <c r="X36" s="311"/>
      <c r="Y36" s="311" t="s">
        <v>135</v>
      </c>
      <c r="Z36" s="311" t="s">
        <v>131</v>
      </c>
      <c r="AA36" s="311" t="s">
        <v>131</v>
      </c>
      <c r="AB36" s="311"/>
      <c r="AC36" s="311"/>
      <c r="AD36" s="311"/>
      <c r="AE36" s="311"/>
      <c r="AF36" s="311"/>
      <c r="AG36" s="311"/>
      <c r="AH36" s="311"/>
      <c r="AI36" s="311" t="s">
        <v>135</v>
      </c>
      <c r="AJ36" s="311"/>
      <c r="AK36" s="311"/>
      <c r="AL36" s="311"/>
      <c r="AM36" s="311"/>
      <c r="AN36" s="311"/>
      <c r="AO36" s="311"/>
    </row>
    <row r="37" spans="1:41" ht="14.5">
      <c r="A37" s="1" t="s">
        <v>136</v>
      </c>
      <c r="B37" s="4">
        <v>43938</v>
      </c>
      <c r="C37" s="2">
        <v>2</v>
      </c>
      <c r="D37" s="2" t="s">
        <v>137</v>
      </c>
      <c r="E37" s="8"/>
      <c r="F37" s="8"/>
      <c r="G37" s="8"/>
      <c r="H37" s="2">
        <v>2</v>
      </c>
      <c r="I37" s="9">
        <v>43864</v>
      </c>
      <c r="J37" s="2"/>
      <c r="K37" s="2"/>
      <c r="L37" s="2">
        <v>1</v>
      </c>
      <c r="M37" s="2" t="s">
        <v>138</v>
      </c>
      <c r="N37" s="8"/>
      <c r="O37" s="8"/>
      <c r="P37" s="2">
        <v>2</v>
      </c>
      <c r="Q37" s="42">
        <v>2</v>
      </c>
      <c r="R37" s="8"/>
      <c r="T37" s="8"/>
      <c r="U37" s="311"/>
      <c r="V37" s="42"/>
      <c r="W37" s="311"/>
      <c r="X37" s="311"/>
      <c r="Y37" s="311"/>
      <c r="Z37" s="311"/>
      <c r="AA37" s="311" t="s">
        <v>139</v>
      </c>
      <c r="AB37" s="311"/>
      <c r="AC37" s="311"/>
      <c r="AD37" s="311"/>
      <c r="AE37" s="311"/>
      <c r="AF37" s="311"/>
      <c r="AG37" s="311"/>
      <c r="AH37" s="311"/>
      <c r="AI37" s="311"/>
      <c r="AJ37" s="311"/>
      <c r="AK37" s="311"/>
      <c r="AL37" s="311"/>
      <c r="AM37" s="311"/>
      <c r="AN37" s="311"/>
      <c r="AO37" s="311"/>
    </row>
    <row r="38" spans="1:41" ht="14.5">
      <c r="A38" s="1" t="s">
        <v>140</v>
      </c>
      <c r="B38" s="4">
        <v>43931</v>
      </c>
      <c r="C38" s="2">
        <v>7</v>
      </c>
      <c r="D38" s="8"/>
      <c r="E38" s="8"/>
      <c r="F38" s="3"/>
      <c r="G38" s="8"/>
      <c r="H38" s="2">
        <v>7</v>
      </c>
      <c r="I38" s="2" t="s">
        <v>141</v>
      </c>
      <c r="J38" s="2">
        <v>6</v>
      </c>
      <c r="K38" s="2">
        <v>2</v>
      </c>
      <c r="L38" s="8"/>
      <c r="M38" s="8"/>
      <c r="N38" s="8"/>
      <c r="O38" s="8"/>
      <c r="P38" s="2">
        <v>7</v>
      </c>
      <c r="Q38" s="42">
        <v>7</v>
      </c>
      <c r="R38" s="8"/>
      <c r="T38" s="8"/>
      <c r="U38" s="311"/>
      <c r="V38" s="42"/>
      <c r="W38" s="311"/>
      <c r="X38" s="311"/>
      <c r="Y38" s="311"/>
      <c r="Z38" s="311"/>
      <c r="AA38" s="311"/>
      <c r="AB38" s="311"/>
      <c r="AC38" s="311"/>
      <c r="AD38" s="311"/>
      <c r="AE38" s="311"/>
      <c r="AF38" s="311"/>
      <c r="AG38" s="311"/>
      <c r="AH38" s="311"/>
      <c r="AI38" s="311"/>
      <c r="AJ38" s="311"/>
      <c r="AK38" s="311"/>
      <c r="AL38" s="311"/>
      <c r="AM38" s="311"/>
      <c r="AN38" s="311"/>
      <c r="AO38" s="311"/>
    </row>
    <row r="39" spans="1:41" ht="14.5">
      <c r="A39" s="1" t="s">
        <v>142</v>
      </c>
      <c r="B39" s="4">
        <v>43938</v>
      </c>
      <c r="C39" s="2">
        <v>118</v>
      </c>
      <c r="D39" s="2">
        <v>30</v>
      </c>
      <c r="E39" s="3"/>
      <c r="F39" s="2">
        <v>22</v>
      </c>
      <c r="G39" s="2">
        <v>21</v>
      </c>
      <c r="H39" s="2">
        <v>75</v>
      </c>
      <c r="I39" s="8"/>
      <c r="J39" s="2">
        <v>88</v>
      </c>
      <c r="K39" s="3"/>
      <c r="L39" s="3"/>
      <c r="M39" s="2" t="s">
        <v>143</v>
      </c>
      <c r="N39" s="8"/>
      <c r="O39" s="2">
        <v>0</v>
      </c>
      <c r="P39" s="2">
        <v>63</v>
      </c>
      <c r="Q39" s="42">
        <v>68</v>
      </c>
      <c r="R39" s="2">
        <v>3</v>
      </c>
      <c r="S39" s="458">
        <v>2</v>
      </c>
      <c r="T39" s="8"/>
      <c r="U39" s="311">
        <v>41</v>
      </c>
      <c r="V39" s="457">
        <v>4</v>
      </c>
      <c r="W39" s="311"/>
      <c r="X39" s="311"/>
      <c r="Y39" s="311"/>
      <c r="Z39" s="311"/>
      <c r="AA39" s="311"/>
      <c r="AB39" s="311"/>
      <c r="AC39" s="311"/>
      <c r="AD39" s="311"/>
      <c r="AE39" s="311" t="s">
        <v>40</v>
      </c>
      <c r="AF39" s="312"/>
      <c r="AG39" s="311"/>
      <c r="AH39" s="311"/>
      <c r="AI39" s="311"/>
      <c r="AJ39" s="311"/>
      <c r="AK39" s="311" t="s">
        <v>144</v>
      </c>
      <c r="AL39" s="311"/>
      <c r="AM39" s="311"/>
      <c r="AN39" s="311"/>
      <c r="AO39" s="311"/>
    </row>
    <row r="40" spans="1:41" ht="14.5">
      <c r="A40" s="1" t="s">
        <v>145</v>
      </c>
      <c r="B40" s="4">
        <v>43930</v>
      </c>
      <c r="C40" s="2">
        <v>43</v>
      </c>
      <c r="D40" s="2" t="s">
        <v>146</v>
      </c>
      <c r="E40" s="10" t="s">
        <v>147</v>
      </c>
      <c r="F40" s="3"/>
      <c r="G40" s="8"/>
      <c r="H40" s="8"/>
      <c r="I40" s="8"/>
      <c r="J40" s="3"/>
      <c r="K40" s="3"/>
      <c r="L40" s="3"/>
      <c r="M40" s="10" t="s">
        <v>148</v>
      </c>
      <c r="N40" s="2">
        <v>2</v>
      </c>
      <c r="O40" s="3"/>
      <c r="P40" s="2">
        <v>8</v>
      </c>
      <c r="Q40" s="42">
        <v>18</v>
      </c>
      <c r="R40" s="8"/>
      <c r="T40" s="8"/>
      <c r="U40" s="311">
        <v>25</v>
      </c>
      <c r="V40" s="42"/>
      <c r="W40" s="311"/>
      <c r="X40" s="311" t="s">
        <v>51</v>
      </c>
      <c r="Y40" s="312"/>
      <c r="Z40" s="311"/>
      <c r="AA40" s="311"/>
      <c r="AB40" s="311"/>
      <c r="AC40" s="311"/>
      <c r="AD40" s="311"/>
      <c r="AE40" s="311"/>
      <c r="AF40" s="311"/>
      <c r="AG40" s="311"/>
      <c r="AH40" s="311"/>
      <c r="AI40" s="311"/>
      <c r="AJ40" s="311"/>
      <c r="AK40" s="311"/>
      <c r="AL40" s="311"/>
      <c r="AM40" s="311"/>
      <c r="AN40" s="311"/>
      <c r="AO40" s="311"/>
    </row>
    <row r="41" spans="1:41" ht="14.5">
      <c r="A41" s="1" t="s">
        <v>123</v>
      </c>
      <c r="B41" s="4">
        <v>43934</v>
      </c>
      <c r="C41" s="2">
        <v>19</v>
      </c>
      <c r="D41" s="2">
        <v>31</v>
      </c>
      <c r="E41" s="3"/>
      <c r="F41" s="3"/>
      <c r="G41" s="8"/>
      <c r="H41" s="8"/>
      <c r="I41" s="2" t="s">
        <v>149</v>
      </c>
      <c r="J41" s="8"/>
      <c r="K41" s="8"/>
      <c r="L41" s="8"/>
      <c r="M41" s="2">
        <v>1</v>
      </c>
      <c r="N41" s="8"/>
      <c r="O41" s="8"/>
      <c r="P41" s="2">
        <v>18</v>
      </c>
      <c r="Q41" s="42">
        <v>19</v>
      </c>
      <c r="R41" s="8"/>
      <c r="T41" s="8"/>
      <c r="U41" s="311"/>
      <c r="V41" s="42"/>
      <c r="W41" s="311">
        <v>0</v>
      </c>
      <c r="X41" s="311"/>
      <c r="Y41" s="311"/>
      <c r="Z41" s="311" t="s">
        <v>135</v>
      </c>
      <c r="AA41" s="311"/>
      <c r="AB41" s="311"/>
      <c r="AC41" s="311"/>
      <c r="AD41" s="311"/>
      <c r="AE41" s="311" t="s">
        <v>150</v>
      </c>
      <c r="AF41" s="312"/>
      <c r="AG41" s="312"/>
      <c r="AH41" s="311"/>
      <c r="AI41" s="311" t="s">
        <v>135</v>
      </c>
      <c r="AJ41" s="311" t="s">
        <v>151</v>
      </c>
      <c r="AK41" s="312"/>
      <c r="AL41" s="312"/>
      <c r="AM41" s="311"/>
      <c r="AN41" s="311"/>
      <c r="AO41" s="311"/>
    </row>
    <row r="42" spans="1:41" ht="14.5">
      <c r="A42" s="1" t="s">
        <v>152</v>
      </c>
      <c r="B42" s="4">
        <v>43936</v>
      </c>
      <c r="C42" s="2">
        <v>1</v>
      </c>
      <c r="D42" s="2">
        <v>31</v>
      </c>
      <c r="E42" s="8"/>
      <c r="F42" s="3"/>
      <c r="G42" s="8"/>
      <c r="H42" s="2">
        <v>1</v>
      </c>
      <c r="I42" s="2">
        <v>1</v>
      </c>
      <c r="J42" s="2"/>
      <c r="K42" s="2"/>
      <c r="L42" s="2"/>
      <c r="M42" s="2" t="s">
        <v>153</v>
      </c>
      <c r="N42" s="2"/>
      <c r="O42" s="2"/>
      <c r="P42" s="2">
        <v>0</v>
      </c>
      <c r="Q42" s="42">
        <v>1</v>
      </c>
      <c r="R42" s="8"/>
      <c r="T42" s="8"/>
      <c r="U42" s="311"/>
      <c r="V42" s="42"/>
      <c r="W42" s="311"/>
      <c r="X42" s="311"/>
      <c r="Y42" s="311"/>
      <c r="Z42" s="311"/>
      <c r="AA42" s="311"/>
      <c r="AB42" s="311"/>
      <c r="AC42" s="311"/>
      <c r="AD42" s="311"/>
      <c r="AE42" s="311"/>
      <c r="AF42" s="311"/>
      <c r="AG42" s="311"/>
      <c r="AH42" s="311"/>
      <c r="AI42" s="311"/>
      <c r="AJ42" s="311"/>
      <c r="AK42" s="311"/>
      <c r="AL42" s="311"/>
      <c r="AM42" s="311"/>
      <c r="AN42" s="311"/>
      <c r="AO42" s="311"/>
    </row>
    <row r="43" spans="1:41" ht="14.5">
      <c r="A43" s="1" t="s">
        <v>154</v>
      </c>
      <c r="B43" s="4">
        <v>43932</v>
      </c>
      <c r="C43" s="2">
        <v>1</v>
      </c>
      <c r="D43" s="2">
        <v>27</v>
      </c>
      <c r="E43" s="3"/>
      <c r="F43" s="3"/>
      <c r="G43" s="8"/>
      <c r="H43" s="2">
        <v>1</v>
      </c>
      <c r="I43" s="2">
        <v>4</v>
      </c>
      <c r="J43" s="8"/>
      <c r="K43" s="8"/>
      <c r="L43" s="8"/>
      <c r="M43" s="10" t="s">
        <v>155</v>
      </c>
      <c r="N43" s="2">
        <v>1</v>
      </c>
      <c r="O43" s="2">
        <v>1</v>
      </c>
      <c r="P43" s="8"/>
      <c r="Q43" s="42">
        <v>1</v>
      </c>
      <c r="R43" s="8"/>
      <c r="T43" s="8"/>
      <c r="U43" s="311"/>
      <c r="V43" s="42"/>
      <c r="W43" s="311"/>
      <c r="X43" s="311"/>
      <c r="Y43" s="311"/>
      <c r="Z43" s="311"/>
      <c r="AA43" s="311"/>
      <c r="AB43" s="311"/>
      <c r="AC43" s="311"/>
      <c r="AD43" s="311"/>
      <c r="AE43" s="311"/>
      <c r="AF43" s="311"/>
      <c r="AG43" s="311"/>
      <c r="AH43" s="311"/>
      <c r="AI43" s="311"/>
      <c r="AJ43" s="311"/>
      <c r="AK43" s="311"/>
      <c r="AL43" s="311"/>
      <c r="AM43" s="311"/>
      <c r="AN43" s="311"/>
      <c r="AO43" s="311"/>
    </row>
    <row r="44" spans="1:41" ht="14.5">
      <c r="A44" s="1" t="s">
        <v>156</v>
      </c>
      <c r="B44" s="4">
        <v>43932</v>
      </c>
      <c r="C44" s="2">
        <v>1</v>
      </c>
      <c r="D44" s="2">
        <v>35</v>
      </c>
      <c r="E44" s="8"/>
      <c r="F44" s="8"/>
      <c r="G44" s="8"/>
      <c r="H44" s="2">
        <v>1</v>
      </c>
      <c r="I44" s="2">
        <v>37</v>
      </c>
      <c r="J44" s="8"/>
      <c r="K44" s="8"/>
      <c r="L44" s="8"/>
      <c r="M44" s="8"/>
      <c r="N44" s="8"/>
      <c r="O44" s="8"/>
      <c r="P44" s="8"/>
      <c r="Q44" s="42">
        <v>1</v>
      </c>
      <c r="R44" s="8"/>
      <c r="T44" s="2">
        <v>1</v>
      </c>
      <c r="U44" s="311"/>
      <c r="V44" s="42"/>
      <c r="W44" s="311"/>
      <c r="X44" s="311"/>
      <c r="Y44" s="311"/>
      <c r="Z44" s="311" t="s">
        <v>36</v>
      </c>
      <c r="AA44" s="311"/>
      <c r="AB44" s="311"/>
      <c r="AC44" s="311"/>
      <c r="AD44" s="311"/>
      <c r="AE44" s="311"/>
      <c r="AF44" s="311" t="s">
        <v>157</v>
      </c>
      <c r="AG44" s="312"/>
      <c r="AH44" s="311"/>
      <c r="AI44" s="311"/>
      <c r="AJ44" s="311" t="s">
        <v>50</v>
      </c>
      <c r="AK44" s="311"/>
      <c r="AL44" s="311"/>
      <c r="AM44" s="311"/>
      <c r="AN44" s="311"/>
      <c r="AO44" s="311"/>
    </row>
    <row r="45" spans="1:41" ht="14.5">
      <c r="A45" s="1" t="s">
        <v>158</v>
      </c>
      <c r="B45" s="2" t="s">
        <v>159</v>
      </c>
      <c r="C45" s="2">
        <v>1</v>
      </c>
      <c r="D45" s="2">
        <v>22</v>
      </c>
      <c r="E45" s="3"/>
      <c r="F45" s="3"/>
      <c r="G45" s="3"/>
      <c r="H45" s="2">
        <v>1</v>
      </c>
      <c r="I45" s="2">
        <v>3</v>
      </c>
      <c r="J45" s="3"/>
      <c r="K45" s="3"/>
      <c r="L45" s="3"/>
      <c r="M45" s="3"/>
      <c r="N45" s="3"/>
      <c r="O45" s="3"/>
      <c r="P45" s="2">
        <v>1</v>
      </c>
      <c r="Q45" s="42">
        <v>1</v>
      </c>
      <c r="R45" s="3"/>
      <c r="T45" s="3"/>
      <c r="U45" s="311"/>
      <c r="V45" s="42"/>
      <c r="W45" s="311"/>
      <c r="X45" s="311"/>
      <c r="Y45" s="311"/>
      <c r="Z45" s="311"/>
      <c r="AA45" s="311" t="s">
        <v>121</v>
      </c>
      <c r="AB45" s="311"/>
      <c r="AC45" s="311"/>
      <c r="AD45" s="311"/>
      <c r="AE45" s="311"/>
      <c r="AF45" s="311"/>
      <c r="AG45" s="311"/>
      <c r="AH45" s="311"/>
      <c r="AI45" s="311"/>
      <c r="AJ45" s="311"/>
      <c r="AK45" s="311"/>
      <c r="AL45" s="311"/>
      <c r="AM45" s="311"/>
      <c r="AN45" s="311"/>
      <c r="AO45" s="311"/>
    </row>
    <row r="46" spans="1:41" ht="14.5">
      <c r="A46" s="1" t="s">
        <v>160</v>
      </c>
      <c r="B46" s="2" t="s">
        <v>94</v>
      </c>
      <c r="C46" s="2">
        <v>1</v>
      </c>
      <c r="D46" s="2">
        <v>30</v>
      </c>
      <c r="E46" s="3"/>
      <c r="F46" s="3"/>
      <c r="G46" s="3"/>
      <c r="H46" s="2">
        <v>1</v>
      </c>
      <c r="I46" s="2">
        <v>1</v>
      </c>
      <c r="J46" s="3"/>
      <c r="K46" s="3"/>
      <c r="L46" s="3"/>
      <c r="M46" s="3"/>
      <c r="N46" s="3"/>
      <c r="O46" s="3"/>
      <c r="P46" s="2">
        <v>1</v>
      </c>
      <c r="Q46" s="42">
        <v>1</v>
      </c>
      <c r="R46" s="3"/>
      <c r="T46" s="3"/>
      <c r="U46" s="311"/>
      <c r="V46" s="42"/>
      <c r="W46" s="311"/>
      <c r="X46" s="311"/>
      <c r="Y46" s="311"/>
      <c r="Z46" s="311"/>
      <c r="AA46" s="311"/>
      <c r="AB46" s="311"/>
      <c r="AC46" s="311"/>
      <c r="AD46" s="311"/>
      <c r="AE46" s="311"/>
      <c r="AF46" s="311"/>
      <c r="AG46" s="311"/>
      <c r="AH46" s="311"/>
      <c r="AI46" s="311"/>
      <c r="AJ46" s="311" t="s">
        <v>50</v>
      </c>
      <c r="AK46" s="311"/>
      <c r="AL46" s="311"/>
      <c r="AM46" s="311"/>
      <c r="AN46" s="311"/>
      <c r="AO46" s="311"/>
    </row>
    <row r="47" spans="1:41" ht="14.5">
      <c r="A47" s="1" t="s">
        <v>161</v>
      </c>
      <c r="B47" s="11">
        <v>43934</v>
      </c>
      <c r="C47" s="2">
        <v>9</v>
      </c>
      <c r="D47" s="3"/>
      <c r="E47" s="3"/>
      <c r="F47" s="3"/>
      <c r="G47" s="2">
        <v>4</v>
      </c>
      <c r="H47" s="2">
        <v>5</v>
      </c>
      <c r="I47" s="3"/>
      <c r="J47" s="3"/>
      <c r="K47" s="3"/>
      <c r="L47" s="3"/>
      <c r="M47" s="3"/>
      <c r="N47" s="2">
        <v>1</v>
      </c>
      <c r="O47" s="3"/>
      <c r="P47" s="2">
        <v>3</v>
      </c>
      <c r="Q47" s="42">
        <v>4</v>
      </c>
      <c r="R47" s="3"/>
      <c r="T47" s="2">
        <v>1</v>
      </c>
      <c r="U47" s="311">
        <v>4</v>
      </c>
      <c r="V47" s="42">
        <v>1</v>
      </c>
      <c r="W47" s="311"/>
      <c r="X47" s="311"/>
      <c r="Y47" s="311" t="s">
        <v>36</v>
      </c>
      <c r="Z47" s="311" t="s">
        <v>36</v>
      </c>
      <c r="AA47" s="311"/>
      <c r="AB47" s="311"/>
      <c r="AC47" s="311"/>
      <c r="AD47" s="311"/>
      <c r="AE47" s="311"/>
      <c r="AF47" s="311"/>
      <c r="AG47" s="311"/>
      <c r="AH47" s="311"/>
      <c r="AI47" s="311" t="s">
        <v>36</v>
      </c>
      <c r="AJ47" s="311"/>
      <c r="AK47" s="311"/>
      <c r="AL47" s="311"/>
      <c r="AM47" s="311"/>
      <c r="AN47" s="311"/>
      <c r="AO47" s="311"/>
    </row>
    <row r="48" spans="1:41" ht="14.5">
      <c r="A48" s="1" t="s">
        <v>162</v>
      </c>
      <c r="B48" s="4">
        <v>43934</v>
      </c>
      <c r="C48" s="2">
        <v>1</v>
      </c>
      <c r="D48" s="3"/>
      <c r="E48" s="3"/>
      <c r="F48" s="3"/>
      <c r="G48" s="3"/>
      <c r="H48" s="3"/>
      <c r="I48" s="3"/>
      <c r="J48" s="3"/>
      <c r="K48" s="3"/>
      <c r="L48" s="3"/>
      <c r="M48" s="3"/>
      <c r="N48" s="3"/>
      <c r="O48" s="3"/>
      <c r="P48" s="2">
        <v>1</v>
      </c>
      <c r="Q48" s="42">
        <v>1</v>
      </c>
      <c r="R48" s="3"/>
      <c r="T48" s="3"/>
      <c r="U48" s="311"/>
      <c r="V48" s="42"/>
      <c r="W48" s="311"/>
      <c r="X48" s="311"/>
      <c r="Y48" s="311"/>
      <c r="Z48" s="311"/>
      <c r="AA48" s="311"/>
      <c r="AB48" s="311"/>
      <c r="AC48" s="311" t="s">
        <v>36</v>
      </c>
      <c r="AD48" s="311"/>
      <c r="AE48" s="311" t="s">
        <v>36</v>
      </c>
      <c r="AF48" s="311"/>
      <c r="AG48" s="311"/>
      <c r="AH48" s="311" t="s">
        <v>36</v>
      </c>
      <c r="AI48" s="311"/>
      <c r="AJ48" s="311" t="s">
        <v>163</v>
      </c>
      <c r="AK48" s="312"/>
      <c r="AL48" s="312"/>
      <c r="AM48" s="311"/>
      <c r="AN48" s="311"/>
      <c r="AO48" s="311"/>
    </row>
    <row r="49" spans="1:41" ht="14.5">
      <c r="A49" s="1" t="s">
        <v>119</v>
      </c>
      <c r="B49" s="2" t="s">
        <v>164</v>
      </c>
      <c r="C49" s="2">
        <v>17</v>
      </c>
      <c r="D49" s="2" t="s">
        <v>165</v>
      </c>
      <c r="E49" s="3"/>
      <c r="F49" s="3"/>
      <c r="G49" s="3"/>
      <c r="H49" s="3"/>
      <c r="I49" s="10" t="s">
        <v>166</v>
      </c>
      <c r="J49" s="3"/>
      <c r="K49" s="3"/>
      <c r="L49" s="3"/>
      <c r="M49" s="3"/>
      <c r="N49" s="3"/>
      <c r="O49" s="3"/>
      <c r="P49" s="2">
        <v>17</v>
      </c>
      <c r="Q49" s="42">
        <v>17</v>
      </c>
      <c r="R49" s="3"/>
      <c r="T49" s="3"/>
      <c r="U49" s="311"/>
      <c r="V49" s="42"/>
      <c r="W49" s="311"/>
      <c r="X49" s="311"/>
      <c r="Y49" s="311"/>
      <c r="Z49" s="311"/>
      <c r="AA49" s="311"/>
      <c r="AB49" s="311"/>
      <c r="AC49" s="311"/>
      <c r="AD49" s="311"/>
      <c r="AE49" s="311"/>
      <c r="AF49" s="311"/>
      <c r="AG49" s="311"/>
      <c r="AH49" s="311"/>
      <c r="AI49" s="311"/>
      <c r="AJ49" s="311" t="s">
        <v>167</v>
      </c>
      <c r="AK49" s="312"/>
      <c r="AL49" s="311"/>
      <c r="AM49" s="311"/>
      <c r="AN49" s="311"/>
      <c r="AO49" s="311"/>
    </row>
    <row r="50" spans="1:41" ht="14.5">
      <c r="A50" s="1" t="s">
        <v>168</v>
      </c>
      <c r="B50" s="4">
        <v>43931</v>
      </c>
      <c r="C50" s="2">
        <v>8</v>
      </c>
      <c r="D50" s="2" t="s">
        <v>169</v>
      </c>
      <c r="E50" s="3"/>
      <c r="F50" s="3"/>
      <c r="G50" s="3"/>
      <c r="H50" s="2">
        <v>8</v>
      </c>
      <c r="I50" s="3"/>
      <c r="J50" s="3"/>
      <c r="K50" s="2">
        <v>1</v>
      </c>
      <c r="L50" s="3"/>
      <c r="M50" s="3"/>
      <c r="N50" s="2">
        <v>0</v>
      </c>
      <c r="O50" s="3"/>
      <c r="P50" s="2">
        <v>6</v>
      </c>
      <c r="Q50" s="42">
        <v>8</v>
      </c>
      <c r="R50" s="3"/>
      <c r="T50" s="2">
        <v>2</v>
      </c>
      <c r="U50" s="311"/>
      <c r="V50" s="42"/>
      <c r="W50" s="311"/>
      <c r="X50" s="311"/>
      <c r="Y50" s="311"/>
      <c r="Z50" s="311"/>
      <c r="AA50" s="311"/>
      <c r="AB50" s="311"/>
      <c r="AC50" s="311"/>
      <c r="AD50" s="311"/>
      <c r="AE50" s="311"/>
      <c r="AF50" s="311"/>
      <c r="AG50" s="311"/>
      <c r="AH50" s="311"/>
      <c r="AI50" s="311"/>
      <c r="AJ50" s="311"/>
      <c r="AK50" s="311"/>
      <c r="AL50" s="311"/>
      <c r="AM50" s="311"/>
      <c r="AN50" s="311"/>
      <c r="AO50" s="311"/>
    </row>
    <row r="51" spans="1:41" ht="14.5">
      <c r="A51" s="1" t="s">
        <v>170</v>
      </c>
      <c r="B51" s="4">
        <v>43930</v>
      </c>
      <c r="C51" s="2">
        <v>1</v>
      </c>
      <c r="D51" s="2">
        <v>44</v>
      </c>
      <c r="E51" s="3"/>
      <c r="F51" s="3"/>
      <c r="G51" s="3"/>
      <c r="H51" s="2">
        <v>1</v>
      </c>
      <c r="I51" s="2">
        <v>1</v>
      </c>
      <c r="J51" s="2">
        <v>1</v>
      </c>
      <c r="K51" s="3"/>
      <c r="L51" s="3"/>
      <c r="M51" s="3"/>
      <c r="N51" s="2">
        <v>1</v>
      </c>
      <c r="O51" s="3"/>
      <c r="P51" s="2">
        <v>1</v>
      </c>
      <c r="Q51" s="42">
        <v>1</v>
      </c>
      <c r="R51" s="3"/>
      <c r="T51" s="3"/>
      <c r="U51" s="311"/>
      <c r="V51" s="42"/>
      <c r="W51" s="311"/>
      <c r="X51" s="311"/>
      <c r="Y51" s="311"/>
      <c r="Z51" s="311"/>
      <c r="AA51" s="311"/>
      <c r="AB51" s="311"/>
      <c r="AC51" s="311"/>
      <c r="AD51" s="311"/>
      <c r="AE51" s="311"/>
      <c r="AF51" s="311"/>
      <c r="AG51" s="311"/>
      <c r="AH51" s="311"/>
      <c r="AI51" s="311"/>
      <c r="AJ51" s="311"/>
      <c r="AK51" s="311"/>
      <c r="AL51" s="311"/>
      <c r="AM51" s="311"/>
      <c r="AN51" s="311"/>
      <c r="AO51" s="311"/>
    </row>
    <row r="52" spans="1:41" ht="14.5">
      <c r="A52" s="1" t="s">
        <v>171</v>
      </c>
      <c r="B52" s="4">
        <v>43935</v>
      </c>
      <c r="C52" s="2">
        <v>1</v>
      </c>
      <c r="D52" s="2">
        <v>30</v>
      </c>
      <c r="E52" s="8"/>
      <c r="F52" s="8"/>
      <c r="G52" s="8"/>
      <c r="H52" s="2">
        <v>1</v>
      </c>
      <c r="I52" s="2">
        <v>4</v>
      </c>
      <c r="J52" s="8"/>
      <c r="K52" s="8"/>
      <c r="L52" s="8"/>
      <c r="M52" s="8"/>
      <c r="N52" s="8"/>
      <c r="O52" s="8"/>
      <c r="P52" s="2">
        <v>1</v>
      </c>
      <c r="Q52" s="42">
        <v>1</v>
      </c>
      <c r="R52" s="8"/>
      <c r="T52" s="8"/>
      <c r="U52" s="311"/>
      <c r="V52" s="42"/>
      <c r="W52" s="311"/>
      <c r="X52" s="311"/>
      <c r="Y52" s="311"/>
      <c r="Z52" s="311" t="s">
        <v>36</v>
      </c>
      <c r="AA52" s="311" t="s">
        <v>50</v>
      </c>
      <c r="AB52" s="311"/>
      <c r="AC52" s="311"/>
      <c r="AD52" s="311"/>
      <c r="AE52" s="311" t="s">
        <v>36</v>
      </c>
      <c r="AF52" s="311"/>
      <c r="AG52" s="311"/>
      <c r="AH52" s="311"/>
      <c r="AI52" s="311"/>
      <c r="AJ52" s="311"/>
      <c r="AK52" s="311"/>
      <c r="AL52" s="311"/>
      <c r="AM52" s="311"/>
      <c r="AN52" s="311"/>
      <c r="AO52" s="311"/>
    </row>
    <row r="53" spans="1:41" ht="14.5">
      <c r="A53" s="1" t="s">
        <v>172</v>
      </c>
      <c r="B53" s="4">
        <v>43933</v>
      </c>
      <c r="C53" s="2">
        <v>18</v>
      </c>
      <c r="D53" s="2">
        <v>29</v>
      </c>
      <c r="E53" s="8"/>
      <c r="F53" s="8"/>
      <c r="G53" s="8"/>
      <c r="H53" s="2">
        <v>18</v>
      </c>
      <c r="I53" s="3"/>
      <c r="J53" s="2" t="s">
        <v>173</v>
      </c>
      <c r="K53" s="2">
        <v>1</v>
      </c>
      <c r="L53" s="2">
        <v>3</v>
      </c>
      <c r="M53" s="8"/>
      <c r="N53" s="8"/>
      <c r="O53" s="8"/>
      <c r="P53" s="2">
        <v>17</v>
      </c>
      <c r="Q53" s="42">
        <v>18</v>
      </c>
      <c r="R53" s="8"/>
      <c r="T53" s="2">
        <v>4</v>
      </c>
      <c r="U53" s="311"/>
      <c r="V53" s="42"/>
      <c r="W53" s="311">
        <v>1</v>
      </c>
      <c r="X53" s="311"/>
      <c r="Y53" s="311"/>
      <c r="Z53" s="311"/>
      <c r="AA53" s="311"/>
      <c r="AB53" s="311"/>
      <c r="AC53" s="311"/>
      <c r="AD53" s="311"/>
      <c r="AE53" s="311"/>
      <c r="AF53" s="311"/>
      <c r="AG53" s="311"/>
      <c r="AH53" s="311"/>
      <c r="AI53" s="311"/>
      <c r="AJ53" s="311" t="s">
        <v>61</v>
      </c>
      <c r="AK53" s="312"/>
      <c r="AL53" s="311"/>
      <c r="AM53" s="311"/>
      <c r="AN53" s="311"/>
      <c r="AO53" s="311"/>
    </row>
    <row r="54" spans="1:41" ht="14.5">
      <c r="A54" s="1" t="s">
        <v>174</v>
      </c>
      <c r="B54" s="2" t="s">
        <v>63</v>
      </c>
      <c r="C54" s="2">
        <v>3</v>
      </c>
      <c r="D54" s="8"/>
      <c r="E54" s="8"/>
      <c r="F54" s="2">
        <v>1</v>
      </c>
      <c r="G54" s="2">
        <v>1</v>
      </c>
      <c r="H54" s="2">
        <v>1</v>
      </c>
      <c r="I54" s="3"/>
      <c r="J54" s="8"/>
      <c r="K54" s="8"/>
      <c r="L54" s="8"/>
      <c r="M54" s="8"/>
      <c r="N54" s="8"/>
      <c r="O54" s="8"/>
      <c r="P54" s="2">
        <v>1</v>
      </c>
      <c r="Q54" s="42">
        <v>2</v>
      </c>
      <c r="R54" s="8"/>
      <c r="T54" s="8"/>
      <c r="U54" s="311"/>
      <c r="V54" s="42">
        <v>1</v>
      </c>
      <c r="W54" s="311"/>
      <c r="X54" s="311"/>
      <c r="Y54" s="311"/>
      <c r="Z54" s="311"/>
      <c r="AA54" s="311"/>
      <c r="AB54" s="311"/>
      <c r="AC54" s="311"/>
      <c r="AD54" s="311"/>
      <c r="AE54" s="311"/>
      <c r="AF54" s="311"/>
      <c r="AG54" s="311"/>
      <c r="AH54" s="311"/>
      <c r="AI54" s="311"/>
      <c r="AJ54" s="311"/>
      <c r="AK54" s="311"/>
      <c r="AL54" s="311"/>
      <c r="AM54" s="311"/>
      <c r="AN54" s="311"/>
      <c r="AO54" s="311"/>
    </row>
    <row r="55" spans="1:41" ht="14.5">
      <c r="A55" s="1" t="s">
        <v>175</v>
      </c>
      <c r="B55" s="2" t="s">
        <v>77</v>
      </c>
      <c r="C55" s="2">
        <v>21</v>
      </c>
      <c r="D55" s="2">
        <v>31</v>
      </c>
      <c r="E55" s="12"/>
      <c r="F55" s="12"/>
      <c r="G55" s="2">
        <v>1</v>
      </c>
      <c r="H55" s="2">
        <v>20</v>
      </c>
      <c r="I55" s="8"/>
      <c r="J55" s="2"/>
      <c r="K55" s="2">
        <v>2</v>
      </c>
      <c r="L55" s="2">
        <v>2</v>
      </c>
      <c r="M55" s="2" t="s">
        <v>176</v>
      </c>
      <c r="N55" s="2">
        <v>1</v>
      </c>
      <c r="O55" s="8"/>
      <c r="P55" s="2">
        <v>5</v>
      </c>
      <c r="Q55" s="42">
        <v>16</v>
      </c>
      <c r="R55" s="8"/>
      <c r="T55" s="2">
        <v>3</v>
      </c>
      <c r="U55" s="311">
        <v>5</v>
      </c>
      <c r="V55" s="42"/>
      <c r="W55" s="311">
        <v>1</v>
      </c>
      <c r="X55" s="311"/>
      <c r="Y55" s="311"/>
      <c r="Z55" s="311"/>
      <c r="AA55" s="311"/>
      <c r="AB55" s="311"/>
      <c r="AC55" s="311"/>
      <c r="AD55" s="311"/>
      <c r="AE55" s="311"/>
      <c r="AF55" s="311"/>
      <c r="AG55" s="311"/>
      <c r="AH55" s="311"/>
      <c r="AI55" s="311"/>
      <c r="AJ55" s="311"/>
      <c r="AK55" s="311"/>
      <c r="AL55" s="311"/>
      <c r="AM55" s="311"/>
      <c r="AN55" s="311"/>
      <c r="AO55" s="311"/>
    </row>
    <row r="56" spans="1:41" ht="14.5">
      <c r="A56" s="1" t="s">
        <v>177</v>
      </c>
      <c r="B56" s="2" t="s">
        <v>164</v>
      </c>
      <c r="C56" s="2">
        <v>33</v>
      </c>
      <c r="D56" s="2" t="s">
        <v>178</v>
      </c>
      <c r="E56" s="8"/>
      <c r="F56" s="8"/>
      <c r="G56" s="2">
        <v>3</v>
      </c>
      <c r="H56" s="2">
        <v>30</v>
      </c>
      <c r="I56" s="8"/>
      <c r="J56" s="10" t="s">
        <v>179</v>
      </c>
      <c r="K56" s="8"/>
      <c r="L56" s="2">
        <v>2</v>
      </c>
      <c r="M56" s="2" t="s">
        <v>180</v>
      </c>
      <c r="N56" s="8"/>
      <c r="O56" s="8"/>
      <c r="P56" s="2">
        <v>22</v>
      </c>
      <c r="Q56" s="214">
        <v>27</v>
      </c>
      <c r="R56" s="8"/>
      <c r="T56" s="2">
        <v>3</v>
      </c>
      <c r="U56" s="311">
        <v>5</v>
      </c>
      <c r="V56" s="42">
        <v>1</v>
      </c>
      <c r="W56" s="311"/>
      <c r="X56" s="311"/>
      <c r="Y56" s="311"/>
      <c r="Z56" s="311"/>
      <c r="AA56" s="311"/>
      <c r="AB56" s="311"/>
      <c r="AC56" s="311"/>
      <c r="AD56" s="311"/>
      <c r="AE56" s="311"/>
      <c r="AF56" s="311" t="s">
        <v>36</v>
      </c>
      <c r="AG56" s="311"/>
      <c r="AH56" s="311"/>
      <c r="AI56" s="311" t="s">
        <v>36</v>
      </c>
      <c r="AJ56" s="311"/>
      <c r="AK56" s="311"/>
      <c r="AL56" s="311"/>
      <c r="AM56" s="311"/>
      <c r="AN56" s="311"/>
      <c r="AO56" s="311"/>
    </row>
    <row r="57" spans="1:41" ht="14.5">
      <c r="A57" s="1" t="s">
        <v>181</v>
      </c>
      <c r="B57" s="4">
        <v>43927</v>
      </c>
      <c r="C57" s="2">
        <v>1</v>
      </c>
      <c r="D57" s="2">
        <v>28</v>
      </c>
      <c r="E57" s="8"/>
      <c r="F57" s="8"/>
      <c r="G57" s="2">
        <v>1</v>
      </c>
      <c r="H57" s="8"/>
      <c r="I57" s="3"/>
      <c r="J57" s="8"/>
      <c r="K57" s="8"/>
      <c r="L57" s="2">
        <v>1</v>
      </c>
      <c r="M57" s="8"/>
      <c r="N57" s="8"/>
      <c r="O57" s="8"/>
      <c r="P57" s="8"/>
      <c r="Q57" s="42">
        <v>0</v>
      </c>
      <c r="R57" s="8"/>
      <c r="T57" s="8"/>
      <c r="U57" s="311">
        <v>1</v>
      </c>
      <c r="V57" s="42"/>
      <c r="W57" s="311"/>
      <c r="X57" s="311"/>
      <c r="Y57" s="311"/>
      <c r="Z57" s="311"/>
      <c r="AA57" s="311"/>
      <c r="AB57" s="311"/>
      <c r="AC57" s="311"/>
      <c r="AD57" s="311"/>
      <c r="AE57" s="311"/>
      <c r="AF57" s="311"/>
      <c r="AG57" s="311"/>
      <c r="AH57" s="311"/>
      <c r="AI57" s="311"/>
      <c r="AJ57" s="311" t="s">
        <v>50</v>
      </c>
      <c r="AK57" s="311"/>
      <c r="AL57" s="311"/>
      <c r="AM57" s="311"/>
      <c r="AN57" s="311"/>
      <c r="AO57" s="311"/>
    </row>
    <row r="58" spans="1:41" ht="14.5">
      <c r="A58" s="1" t="s">
        <v>182</v>
      </c>
      <c r="B58" s="4">
        <v>43944</v>
      </c>
      <c r="C58" s="2">
        <v>1</v>
      </c>
      <c r="D58" s="3"/>
      <c r="E58" s="3"/>
      <c r="F58" s="8"/>
      <c r="G58" s="8"/>
      <c r="H58" s="2">
        <v>1</v>
      </c>
      <c r="I58" s="3"/>
      <c r="J58" s="8"/>
      <c r="K58" s="8"/>
      <c r="L58" s="8"/>
      <c r="M58" s="8"/>
      <c r="N58" s="8"/>
      <c r="O58" s="8"/>
      <c r="P58" s="2">
        <v>1</v>
      </c>
      <c r="Q58" s="42">
        <v>1</v>
      </c>
      <c r="R58" s="8"/>
      <c r="T58" s="8"/>
      <c r="U58" s="311"/>
      <c r="V58" s="42"/>
      <c r="W58" s="311"/>
      <c r="X58" s="311"/>
      <c r="Y58" s="311" t="s">
        <v>183</v>
      </c>
      <c r="Z58" s="312"/>
      <c r="AA58" s="311"/>
      <c r="AB58" s="311"/>
      <c r="AC58" s="311"/>
      <c r="AD58" s="311"/>
      <c r="AE58" s="311"/>
      <c r="AF58" s="311"/>
      <c r="AG58" s="311"/>
      <c r="AH58" s="311"/>
      <c r="AI58" s="311"/>
      <c r="AJ58" s="311"/>
      <c r="AK58" s="311"/>
      <c r="AL58" s="311"/>
      <c r="AM58" s="311"/>
      <c r="AN58" s="311"/>
      <c r="AO58" s="311"/>
    </row>
    <row r="59" spans="1:41" ht="14.5">
      <c r="A59" s="1" t="s">
        <v>184</v>
      </c>
      <c r="B59" s="4">
        <v>43945</v>
      </c>
      <c r="C59" s="2">
        <v>1</v>
      </c>
      <c r="D59" s="2">
        <v>22</v>
      </c>
      <c r="E59" s="3"/>
      <c r="F59" s="3"/>
      <c r="G59" s="3"/>
      <c r="H59" s="2">
        <v>1</v>
      </c>
      <c r="I59" s="2">
        <v>3</v>
      </c>
      <c r="J59" s="2" t="s">
        <v>185</v>
      </c>
      <c r="K59" s="2"/>
      <c r="L59" s="2"/>
      <c r="M59" s="3"/>
      <c r="N59" s="3"/>
      <c r="O59" s="3"/>
      <c r="P59" s="2">
        <v>1</v>
      </c>
      <c r="Q59" s="42">
        <v>1</v>
      </c>
      <c r="R59" s="3"/>
      <c r="T59" s="3"/>
      <c r="U59" s="311"/>
      <c r="V59" s="42"/>
      <c r="W59" s="311"/>
      <c r="X59" s="311"/>
      <c r="Y59" s="311"/>
      <c r="Z59" s="311"/>
      <c r="AA59" s="311"/>
      <c r="AB59" s="311"/>
      <c r="AC59" s="311"/>
      <c r="AD59" s="311"/>
      <c r="AE59" s="311"/>
      <c r="AF59" s="311"/>
      <c r="AG59" s="311"/>
      <c r="AH59" s="311"/>
      <c r="AI59" s="311"/>
      <c r="AJ59" s="311" t="s">
        <v>186</v>
      </c>
      <c r="AK59" s="312"/>
      <c r="AL59" s="312"/>
      <c r="AM59" s="312"/>
      <c r="AN59" s="311"/>
      <c r="AO59" s="311"/>
    </row>
    <row r="60" spans="1:41" ht="14.5">
      <c r="A60" s="1" t="s">
        <v>187</v>
      </c>
      <c r="B60" s="4">
        <v>43931</v>
      </c>
      <c r="C60" s="2">
        <v>10</v>
      </c>
      <c r="D60" s="2" t="s">
        <v>188</v>
      </c>
      <c r="E60" s="3"/>
      <c r="F60" s="3"/>
      <c r="G60" s="3"/>
      <c r="H60" s="2">
        <v>10</v>
      </c>
      <c r="I60" s="3"/>
      <c r="J60" s="2" t="s">
        <v>189</v>
      </c>
      <c r="K60" s="2">
        <v>3</v>
      </c>
      <c r="L60" s="2">
        <v>1</v>
      </c>
      <c r="M60" s="2" t="s">
        <v>190</v>
      </c>
      <c r="N60" s="3"/>
      <c r="O60" s="3"/>
      <c r="P60" s="2">
        <v>8</v>
      </c>
      <c r="Q60" s="42">
        <v>10</v>
      </c>
      <c r="R60" s="3"/>
      <c r="T60" s="2">
        <v>4</v>
      </c>
      <c r="U60" s="311"/>
      <c r="V60" s="42"/>
      <c r="W60" s="311">
        <v>2</v>
      </c>
      <c r="X60" s="311"/>
      <c r="Y60" s="311"/>
      <c r="Z60" s="311"/>
      <c r="AA60" s="311"/>
      <c r="AB60" s="311"/>
      <c r="AC60" s="311"/>
      <c r="AD60" s="311"/>
      <c r="AE60" s="311"/>
      <c r="AF60" s="311"/>
      <c r="AG60" s="311"/>
      <c r="AH60" s="311"/>
      <c r="AI60" s="311"/>
      <c r="AJ60" s="311" t="s">
        <v>191</v>
      </c>
      <c r="AK60" s="312"/>
      <c r="AL60" s="311"/>
      <c r="AM60" s="311"/>
      <c r="AN60" s="311"/>
      <c r="AO60" s="311"/>
    </row>
    <row r="61" spans="1:41" ht="14.5">
      <c r="A61" s="1" t="s">
        <v>192</v>
      </c>
      <c r="B61" s="2" t="s">
        <v>63</v>
      </c>
      <c r="C61" s="2">
        <v>1</v>
      </c>
      <c r="D61" s="2">
        <v>27</v>
      </c>
      <c r="E61" s="3"/>
      <c r="F61" s="3"/>
      <c r="G61" s="3"/>
      <c r="H61" s="2">
        <v>1</v>
      </c>
      <c r="I61" s="3"/>
      <c r="J61" s="3"/>
      <c r="K61" s="3"/>
      <c r="L61" s="3"/>
      <c r="M61" s="3"/>
      <c r="N61" s="3"/>
      <c r="O61" s="3"/>
      <c r="P61" s="2">
        <v>1</v>
      </c>
      <c r="Q61" s="42">
        <v>1</v>
      </c>
      <c r="R61" s="3"/>
      <c r="T61" s="3"/>
      <c r="U61" s="311"/>
      <c r="V61" s="42"/>
      <c r="W61" s="311"/>
      <c r="X61" s="311"/>
      <c r="Y61" s="311"/>
      <c r="Z61" s="311"/>
      <c r="AA61" s="311" t="s">
        <v>127</v>
      </c>
      <c r="AB61" s="312"/>
      <c r="AC61" s="311"/>
      <c r="AD61" s="311"/>
      <c r="AE61" s="311"/>
      <c r="AF61" s="311"/>
      <c r="AG61" s="311"/>
      <c r="AH61" s="311"/>
      <c r="AI61" s="311"/>
      <c r="AJ61" s="311"/>
      <c r="AK61" s="311"/>
      <c r="AL61" s="311"/>
      <c r="AM61" s="311"/>
      <c r="AN61" s="311"/>
      <c r="AO61" s="311"/>
    </row>
    <row r="62" spans="1:41" ht="14.5">
      <c r="A62" s="1" t="s">
        <v>193</v>
      </c>
      <c r="B62" s="4">
        <v>43935</v>
      </c>
      <c r="C62" s="2">
        <v>1</v>
      </c>
      <c r="D62" s="2">
        <v>28</v>
      </c>
      <c r="E62" s="3"/>
      <c r="F62" s="3"/>
      <c r="G62" s="3"/>
      <c r="H62" s="2">
        <v>1</v>
      </c>
      <c r="I62" s="2">
        <v>11</v>
      </c>
      <c r="J62" s="3"/>
      <c r="K62" s="3"/>
      <c r="L62" s="2">
        <v>1</v>
      </c>
      <c r="M62" s="3"/>
      <c r="N62" s="3"/>
      <c r="O62" s="3"/>
      <c r="P62" s="3"/>
      <c r="Q62" s="42">
        <v>1</v>
      </c>
      <c r="R62" s="3"/>
      <c r="T62" s="3"/>
      <c r="U62" s="311"/>
      <c r="V62" s="42"/>
      <c r="W62" s="311"/>
      <c r="X62" s="311"/>
      <c r="Y62" s="311" t="s">
        <v>194</v>
      </c>
      <c r="Z62" s="312"/>
      <c r="AA62" s="311" t="s">
        <v>50</v>
      </c>
      <c r="AB62" s="311"/>
      <c r="AC62" s="311"/>
      <c r="AD62" s="311" t="s">
        <v>195</v>
      </c>
      <c r="AE62" s="311" t="s">
        <v>196</v>
      </c>
      <c r="AF62" s="311" t="s">
        <v>197</v>
      </c>
      <c r="AG62" s="312"/>
      <c r="AH62" s="312"/>
      <c r="AI62" s="311" t="s">
        <v>198</v>
      </c>
      <c r="AJ62" s="312"/>
      <c r="AK62" s="312"/>
      <c r="AL62" s="311"/>
      <c r="AM62" s="311"/>
      <c r="AN62" s="311"/>
      <c r="AO62" s="311"/>
    </row>
    <row r="63" spans="1:41" ht="14.5">
      <c r="A63" s="1" t="s">
        <v>199</v>
      </c>
      <c r="B63" s="4">
        <v>43924</v>
      </c>
      <c r="C63" s="2">
        <v>2</v>
      </c>
      <c r="D63" s="2">
        <v>35.5</v>
      </c>
      <c r="E63" s="3"/>
      <c r="F63" s="3"/>
      <c r="G63" s="3"/>
      <c r="H63" s="2">
        <v>2</v>
      </c>
      <c r="I63" s="3"/>
      <c r="J63" s="2">
        <v>2</v>
      </c>
      <c r="K63" s="2">
        <v>1</v>
      </c>
      <c r="L63" s="3"/>
      <c r="M63" s="2" t="s">
        <v>200</v>
      </c>
      <c r="N63" s="2">
        <v>1</v>
      </c>
      <c r="O63" s="3"/>
      <c r="P63" s="2">
        <v>2</v>
      </c>
      <c r="Q63" s="42">
        <v>2</v>
      </c>
      <c r="R63" s="3"/>
      <c r="T63" s="3"/>
      <c r="U63" s="311"/>
      <c r="V63" s="42"/>
      <c r="W63" s="311"/>
      <c r="X63" s="311"/>
      <c r="Y63" s="311"/>
      <c r="Z63" s="311"/>
      <c r="AA63" s="311"/>
      <c r="AB63" s="311"/>
      <c r="AC63" s="311"/>
      <c r="AD63" s="311"/>
      <c r="AE63" s="311"/>
      <c r="AF63" s="311"/>
      <c r="AG63" s="311"/>
      <c r="AH63" s="311"/>
      <c r="AI63" s="311"/>
      <c r="AJ63" s="311"/>
      <c r="AK63" s="311"/>
      <c r="AL63" s="311"/>
      <c r="AM63" s="311"/>
      <c r="AN63" s="311"/>
      <c r="AO63" s="311"/>
    </row>
    <row r="64" spans="1:41" ht="14.5">
      <c r="A64" s="1" t="s">
        <v>201</v>
      </c>
      <c r="B64" s="4">
        <v>43945</v>
      </c>
      <c r="C64" s="2">
        <v>7</v>
      </c>
      <c r="D64" s="2">
        <v>32.700000000000003</v>
      </c>
      <c r="E64" s="3"/>
      <c r="F64" s="3"/>
      <c r="G64" s="3"/>
      <c r="H64" s="2">
        <v>7</v>
      </c>
      <c r="I64" s="9">
        <v>43842</v>
      </c>
      <c r="J64" s="2"/>
      <c r="K64" s="3"/>
      <c r="L64" s="3"/>
      <c r="M64" s="2" t="s">
        <v>202</v>
      </c>
      <c r="N64" s="3"/>
      <c r="O64" s="3"/>
      <c r="P64" s="2">
        <v>6</v>
      </c>
      <c r="Q64" s="42">
        <v>7</v>
      </c>
      <c r="R64" s="3"/>
      <c r="T64" s="3"/>
      <c r="U64" s="311"/>
      <c r="V64" s="42"/>
      <c r="W64" s="311"/>
      <c r="X64" s="311"/>
      <c r="Y64" s="311"/>
      <c r="Z64" s="311" t="s">
        <v>203</v>
      </c>
      <c r="AA64" s="311"/>
      <c r="AB64" s="311"/>
      <c r="AC64" s="311"/>
      <c r="AD64" s="311"/>
      <c r="AE64" s="311"/>
      <c r="AF64" s="311"/>
      <c r="AG64" s="311"/>
      <c r="AH64" s="311"/>
      <c r="AI64" s="311"/>
      <c r="AJ64" s="311" t="s">
        <v>204</v>
      </c>
      <c r="AK64" s="312"/>
      <c r="AL64" s="311"/>
      <c r="AM64" s="311"/>
      <c r="AN64" s="311"/>
      <c r="AO64" s="311"/>
    </row>
    <row r="65" spans="1:41" ht="14.5">
      <c r="A65" s="1" t="s">
        <v>205</v>
      </c>
      <c r="B65" s="4">
        <v>43944</v>
      </c>
      <c r="C65" s="2">
        <v>116</v>
      </c>
      <c r="D65" s="2" t="s">
        <v>206</v>
      </c>
      <c r="E65" s="8"/>
      <c r="F65" s="2">
        <v>4</v>
      </c>
      <c r="G65" s="2">
        <v>6</v>
      </c>
      <c r="H65" s="2">
        <v>106</v>
      </c>
      <c r="I65" s="2" t="s">
        <v>207</v>
      </c>
      <c r="J65" s="2">
        <v>8</v>
      </c>
      <c r="K65" s="2">
        <v>4</v>
      </c>
      <c r="L65" s="2">
        <v>9</v>
      </c>
      <c r="M65" s="2"/>
      <c r="N65" s="2">
        <v>8</v>
      </c>
      <c r="O65" s="2">
        <v>0</v>
      </c>
      <c r="P65" s="2">
        <v>85</v>
      </c>
      <c r="Q65" s="42">
        <v>99</v>
      </c>
      <c r="R65" s="2">
        <v>1</v>
      </c>
      <c r="T65" s="2">
        <v>6</v>
      </c>
      <c r="U65" s="311">
        <v>16</v>
      </c>
      <c r="V65" s="42"/>
      <c r="W65" s="311"/>
      <c r="X65" s="311"/>
      <c r="Y65" s="311"/>
      <c r="Z65" s="311"/>
      <c r="AA65" s="311"/>
      <c r="AB65" s="311"/>
      <c r="AC65" s="311"/>
      <c r="AD65" s="311"/>
      <c r="AE65" s="311"/>
      <c r="AF65" s="311"/>
      <c r="AG65" s="311"/>
      <c r="AH65" s="311"/>
      <c r="AI65" s="311"/>
      <c r="AJ65" s="311"/>
      <c r="AK65" s="311"/>
      <c r="AL65" s="311"/>
      <c r="AM65" s="311"/>
      <c r="AN65" s="311"/>
      <c r="AO65" s="311"/>
    </row>
    <row r="66" spans="1:41" ht="14.5">
      <c r="A66" s="1" t="s">
        <v>208</v>
      </c>
      <c r="B66" s="4">
        <v>43947</v>
      </c>
      <c r="C66" s="331">
        <v>4</v>
      </c>
      <c r="D66" s="2">
        <v>37</v>
      </c>
      <c r="E66" s="8"/>
      <c r="F66" s="8"/>
      <c r="G66" s="2">
        <v>2</v>
      </c>
      <c r="H66" s="2">
        <v>2</v>
      </c>
      <c r="I66" s="3"/>
      <c r="J66" s="3"/>
      <c r="K66" s="3"/>
      <c r="L66" s="3"/>
      <c r="M66" s="3"/>
      <c r="N66" s="2">
        <v>1</v>
      </c>
      <c r="O66" s="3"/>
      <c r="P66" s="2">
        <v>2</v>
      </c>
      <c r="Q66" s="42">
        <v>2</v>
      </c>
      <c r="R66" s="3"/>
      <c r="T66" s="3"/>
      <c r="U66" s="311">
        <v>2</v>
      </c>
      <c r="V66" s="42"/>
      <c r="W66" s="311"/>
      <c r="X66" s="311"/>
      <c r="Y66" s="311"/>
      <c r="Z66" s="311"/>
      <c r="AA66" s="311" t="s">
        <v>209</v>
      </c>
      <c r="AB66" s="311"/>
      <c r="AC66" s="311"/>
      <c r="AD66" s="311"/>
      <c r="AE66" s="311"/>
      <c r="AF66" s="311"/>
      <c r="AG66" s="311"/>
      <c r="AH66" s="311"/>
      <c r="AI66" s="311" t="s">
        <v>36</v>
      </c>
      <c r="AJ66" s="311"/>
      <c r="AK66" s="311"/>
      <c r="AL66" s="311"/>
      <c r="AM66" s="311"/>
      <c r="AN66" s="311"/>
      <c r="AO66" s="311"/>
    </row>
    <row r="67" spans="1:41" ht="14.5">
      <c r="A67" s="1" t="s">
        <v>210</v>
      </c>
      <c r="B67" s="4">
        <v>43949</v>
      </c>
      <c r="C67" s="2">
        <v>5</v>
      </c>
      <c r="D67" s="2">
        <v>29</v>
      </c>
      <c r="E67" s="3"/>
      <c r="F67" s="2"/>
      <c r="G67" s="2"/>
      <c r="H67" s="2">
        <v>5</v>
      </c>
      <c r="I67" s="3"/>
      <c r="J67" s="2">
        <v>5</v>
      </c>
      <c r="K67" s="2"/>
      <c r="L67" s="2"/>
      <c r="M67" s="3"/>
      <c r="N67" s="2"/>
      <c r="O67" s="2"/>
      <c r="P67" s="2">
        <v>4</v>
      </c>
      <c r="Q67" s="42">
        <v>5</v>
      </c>
      <c r="R67" s="2"/>
      <c r="T67" s="2"/>
      <c r="U67" s="311"/>
      <c r="V67" s="42"/>
      <c r="W67" s="311"/>
      <c r="X67" s="311" t="s">
        <v>51</v>
      </c>
      <c r="Y67" s="311"/>
      <c r="Z67" s="311"/>
      <c r="AA67" s="311"/>
      <c r="AB67" s="311"/>
      <c r="AC67" s="311"/>
      <c r="AD67" s="311"/>
      <c r="AE67" s="311"/>
      <c r="AF67" s="311"/>
      <c r="AG67" s="311"/>
      <c r="AH67" s="311"/>
      <c r="AI67" s="311"/>
      <c r="AJ67" s="311"/>
      <c r="AK67" s="311" t="s">
        <v>211</v>
      </c>
      <c r="AL67" s="311"/>
      <c r="AM67" s="311"/>
      <c r="AN67" s="311"/>
      <c r="AO67" s="311"/>
    </row>
    <row r="68" spans="1:41" ht="14.5">
      <c r="A68" s="1" t="s">
        <v>212</v>
      </c>
      <c r="B68" s="4">
        <v>43933</v>
      </c>
      <c r="C68" s="2">
        <v>1</v>
      </c>
      <c r="D68" s="2">
        <v>33</v>
      </c>
      <c r="E68" s="3"/>
      <c r="F68" s="2"/>
      <c r="G68" s="2" t="s">
        <v>213</v>
      </c>
      <c r="H68" s="2"/>
      <c r="I68" s="3"/>
      <c r="J68" s="2"/>
      <c r="K68" s="2"/>
      <c r="L68" s="2"/>
      <c r="M68" s="3"/>
      <c r="N68" s="2"/>
      <c r="O68" s="2"/>
      <c r="P68" s="2"/>
      <c r="Q68" s="42"/>
      <c r="R68" s="2"/>
      <c r="T68" s="2"/>
      <c r="U68" s="311">
        <v>1</v>
      </c>
      <c r="V68" s="42"/>
      <c r="W68" s="311"/>
      <c r="X68" s="311"/>
      <c r="Y68" s="311"/>
      <c r="Z68" s="311"/>
      <c r="AA68" s="311"/>
      <c r="AB68" s="311"/>
      <c r="AC68" s="311"/>
      <c r="AD68" s="311"/>
      <c r="AE68" s="311"/>
      <c r="AF68" s="311"/>
      <c r="AG68" s="311"/>
      <c r="AH68" s="311"/>
      <c r="AI68" s="311"/>
      <c r="AJ68" s="311"/>
      <c r="AK68" s="311" t="s">
        <v>214</v>
      </c>
      <c r="AL68" s="311"/>
      <c r="AM68" s="311"/>
      <c r="AN68" s="311"/>
      <c r="AO68" s="311"/>
    </row>
    <row r="69" spans="1:41" ht="14.5">
      <c r="A69" s="1" t="s">
        <v>76</v>
      </c>
      <c r="B69" s="4">
        <v>43943</v>
      </c>
      <c r="C69" s="2">
        <v>2</v>
      </c>
      <c r="D69" s="2" t="s">
        <v>215</v>
      </c>
      <c r="E69" s="3"/>
      <c r="F69" s="2">
        <v>2</v>
      </c>
      <c r="G69" s="2"/>
      <c r="H69" s="2"/>
      <c r="I69" s="3"/>
      <c r="J69" s="2"/>
      <c r="K69" s="2"/>
      <c r="L69" s="2"/>
      <c r="M69" s="3"/>
      <c r="N69" s="2"/>
      <c r="O69" s="2"/>
      <c r="P69" s="2"/>
      <c r="Q69" s="42"/>
      <c r="R69" s="2"/>
      <c r="T69" s="2"/>
      <c r="U69" s="311">
        <v>2</v>
      </c>
      <c r="V69" s="42"/>
      <c r="W69" s="311"/>
      <c r="X69" s="311" t="s">
        <v>41</v>
      </c>
      <c r="Y69" s="311"/>
      <c r="Z69" s="311" t="s">
        <v>36</v>
      </c>
      <c r="AA69" s="311" t="s">
        <v>216</v>
      </c>
      <c r="AB69" s="311"/>
      <c r="AC69" s="311"/>
      <c r="AD69" s="311"/>
      <c r="AE69" s="311"/>
      <c r="AF69" s="311"/>
      <c r="AG69" s="311"/>
      <c r="AH69" s="311"/>
      <c r="AI69" s="311"/>
      <c r="AJ69" s="311" t="s">
        <v>217</v>
      </c>
      <c r="AK69" s="311"/>
      <c r="AL69" s="311"/>
      <c r="AM69" s="311"/>
      <c r="AN69" s="311"/>
      <c r="AO69" s="311"/>
    </row>
    <row r="70" spans="1:41" ht="14.5">
      <c r="A70" s="1" t="s">
        <v>218</v>
      </c>
      <c r="B70" s="4">
        <v>43947</v>
      </c>
      <c r="C70" s="2">
        <v>32</v>
      </c>
      <c r="D70" s="2">
        <v>31</v>
      </c>
      <c r="E70" s="3"/>
      <c r="F70" s="2"/>
      <c r="G70" s="2"/>
      <c r="H70" s="2"/>
      <c r="I70" s="3"/>
      <c r="J70" s="2"/>
      <c r="K70" s="2"/>
      <c r="L70" s="2"/>
      <c r="M70" s="3"/>
      <c r="N70" s="2"/>
      <c r="O70" s="2"/>
      <c r="P70" s="2"/>
      <c r="Q70" s="42">
        <v>32</v>
      </c>
      <c r="R70" s="2"/>
      <c r="T70" s="2"/>
      <c r="U70" s="311"/>
      <c r="V70" s="42"/>
      <c r="W70" s="311"/>
      <c r="X70" s="311"/>
      <c r="Y70" s="311"/>
      <c r="Z70" s="311"/>
      <c r="AA70" s="311" t="s">
        <v>219</v>
      </c>
      <c r="AB70" s="311"/>
      <c r="AC70" s="311"/>
      <c r="AD70" s="311"/>
      <c r="AE70" s="311"/>
      <c r="AF70" s="311"/>
      <c r="AG70" s="311"/>
      <c r="AH70" s="311"/>
      <c r="AI70" s="311"/>
      <c r="AJ70" s="311"/>
      <c r="AK70" s="311"/>
      <c r="AL70" s="311"/>
      <c r="AM70" s="311"/>
      <c r="AN70" s="311"/>
      <c r="AO70" s="311"/>
    </row>
    <row r="71" spans="1:41" ht="14.5">
      <c r="A71" s="1" t="s">
        <v>220</v>
      </c>
      <c r="B71" s="4">
        <v>43941</v>
      </c>
      <c r="C71" s="2">
        <v>1</v>
      </c>
      <c r="D71" s="2">
        <v>35</v>
      </c>
      <c r="E71" s="3"/>
      <c r="F71" s="2"/>
      <c r="G71" s="2"/>
      <c r="H71" s="2">
        <v>1</v>
      </c>
      <c r="I71" s="2">
        <v>3</v>
      </c>
      <c r="J71" s="2"/>
      <c r="K71" s="2"/>
      <c r="L71" s="2"/>
      <c r="M71" s="3"/>
      <c r="N71" s="2"/>
      <c r="O71" s="2"/>
      <c r="P71" s="2">
        <v>1</v>
      </c>
      <c r="Q71" s="42">
        <v>1</v>
      </c>
      <c r="R71" s="2"/>
      <c r="T71" s="2"/>
      <c r="U71" s="311"/>
      <c r="V71" s="42"/>
      <c r="W71" s="311"/>
      <c r="X71" s="311"/>
      <c r="Y71" s="311"/>
      <c r="Z71" s="311"/>
      <c r="AA71" s="311" t="s">
        <v>50</v>
      </c>
      <c r="AB71" s="311"/>
      <c r="AC71" s="311"/>
      <c r="AD71" s="311"/>
      <c r="AE71" s="311"/>
      <c r="AF71" s="311"/>
      <c r="AG71" s="311"/>
      <c r="AH71" s="311"/>
      <c r="AI71" s="311"/>
      <c r="AJ71" s="311" t="s">
        <v>50</v>
      </c>
      <c r="AK71" s="311"/>
      <c r="AL71" s="311"/>
      <c r="AM71" s="311"/>
      <c r="AN71" s="311"/>
      <c r="AO71" s="311"/>
    </row>
    <row r="72" spans="1:41" ht="14.5">
      <c r="A72" s="1" t="s">
        <v>221</v>
      </c>
      <c r="B72" s="4">
        <v>43943</v>
      </c>
      <c r="C72" s="2">
        <v>28</v>
      </c>
      <c r="D72" s="2">
        <v>30</v>
      </c>
      <c r="E72" s="3"/>
      <c r="F72" s="2">
        <v>3</v>
      </c>
      <c r="G72" s="2">
        <v>1</v>
      </c>
      <c r="H72" s="2">
        <v>24</v>
      </c>
      <c r="I72" s="2" t="s">
        <v>222</v>
      </c>
      <c r="J72" s="2">
        <v>28</v>
      </c>
      <c r="K72" s="2"/>
      <c r="L72" s="2">
        <v>2</v>
      </c>
      <c r="M72" s="2" t="s">
        <v>223</v>
      </c>
      <c r="N72" s="2"/>
      <c r="O72" s="2"/>
      <c r="P72" s="2">
        <v>17</v>
      </c>
      <c r="Q72" s="42">
        <v>22</v>
      </c>
      <c r="R72" s="2"/>
      <c r="T72" s="2"/>
      <c r="U72" s="311">
        <v>2</v>
      </c>
      <c r="V72" s="42">
        <v>4</v>
      </c>
      <c r="W72" s="311"/>
      <c r="X72" s="311"/>
      <c r="Y72" s="311"/>
      <c r="Z72" s="311"/>
      <c r="AA72" s="311"/>
      <c r="AB72" s="311"/>
      <c r="AC72" s="311"/>
      <c r="AD72" s="311"/>
      <c r="AE72" s="311"/>
      <c r="AF72" s="311"/>
      <c r="AG72" s="311"/>
      <c r="AH72" s="311"/>
      <c r="AI72" s="311"/>
      <c r="AJ72" s="311"/>
      <c r="AK72" s="311" t="s">
        <v>224</v>
      </c>
      <c r="AL72" s="311"/>
      <c r="AM72" s="311"/>
      <c r="AN72" s="311"/>
      <c r="AO72" s="311"/>
    </row>
    <row r="73" spans="1:41" ht="14.5">
      <c r="A73" s="1" t="s">
        <v>225</v>
      </c>
      <c r="B73" s="4">
        <v>43950</v>
      </c>
      <c r="C73" s="2">
        <v>10</v>
      </c>
      <c r="D73" s="2" t="s">
        <v>226</v>
      </c>
      <c r="E73" s="2"/>
      <c r="F73" s="2"/>
      <c r="G73" s="2"/>
      <c r="H73" s="2">
        <v>10</v>
      </c>
      <c r="I73" s="3"/>
      <c r="J73" s="2"/>
      <c r="K73" s="2"/>
      <c r="L73" s="2"/>
      <c r="M73" s="3"/>
      <c r="N73" s="2"/>
      <c r="O73" s="2"/>
      <c r="P73" s="2"/>
      <c r="Q73" s="42">
        <v>10</v>
      </c>
      <c r="R73" s="2"/>
      <c r="T73" s="2"/>
      <c r="U73" s="311"/>
      <c r="V73" s="42"/>
      <c r="W73" s="311"/>
      <c r="X73" s="311"/>
      <c r="Y73" s="311"/>
      <c r="Z73" s="311"/>
      <c r="AA73" s="311"/>
      <c r="AB73" s="311"/>
      <c r="AC73" s="311"/>
      <c r="AD73" s="311"/>
      <c r="AE73" s="311"/>
      <c r="AF73" s="311"/>
      <c r="AG73" s="311"/>
      <c r="AH73" s="311"/>
      <c r="AI73" s="311"/>
      <c r="AJ73" s="311"/>
      <c r="AK73" s="311" t="s">
        <v>227</v>
      </c>
      <c r="AL73" s="311"/>
      <c r="AM73" s="311"/>
      <c r="AN73" s="311"/>
      <c r="AO73" s="311"/>
    </row>
    <row r="74" spans="1:41" ht="14.5">
      <c r="A74" s="1" t="s">
        <v>228</v>
      </c>
      <c r="B74" s="13">
        <v>43952</v>
      </c>
      <c r="C74" s="2">
        <v>1</v>
      </c>
      <c r="D74" s="2">
        <v>33</v>
      </c>
      <c r="E74" s="3"/>
      <c r="F74" s="2"/>
      <c r="G74" s="2"/>
      <c r="H74" s="2">
        <v>1</v>
      </c>
      <c r="I74" s="2">
        <v>6</v>
      </c>
      <c r="J74" s="2"/>
      <c r="K74" s="2"/>
      <c r="L74" s="2"/>
      <c r="M74" s="3"/>
      <c r="N74" s="2"/>
      <c r="O74" s="2"/>
      <c r="P74" s="2"/>
      <c r="Q74" s="42">
        <v>1</v>
      </c>
      <c r="R74" s="2"/>
      <c r="T74" s="2"/>
      <c r="U74" s="311"/>
      <c r="V74" s="42"/>
      <c r="W74" s="311"/>
      <c r="X74" s="311" t="s">
        <v>229</v>
      </c>
      <c r="Y74" s="311"/>
      <c r="Z74" s="311"/>
      <c r="AA74" s="311"/>
      <c r="AB74" s="311"/>
      <c r="AC74" s="311"/>
      <c r="AD74" s="311"/>
      <c r="AE74" s="311" t="s">
        <v>36</v>
      </c>
      <c r="AF74" s="311"/>
      <c r="AG74" s="311"/>
      <c r="AH74" s="311"/>
      <c r="AI74" s="311"/>
      <c r="AJ74" s="311" t="s">
        <v>41</v>
      </c>
      <c r="AK74" s="311"/>
      <c r="AL74" s="311"/>
      <c r="AM74" s="311"/>
      <c r="AN74" s="311"/>
      <c r="AO74" s="311"/>
    </row>
    <row r="75" spans="1:41" ht="14.5">
      <c r="A75" s="14" t="s">
        <v>230</v>
      </c>
      <c r="B75" s="4">
        <v>43945</v>
      </c>
      <c r="C75" s="2">
        <v>9</v>
      </c>
      <c r="D75" s="2" t="s">
        <v>231</v>
      </c>
      <c r="E75" s="3"/>
      <c r="F75" s="2"/>
      <c r="G75" s="2"/>
      <c r="H75" s="2"/>
      <c r="I75" s="3"/>
      <c r="J75" s="2">
        <v>6</v>
      </c>
      <c r="K75" s="2"/>
      <c r="L75" s="2"/>
      <c r="M75" s="3"/>
      <c r="N75" s="2">
        <v>5</v>
      </c>
      <c r="O75" s="2">
        <v>7</v>
      </c>
      <c r="P75" s="2">
        <v>6</v>
      </c>
      <c r="Q75" s="42">
        <v>7</v>
      </c>
      <c r="R75" s="458"/>
      <c r="S75" s="458">
        <v>2</v>
      </c>
      <c r="T75" s="2">
        <v>1</v>
      </c>
      <c r="U75" s="311"/>
      <c r="V75" s="42"/>
      <c r="W75" s="311"/>
      <c r="X75" s="311"/>
      <c r="Y75" s="311"/>
      <c r="Z75" s="311" t="s">
        <v>232</v>
      </c>
      <c r="AA75" s="311"/>
      <c r="AB75" s="311"/>
      <c r="AC75" s="311"/>
      <c r="AD75" s="311"/>
      <c r="AE75" s="311"/>
      <c r="AF75" s="311"/>
      <c r="AG75" s="311"/>
      <c r="AH75" s="311"/>
      <c r="AI75" s="311"/>
      <c r="AJ75" s="311"/>
      <c r="AK75" s="311"/>
      <c r="AL75" s="311"/>
      <c r="AM75" s="311"/>
      <c r="AN75" s="311"/>
      <c r="AO75" s="311"/>
    </row>
    <row r="76" spans="1:41" ht="14.5">
      <c r="A76" s="1" t="s">
        <v>233</v>
      </c>
      <c r="B76" s="4">
        <v>43944</v>
      </c>
      <c r="C76" s="2">
        <v>1</v>
      </c>
      <c r="D76" s="3"/>
      <c r="E76" s="3"/>
      <c r="F76" s="2"/>
      <c r="G76" s="2"/>
      <c r="H76" s="2">
        <v>1</v>
      </c>
      <c r="I76" s="2">
        <v>5</v>
      </c>
      <c r="J76" s="2"/>
      <c r="K76" s="2"/>
      <c r="L76" s="2"/>
      <c r="M76" s="3"/>
      <c r="N76" s="2">
        <v>1</v>
      </c>
      <c r="O76" s="2"/>
      <c r="P76" s="2">
        <v>1</v>
      </c>
      <c r="Q76" s="42">
        <v>1</v>
      </c>
      <c r="R76" s="2"/>
      <c r="T76" s="2"/>
      <c r="U76" s="311"/>
      <c r="V76" s="42"/>
      <c r="W76" s="311"/>
      <c r="X76" s="311"/>
      <c r="Y76" s="311"/>
      <c r="Z76" s="311"/>
      <c r="AA76" s="311" t="s">
        <v>234</v>
      </c>
      <c r="AB76" s="311"/>
      <c r="AC76" s="311"/>
      <c r="AD76" s="311"/>
      <c r="AE76" s="311"/>
      <c r="AF76" s="311"/>
      <c r="AG76" s="311"/>
      <c r="AH76" s="311"/>
      <c r="AI76" s="311"/>
      <c r="AJ76" s="311"/>
      <c r="AK76" s="311"/>
      <c r="AL76" s="311"/>
      <c r="AM76" s="311"/>
      <c r="AN76" s="311"/>
      <c r="AO76" s="311"/>
    </row>
    <row r="77" spans="1:41" ht="14.5">
      <c r="A77" s="1" t="s">
        <v>235</v>
      </c>
      <c r="B77" s="4">
        <v>43951</v>
      </c>
      <c r="C77" s="2">
        <v>1</v>
      </c>
      <c r="D77" s="2">
        <v>28</v>
      </c>
      <c r="E77" s="3"/>
      <c r="F77" s="2"/>
      <c r="G77" s="2">
        <v>1</v>
      </c>
      <c r="H77" s="2"/>
      <c r="I77" s="3"/>
      <c r="J77" s="2"/>
      <c r="K77" s="2"/>
      <c r="L77" s="2"/>
      <c r="M77" s="3"/>
      <c r="N77" s="2"/>
      <c r="O77" s="2"/>
      <c r="P77" s="2"/>
      <c r="Q77" s="42">
        <v>1</v>
      </c>
      <c r="R77" s="2" t="s">
        <v>5196</v>
      </c>
      <c r="T77" s="2"/>
      <c r="U77" s="311"/>
      <c r="V77" s="42"/>
      <c r="W77" s="311"/>
      <c r="X77" s="311"/>
      <c r="Y77" s="311" t="s">
        <v>36</v>
      </c>
      <c r="Z77" s="311" t="s">
        <v>36</v>
      </c>
      <c r="AA77" s="311" t="s">
        <v>50</v>
      </c>
      <c r="AB77" s="311"/>
      <c r="AC77" s="311" t="s">
        <v>36</v>
      </c>
      <c r="AD77" s="311"/>
      <c r="AE77" s="311"/>
      <c r="AF77" s="311" t="s">
        <v>50</v>
      </c>
      <c r="AG77" s="311"/>
      <c r="AH77" s="311" t="s">
        <v>36</v>
      </c>
      <c r="AI77" s="311" t="s">
        <v>36</v>
      </c>
      <c r="AJ77" s="311"/>
      <c r="AK77" s="311"/>
      <c r="AL77" s="311"/>
      <c r="AM77" s="311"/>
      <c r="AN77" s="311"/>
      <c r="AO77" s="311"/>
    </row>
    <row r="78" spans="1:41" ht="14.5">
      <c r="A78" s="1" t="s">
        <v>208</v>
      </c>
      <c r="B78" s="13">
        <v>43953</v>
      </c>
      <c r="C78" s="2">
        <v>7</v>
      </c>
      <c r="D78" s="3"/>
      <c r="E78" s="3"/>
      <c r="F78" s="2"/>
      <c r="G78" s="2"/>
      <c r="H78" s="2">
        <v>2</v>
      </c>
      <c r="I78" s="3"/>
      <c r="J78" s="2"/>
      <c r="K78" s="2"/>
      <c r="L78" s="2"/>
      <c r="M78" s="3"/>
      <c r="N78" s="2"/>
      <c r="O78" s="2"/>
      <c r="P78" s="2">
        <v>2</v>
      </c>
      <c r="Q78" s="42">
        <v>2</v>
      </c>
      <c r="R78" s="2">
        <v>1</v>
      </c>
      <c r="T78" s="2"/>
      <c r="U78" s="311">
        <v>4</v>
      </c>
      <c r="V78" s="42"/>
      <c r="W78" s="311"/>
      <c r="X78" s="311"/>
      <c r="Y78" s="311"/>
      <c r="Z78" s="311"/>
      <c r="AA78" s="311"/>
      <c r="AB78" s="311"/>
      <c r="AC78" s="311"/>
      <c r="AD78" s="311"/>
      <c r="AE78" s="311"/>
      <c r="AF78" s="311"/>
      <c r="AG78" s="311"/>
      <c r="AH78" s="311"/>
      <c r="AI78" s="311"/>
      <c r="AJ78" s="311"/>
      <c r="AK78" s="311"/>
      <c r="AL78" s="311"/>
      <c r="AM78" s="311"/>
      <c r="AN78" s="311"/>
      <c r="AO78" s="311"/>
    </row>
    <row r="79" spans="1:41" ht="14.5">
      <c r="A79" s="1" t="s">
        <v>237</v>
      </c>
      <c r="B79" s="4">
        <v>43935</v>
      </c>
      <c r="C79" s="2">
        <v>1</v>
      </c>
      <c r="D79" s="2">
        <v>39</v>
      </c>
      <c r="E79" s="3"/>
      <c r="F79" s="2"/>
      <c r="G79" s="2"/>
      <c r="H79" s="2">
        <v>1</v>
      </c>
      <c r="I79" s="2">
        <v>13</v>
      </c>
      <c r="J79" s="2">
        <v>1</v>
      </c>
      <c r="K79" s="2"/>
      <c r="L79" s="2"/>
      <c r="M79" s="2" t="s">
        <v>238</v>
      </c>
      <c r="N79" s="2">
        <v>1</v>
      </c>
      <c r="O79" s="2"/>
      <c r="P79" s="2">
        <v>1</v>
      </c>
      <c r="Q79" s="42">
        <v>1</v>
      </c>
      <c r="R79" s="2"/>
      <c r="T79" s="2"/>
      <c r="U79" s="311"/>
      <c r="V79" s="42"/>
      <c r="W79" s="311"/>
      <c r="X79" s="311"/>
      <c r="Y79" s="311"/>
      <c r="Z79" s="311" t="s">
        <v>36</v>
      </c>
      <c r="AA79" s="311" t="s">
        <v>50</v>
      </c>
      <c r="AB79" s="311"/>
      <c r="AC79" s="311"/>
      <c r="AD79" s="311"/>
      <c r="AE79" s="311"/>
      <c r="AF79" s="311"/>
      <c r="AG79" s="311"/>
      <c r="AH79" s="311"/>
      <c r="AI79" s="311"/>
      <c r="AJ79" s="311"/>
      <c r="AK79" s="311"/>
      <c r="AL79" s="311"/>
      <c r="AM79" s="311"/>
      <c r="AN79" s="311"/>
      <c r="AO79" s="311"/>
    </row>
    <row r="80" spans="1:41" ht="14.5">
      <c r="A80" s="1" t="s">
        <v>239</v>
      </c>
      <c r="B80" s="13">
        <v>43956</v>
      </c>
      <c r="C80" s="2">
        <v>1</v>
      </c>
      <c r="D80" s="2">
        <v>31</v>
      </c>
      <c r="E80" s="3"/>
      <c r="F80" s="2"/>
      <c r="G80" s="2"/>
      <c r="H80" s="2">
        <v>1</v>
      </c>
      <c r="I80" s="2">
        <v>8</v>
      </c>
      <c r="J80" s="2">
        <v>1</v>
      </c>
      <c r="K80" s="2"/>
      <c r="L80" s="2"/>
      <c r="M80" s="2" t="s">
        <v>240</v>
      </c>
      <c r="N80" s="2">
        <v>1</v>
      </c>
      <c r="O80" s="2"/>
      <c r="P80" s="2">
        <v>1</v>
      </c>
      <c r="Q80" s="42">
        <v>1</v>
      </c>
      <c r="R80" s="2"/>
      <c r="T80" s="2"/>
      <c r="U80" s="311"/>
      <c r="V80" s="42"/>
      <c r="W80" s="311"/>
      <c r="X80" s="311"/>
      <c r="Y80" s="311"/>
      <c r="Z80" s="311"/>
      <c r="AA80" s="311"/>
      <c r="AB80" s="311"/>
      <c r="AC80" s="311"/>
      <c r="AD80" s="311"/>
      <c r="AE80" s="311"/>
      <c r="AF80" s="311"/>
      <c r="AG80" s="311"/>
      <c r="AH80" s="311"/>
      <c r="AI80" s="311"/>
      <c r="AJ80" s="311"/>
      <c r="AK80" s="311"/>
      <c r="AL80" s="311"/>
      <c r="AM80" s="311"/>
      <c r="AN80" s="311"/>
      <c r="AO80" s="311"/>
    </row>
    <row r="81" spans="1:41" ht="14.5">
      <c r="A81" s="1" t="s">
        <v>241</v>
      </c>
      <c r="B81" s="13">
        <v>43956</v>
      </c>
      <c r="C81" s="2">
        <v>13</v>
      </c>
      <c r="D81" s="3"/>
      <c r="E81" s="3"/>
      <c r="F81" s="2">
        <v>5</v>
      </c>
      <c r="G81" s="2">
        <v>3</v>
      </c>
      <c r="H81" s="2">
        <v>5</v>
      </c>
      <c r="I81" s="3"/>
      <c r="J81" s="2"/>
      <c r="K81" s="2"/>
      <c r="L81" s="2"/>
      <c r="M81" s="3"/>
      <c r="N81" s="2"/>
      <c r="O81" s="2"/>
      <c r="P81" s="2"/>
      <c r="Q81" s="42">
        <v>5</v>
      </c>
      <c r="R81" s="2"/>
      <c r="T81" s="2"/>
      <c r="U81" s="311">
        <v>8</v>
      </c>
      <c r="V81" s="42"/>
      <c r="W81" s="311"/>
      <c r="X81" s="311"/>
      <c r="Y81" s="311" t="s">
        <v>242</v>
      </c>
      <c r="Z81" s="311"/>
      <c r="AA81" s="311"/>
      <c r="AB81" s="311"/>
      <c r="AC81" s="311"/>
      <c r="AD81" s="311" t="s">
        <v>243</v>
      </c>
      <c r="AE81" s="311"/>
      <c r="AF81" s="311"/>
      <c r="AG81" s="311"/>
      <c r="AH81" s="311"/>
      <c r="AI81" s="311"/>
      <c r="AJ81" s="311"/>
      <c r="AK81" s="311"/>
      <c r="AL81" s="311"/>
      <c r="AM81" s="311"/>
      <c r="AN81" s="311"/>
      <c r="AO81" s="311"/>
    </row>
    <row r="82" spans="1:41" ht="14.5">
      <c r="A82" s="1" t="s">
        <v>244</v>
      </c>
      <c r="B82" s="13">
        <v>43952</v>
      </c>
      <c r="C82" s="2">
        <v>5</v>
      </c>
      <c r="D82" s="2" t="s">
        <v>245</v>
      </c>
      <c r="E82" s="3"/>
      <c r="F82" s="2"/>
      <c r="G82" s="2">
        <v>2</v>
      </c>
      <c r="H82" s="2">
        <v>3</v>
      </c>
      <c r="I82" s="3"/>
      <c r="J82" s="2">
        <v>3</v>
      </c>
      <c r="K82" s="2"/>
      <c r="L82" s="2"/>
      <c r="M82" s="3"/>
      <c r="N82" s="2">
        <v>5</v>
      </c>
      <c r="O82" s="2"/>
      <c r="P82" s="2">
        <v>3</v>
      </c>
      <c r="Q82" s="42">
        <v>3</v>
      </c>
      <c r="R82" s="2"/>
      <c r="T82" s="2"/>
      <c r="U82" s="311">
        <v>2</v>
      </c>
      <c r="V82" s="42"/>
      <c r="W82" s="311"/>
      <c r="X82" s="311"/>
      <c r="Y82" s="311"/>
      <c r="Z82" s="311"/>
      <c r="AA82" s="311" t="s">
        <v>211</v>
      </c>
      <c r="AB82" s="311"/>
      <c r="AC82" s="311"/>
      <c r="AD82" s="311"/>
      <c r="AE82" s="311"/>
      <c r="AF82" s="311"/>
      <c r="AG82" s="311"/>
      <c r="AH82" s="311"/>
      <c r="AI82" s="311"/>
      <c r="AJ82" s="311"/>
      <c r="AK82" s="311"/>
      <c r="AL82" s="311"/>
      <c r="AM82" s="311"/>
      <c r="AN82" s="311"/>
      <c r="AO82" s="311"/>
    </row>
    <row r="83" spans="1:41" ht="14.5">
      <c r="A83" s="1" t="s">
        <v>246</v>
      </c>
      <c r="B83" s="4">
        <v>43941</v>
      </c>
      <c r="C83" s="2">
        <v>1</v>
      </c>
      <c r="D83" s="2">
        <v>17</v>
      </c>
      <c r="E83" s="2"/>
      <c r="F83" s="2"/>
      <c r="G83" s="2">
        <v>1</v>
      </c>
      <c r="H83" s="2"/>
      <c r="I83" s="2">
        <v>9</v>
      </c>
      <c r="J83" s="2"/>
      <c r="K83" s="2"/>
      <c r="L83" s="2"/>
      <c r="M83" s="2" t="s">
        <v>247</v>
      </c>
      <c r="N83" s="2"/>
      <c r="O83" s="2"/>
      <c r="P83" s="2">
        <v>1</v>
      </c>
      <c r="Q83" s="42">
        <v>1</v>
      </c>
      <c r="R83" s="2"/>
      <c r="T83" s="2"/>
      <c r="U83" s="311"/>
      <c r="V83" s="42"/>
      <c r="W83" s="311"/>
      <c r="X83" s="311"/>
      <c r="Y83" s="311"/>
      <c r="Z83" s="311"/>
      <c r="AA83" s="311" t="s">
        <v>243</v>
      </c>
      <c r="AB83" s="311"/>
      <c r="AC83" s="311"/>
      <c r="AD83" s="311"/>
      <c r="AE83" s="311"/>
      <c r="AF83" s="311"/>
      <c r="AG83" s="311"/>
      <c r="AH83" s="311"/>
      <c r="AI83" s="311"/>
      <c r="AJ83" s="311"/>
      <c r="AK83" s="311"/>
      <c r="AL83" s="311"/>
      <c r="AM83" s="311"/>
      <c r="AN83" s="311"/>
      <c r="AO83" s="311"/>
    </row>
    <row r="84" spans="1:41" ht="14.5">
      <c r="A84" s="1" t="s">
        <v>248</v>
      </c>
      <c r="B84" s="13">
        <v>43959</v>
      </c>
      <c r="C84" s="2">
        <v>1</v>
      </c>
      <c r="D84" s="2">
        <v>34</v>
      </c>
      <c r="E84" s="2" t="s">
        <v>249</v>
      </c>
      <c r="F84" s="2"/>
      <c r="G84" s="2">
        <v>1</v>
      </c>
      <c r="H84" s="2"/>
      <c r="I84" s="2">
        <v>6</v>
      </c>
      <c r="J84" s="2">
        <v>1</v>
      </c>
      <c r="K84" s="2"/>
      <c r="L84" s="2"/>
      <c r="M84" s="3"/>
      <c r="N84" s="2">
        <v>1</v>
      </c>
      <c r="O84" s="2"/>
      <c r="P84" s="2">
        <v>1</v>
      </c>
      <c r="Q84" s="42">
        <v>1</v>
      </c>
      <c r="R84" s="2"/>
      <c r="T84" s="2"/>
      <c r="U84" s="311"/>
      <c r="V84" s="42"/>
      <c r="W84" s="311"/>
      <c r="X84" s="311"/>
      <c r="Y84" s="311"/>
      <c r="Z84" s="311"/>
      <c r="AA84" s="311" t="s">
        <v>243</v>
      </c>
      <c r="AB84" s="311"/>
      <c r="AC84" s="311"/>
      <c r="AD84" s="311"/>
      <c r="AE84" s="311"/>
      <c r="AF84" s="311"/>
      <c r="AG84" s="311"/>
      <c r="AH84" s="311"/>
      <c r="AI84" s="311"/>
      <c r="AJ84" s="311"/>
      <c r="AK84" s="311"/>
      <c r="AL84" s="311"/>
      <c r="AM84" s="311"/>
      <c r="AN84" s="311"/>
      <c r="AO84" s="311"/>
    </row>
    <row r="85" spans="1:41" ht="14.5">
      <c r="A85" s="1" t="s">
        <v>250</v>
      </c>
      <c r="B85" s="15">
        <v>43960</v>
      </c>
      <c r="C85" s="2">
        <v>7</v>
      </c>
      <c r="D85" s="2" t="s">
        <v>251</v>
      </c>
      <c r="E85" s="3"/>
      <c r="F85" s="2"/>
      <c r="G85" s="2"/>
      <c r="H85" s="2"/>
      <c r="I85" s="3"/>
      <c r="J85" s="2"/>
      <c r="K85" s="2"/>
      <c r="L85" s="2"/>
      <c r="M85" s="3"/>
      <c r="N85" s="2">
        <v>7</v>
      </c>
      <c r="O85" s="2"/>
      <c r="P85" s="2">
        <v>5</v>
      </c>
      <c r="Q85" s="42">
        <v>7</v>
      </c>
      <c r="R85" s="2"/>
      <c r="T85" s="2"/>
      <c r="U85" s="311"/>
      <c r="V85" s="42"/>
      <c r="W85" s="311"/>
      <c r="X85" s="311"/>
      <c r="Y85" s="311"/>
      <c r="Z85" s="311"/>
      <c r="AA85" s="311"/>
      <c r="AB85" s="311"/>
      <c r="AC85" s="311"/>
      <c r="AD85" s="311"/>
      <c r="AE85" s="311"/>
      <c r="AF85" s="311"/>
      <c r="AG85" s="311"/>
      <c r="AH85" s="311"/>
      <c r="AI85" s="311"/>
      <c r="AJ85" s="311"/>
      <c r="AK85" s="311"/>
      <c r="AL85" s="311"/>
      <c r="AM85" s="311"/>
      <c r="AN85" s="311"/>
      <c r="AO85" s="311"/>
    </row>
    <row r="86" spans="1:41" ht="14.5">
      <c r="A86" s="1" t="s">
        <v>252</v>
      </c>
      <c r="B86" s="13">
        <v>43959</v>
      </c>
      <c r="C86" s="2">
        <v>64</v>
      </c>
      <c r="D86" s="2">
        <v>33</v>
      </c>
      <c r="E86" s="2" t="s">
        <v>253</v>
      </c>
      <c r="F86" s="2"/>
      <c r="G86" s="2"/>
      <c r="H86" s="2"/>
      <c r="I86" s="3"/>
      <c r="J86" s="2"/>
      <c r="K86" s="2"/>
      <c r="L86" s="2"/>
      <c r="M86" s="3"/>
      <c r="N86" s="2"/>
      <c r="O86" s="2"/>
      <c r="P86" s="2">
        <v>24</v>
      </c>
      <c r="Q86" s="42">
        <v>32</v>
      </c>
      <c r="R86" s="2"/>
      <c r="T86" s="2"/>
      <c r="U86" s="16">
        <v>32</v>
      </c>
      <c r="V86" s="42"/>
      <c r="W86" s="311"/>
      <c r="X86" s="311"/>
      <c r="Y86" s="311"/>
      <c r="Z86" s="311"/>
      <c r="AA86" s="311" t="s">
        <v>254</v>
      </c>
      <c r="AB86" s="311"/>
      <c r="AC86" s="311"/>
      <c r="AD86" s="311"/>
      <c r="AE86" s="311"/>
      <c r="AF86" s="311"/>
      <c r="AG86" s="311"/>
      <c r="AH86" s="311"/>
      <c r="AI86" s="311"/>
      <c r="AJ86" s="311"/>
      <c r="AK86" s="311" t="s">
        <v>255</v>
      </c>
      <c r="AL86" s="311"/>
      <c r="AM86" s="311"/>
      <c r="AN86" s="311"/>
      <c r="AO86" s="311"/>
    </row>
    <row r="87" spans="1:41" ht="14.5">
      <c r="A87" s="1" t="s">
        <v>256</v>
      </c>
      <c r="B87" s="13">
        <v>43959</v>
      </c>
      <c r="C87" s="2">
        <v>32</v>
      </c>
      <c r="D87" s="2" t="s">
        <v>257</v>
      </c>
      <c r="E87" s="3"/>
      <c r="F87" s="2"/>
      <c r="G87" s="2"/>
      <c r="H87" s="2"/>
      <c r="I87" s="3"/>
      <c r="J87" s="2"/>
      <c r="K87" s="2"/>
      <c r="L87" s="2"/>
      <c r="M87" s="3"/>
      <c r="N87" s="2"/>
      <c r="O87" s="2"/>
      <c r="P87" s="2">
        <v>4</v>
      </c>
      <c r="Q87" s="213">
        <v>32</v>
      </c>
      <c r="R87" s="2"/>
      <c r="T87" s="2"/>
      <c r="U87" s="311"/>
      <c r="V87" s="42"/>
      <c r="W87" s="311"/>
      <c r="X87" s="311"/>
      <c r="Y87" s="311"/>
      <c r="Z87" s="311"/>
      <c r="AA87" s="311"/>
      <c r="AB87" s="311"/>
      <c r="AC87" s="311"/>
      <c r="AD87" s="311"/>
      <c r="AE87" s="311"/>
      <c r="AF87" s="311" t="s">
        <v>258</v>
      </c>
      <c r="AG87" s="311"/>
      <c r="AH87" s="311"/>
      <c r="AI87" s="311"/>
      <c r="AJ87" s="311"/>
      <c r="AK87" s="311"/>
      <c r="AL87" s="311"/>
      <c r="AM87" s="311"/>
      <c r="AN87" s="311"/>
      <c r="AO87" s="311"/>
    </row>
    <row r="88" spans="1:41" ht="14.5">
      <c r="A88" s="1" t="s">
        <v>259</v>
      </c>
      <c r="B88" s="15">
        <v>43959</v>
      </c>
      <c r="C88" s="2">
        <v>1</v>
      </c>
      <c r="D88" s="2">
        <v>36</v>
      </c>
      <c r="E88" s="3"/>
      <c r="F88" s="2"/>
      <c r="G88" s="2"/>
      <c r="H88" s="2">
        <v>1</v>
      </c>
      <c r="I88" s="2">
        <v>7</v>
      </c>
      <c r="J88" s="2">
        <v>1</v>
      </c>
      <c r="K88" s="2"/>
      <c r="L88" s="2"/>
      <c r="M88" s="2" t="s">
        <v>240</v>
      </c>
      <c r="N88" s="2">
        <v>1</v>
      </c>
      <c r="O88" s="2">
        <v>1</v>
      </c>
      <c r="P88" s="2">
        <v>1</v>
      </c>
      <c r="Q88" s="42">
        <v>1</v>
      </c>
      <c r="R88" s="2"/>
      <c r="T88" s="2"/>
      <c r="U88" s="311"/>
      <c r="V88" s="42"/>
      <c r="W88" s="311"/>
      <c r="X88" s="311"/>
      <c r="Y88" s="311"/>
      <c r="Z88" s="311"/>
      <c r="AA88" s="311" t="s">
        <v>260</v>
      </c>
      <c r="AB88" s="311"/>
      <c r="AC88" s="311"/>
      <c r="AD88" s="311"/>
      <c r="AE88" s="311"/>
      <c r="AF88" s="311"/>
      <c r="AG88" s="311"/>
      <c r="AH88" s="311"/>
      <c r="AI88" s="311"/>
      <c r="AJ88" s="311"/>
      <c r="AK88" s="311"/>
      <c r="AL88" s="311"/>
      <c r="AM88" s="311"/>
      <c r="AN88" s="311"/>
      <c r="AO88" s="311"/>
    </row>
    <row r="89" spans="1:41" ht="14.5">
      <c r="A89" s="1" t="s">
        <v>261</v>
      </c>
      <c r="B89" s="15">
        <v>43958</v>
      </c>
      <c r="C89" s="2">
        <v>1</v>
      </c>
      <c r="D89" s="2">
        <v>36</v>
      </c>
      <c r="E89" s="3"/>
      <c r="F89" s="2"/>
      <c r="G89" s="2">
        <v>1</v>
      </c>
      <c r="H89" s="2"/>
      <c r="I89" s="3"/>
      <c r="J89" s="2"/>
      <c r="K89" s="2"/>
      <c r="L89" s="2"/>
      <c r="M89" s="2" t="s">
        <v>262</v>
      </c>
      <c r="N89" s="2">
        <v>1</v>
      </c>
      <c r="O89" s="2"/>
      <c r="P89" s="2"/>
      <c r="Q89" s="42"/>
      <c r="R89" s="2"/>
      <c r="T89" s="2"/>
      <c r="U89" s="311">
        <v>1</v>
      </c>
      <c r="V89" s="42"/>
      <c r="W89" s="311"/>
      <c r="X89" s="311"/>
      <c r="Y89" s="311"/>
      <c r="Z89" s="311"/>
      <c r="AA89" s="311" t="s">
        <v>50</v>
      </c>
      <c r="AB89" s="311"/>
      <c r="AC89" s="311"/>
      <c r="AD89" s="311"/>
      <c r="AE89" s="311"/>
      <c r="AF89" s="311"/>
      <c r="AG89" s="311"/>
      <c r="AH89" s="311"/>
      <c r="AI89" s="311"/>
      <c r="AJ89" s="311"/>
      <c r="AK89" s="311"/>
      <c r="AL89" s="311"/>
      <c r="AM89" s="311"/>
      <c r="AN89" s="311"/>
      <c r="AO89" s="311"/>
    </row>
    <row r="90" spans="1:41" ht="14.5">
      <c r="A90" s="1" t="s">
        <v>263</v>
      </c>
      <c r="B90" s="15">
        <v>43957</v>
      </c>
      <c r="C90" s="2">
        <v>3</v>
      </c>
      <c r="D90" s="2" t="s">
        <v>264</v>
      </c>
      <c r="E90" s="3"/>
      <c r="F90" s="2"/>
      <c r="G90" s="2"/>
      <c r="H90" s="2">
        <v>3</v>
      </c>
      <c r="I90" s="3"/>
      <c r="J90" s="2"/>
      <c r="K90" s="2"/>
      <c r="L90" s="2"/>
      <c r="M90" s="3"/>
      <c r="N90" s="2"/>
      <c r="O90" s="2"/>
      <c r="P90" s="2">
        <v>3</v>
      </c>
      <c r="Q90" s="42">
        <v>3</v>
      </c>
      <c r="R90" s="2"/>
      <c r="T90" s="2"/>
      <c r="U90" s="311"/>
      <c r="V90" s="42"/>
      <c r="W90" s="311"/>
      <c r="X90" s="311"/>
      <c r="Y90" s="311"/>
      <c r="Z90" s="311"/>
      <c r="AA90" s="311" t="s">
        <v>121</v>
      </c>
      <c r="AB90" s="311"/>
      <c r="AC90" s="311"/>
      <c r="AD90" s="311"/>
      <c r="AE90" s="311"/>
      <c r="AF90" s="311"/>
      <c r="AG90" s="311"/>
      <c r="AH90" s="311"/>
      <c r="AI90" s="311"/>
      <c r="AJ90" s="311"/>
      <c r="AK90" s="311"/>
      <c r="AL90" s="311"/>
      <c r="AM90" s="311"/>
      <c r="AN90" s="311"/>
      <c r="AO90" s="311"/>
    </row>
    <row r="91" spans="1:41" ht="14.5">
      <c r="A91" s="17" t="s">
        <v>265</v>
      </c>
      <c r="B91" s="13">
        <v>43958</v>
      </c>
      <c r="C91" s="2">
        <v>1</v>
      </c>
      <c r="D91" s="3"/>
      <c r="E91" s="3"/>
      <c r="F91" s="2"/>
      <c r="G91" s="2">
        <v>1</v>
      </c>
      <c r="H91" s="2"/>
      <c r="I91" s="2">
        <v>6</v>
      </c>
      <c r="J91" s="2">
        <v>1</v>
      </c>
      <c r="K91" s="2">
        <v>1</v>
      </c>
      <c r="L91" s="2"/>
      <c r="M91" s="2" t="s">
        <v>266</v>
      </c>
      <c r="N91" s="2"/>
      <c r="O91" s="2"/>
      <c r="P91" s="2">
        <v>1</v>
      </c>
      <c r="Q91" s="42">
        <v>1</v>
      </c>
      <c r="R91" s="2"/>
      <c r="T91" s="2"/>
      <c r="U91" s="311"/>
      <c r="V91" s="42"/>
      <c r="W91" s="311"/>
      <c r="X91" s="311"/>
      <c r="Y91" s="311"/>
      <c r="Z91" s="311"/>
      <c r="AA91" s="311" t="s">
        <v>267</v>
      </c>
      <c r="AB91" s="311"/>
      <c r="AC91" s="311"/>
      <c r="AD91" s="311"/>
      <c r="AE91" s="311" t="s">
        <v>36</v>
      </c>
      <c r="AF91" s="311"/>
      <c r="AG91" s="311"/>
      <c r="AH91" s="311"/>
      <c r="AI91" s="311"/>
      <c r="AJ91" s="311"/>
      <c r="AK91" s="311"/>
      <c r="AL91" s="311"/>
      <c r="AM91" s="311"/>
      <c r="AN91" s="311"/>
      <c r="AO91" s="311"/>
    </row>
    <row r="92" spans="1:41" ht="14.5">
      <c r="A92" s="18" t="s">
        <v>268</v>
      </c>
      <c r="B92" s="19">
        <v>43949</v>
      </c>
      <c r="C92" s="2">
        <v>3</v>
      </c>
      <c r="D92" s="2" t="s">
        <v>269</v>
      </c>
      <c r="E92" s="3"/>
      <c r="F92" s="2"/>
      <c r="G92" s="2"/>
      <c r="H92" s="2">
        <v>3</v>
      </c>
      <c r="I92" s="2" t="s">
        <v>270</v>
      </c>
      <c r="J92" s="2"/>
      <c r="K92" s="2"/>
      <c r="L92" s="2"/>
      <c r="M92" s="3"/>
      <c r="N92" s="2"/>
      <c r="O92" s="2">
        <v>1</v>
      </c>
      <c r="P92" s="2">
        <v>3</v>
      </c>
      <c r="Q92" s="42">
        <v>3</v>
      </c>
      <c r="R92" s="2"/>
      <c r="T92" s="2"/>
      <c r="U92" s="311"/>
      <c r="V92" s="42"/>
      <c r="W92" s="311"/>
      <c r="X92" s="311"/>
      <c r="Y92" s="311"/>
      <c r="Z92" s="311"/>
      <c r="AA92" s="311" t="s">
        <v>121</v>
      </c>
      <c r="AB92" s="311"/>
      <c r="AC92" s="311"/>
      <c r="AD92" s="311"/>
      <c r="AE92" s="311"/>
      <c r="AF92" s="311"/>
      <c r="AG92" s="311"/>
      <c r="AH92" s="311"/>
      <c r="AI92" s="311"/>
      <c r="AJ92" s="311"/>
      <c r="AK92" s="311"/>
      <c r="AL92" s="311"/>
      <c r="AM92" s="311"/>
      <c r="AN92" s="311"/>
      <c r="AO92" s="311"/>
    </row>
    <row r="93" spans="1:41" ht="17.25" customHeight="1">
      <c r="A93" s="1" t="s">
        <v>271</v>
      </c>
      <c r="B93" s="13">
        <v>43959</v>
      </c>
      <c r="C93" s="2">
        <v>1</v>
      </c>
      <c r="D93" s="2">
        <v>30</v>
      </c>
      <c r="E93" s="3"/>
      <c r="F93" s="2"/>
      <c r="G93" s="2"/>
      <c r="H93" s="2">
        <v>2</v>
      </c>
      <c r="I93" s="2">
        <v>2</v>
      </c>
      <c r="J93" s="2"/>
      <c r="K93" s="2"/>
      <c r="L93" s="2"/>
      <c r="M93" s="2" t="s">
        <v>272</v>
      </c>
      <c r="N93" s="2"/>
      <c r="O93" s="2"/>
      <c r="P93" s="2">
        <v>1</v>
      </c>
      <c r="Q93" s="42">
        <v>1</v>
      </c>
      <c r="R93" s="2"/>
      <c r="T93" s="2"/>
      <c r="U93" s="311"/>
      <c r="V93" s="42"/>
      <c r="W93" s="311"/>
      <c r="X93" s="311"/>
      <c r="Y93" s="311"/>
      <c r="Z93" s="311"/>
      <c r="AA93" s="311" t="s">
        <v>50</v>
      </c>
      <c r="AB93" s="311"/>
      <c r="AC93" s="311"/>
      <c r="AD93" s="311"/>
      <c r="AE93" s="311"/>
      <c r="AF93" s="311"/>
      <c r="AG93" s="311"/>
      <c r="AH93" s="311"/>
      <c r="AI93" s="311"/>
      <c r="AJ93" s="311" t="s">
        <v>273</v>
      </c>
      <c r="AK93" s="311"/>
      <c r="AL93" s="311"/>
      <c r="AM93" s="311"/>
      <c r="AN93" s="311"/>
      <c r="AO93" s="311"/>
    </row>
    <row r="94" spans="1:41" ht="14.5">
      <c r="A94" s="1" t="s">
        <v>274</v>
      </c>
      <c r="B94" s="13">
        <v>43965</v>
      </c>
      <c r="C94" s="2">
        <v>9</v>
      </c>
      <c r="D94" s="2">
        <v>31</v>
      </c>
      <c r="E94" s="3"/>
      <c r="F94" s="2"/>
      <c r="G94" s="2">
        <v>1</v>
      </c>
      <c r="H94" s="2">
        <v>8</v>
      </c>
      <c r="I94" s="3"/>
      <c r="J94" s="2"/>
      <c r="K94" s="2"/>
      <c r="L94" s="2">
        <v>1</v>
      </c>
      <c r="M94" s="3"/>
      <c r="N94" s="2"/>
      <c r="O94" s="2"/>
      <c r="P94" s="2">
        <v>8</v>
      </c>
      <c r="Q94" s="42">
        <v>9</v>
      </c>
      <c r="R94" s="2"/>
      <c r="T94" s="2"/>
      <c r="U94" s="311"/>
      <c r="V94" s="42"/>
      <c r="W94" s="311"/>
      <c r="X94" s="311"/>
      <c r="Y94" s="311"/>
      <c r="Z94" s="311"/>
      <c r="AA94" s="311" t="s">
        <v>232</v>
      </c>
      <c r="AB94" s="311"/>
      <c r="AC94" s="311"/>
      <c r="AD94" s="311"/>
      <c r="AE94" s="311"/>
      <c r="AF94" s="311"/>
      <c r="AG94" s="311"/>
      <c r="AH94" s="311"/>
      <c r="AI94" s="311"/>
      <c r="AJ94" s="311"/>
      <c r="AK94" s="311"/>
      <c r="AL94" s="311"/>
      <c r="AM94" s="311"/>
      <c r="AN94" s="311"/>
      <c r="AO94" s="311"/>
    </row>
    <row r="95" spans="1:41" ht="14.5">
      <c r="A95" s="1" t="s">
        <v>275</v>
      </c>
      <c r="B95" s="13">
        <v>43964</v>
      </c>
      <c r="C95" s="2">
        <v>1</v>
      </c>
      <c r="D95" s="3"/>
      <c r="E95" s="3"/>
      <c r="F95" s="2"/>
      <c r="G95" s="2"/>
      <c r="H95" s="2">
        <v>1</v>
      </c>
      <c r="I95" s="2" t="s">
        <v>276</v>
      </c>
      <c r="J95" s="2">
        <v>1</v>
      </c>
      <c r="K95" s="2"/>
      <c r="L95" s="2"/>
      <c r="M95" s="3"/>
      <c r="N95" s="2"/>
      <c r="O95" s="2"/>
      <c r="P95" s="2">
        <v>1</v>
      </c>
      <c r="Q95" s="42">
        <v>1</v>
      </c>
      <c r="R95" s="2"/>
      <c r="T95" s="2"/>
      <c r="U95" s="311"/>
      <c r="V95" s="42"/>
      <c r="W95" s="311"/>
      <c r="X95" s="311"/>
      <c r="Y95" s="311"/>
      <c r="Z95" s="311"/>
      <c r="AA95" s="311" t="s">
        <v>50</v>
      </c>
      <c r="AB95" s="311"/>
      <c r="AC95" s="311"/>
      <c r="AD95" s="311"/>
      <c r="AE95" s="311"/>
      <c r="AF95" s="311"/>
      <c r="AG95" s="311"/>
      <c r="AH95" s="311"/>
      <c r="AI95" s="311"/>
      <c r="AJ95" s="311"/>
      <c r="AK95" s="311"/>
      <c r="AL95" s="311"/>
      <c r="AM95" s="311"/>
      <c r="AN95" s="311"/>
      <c r="AO95" s="311"/>
    </row>
    <row r="96" spans="1:41" ht="14.5">
      <c r="A96" s="1" t="s">
        <v>277</v>
      </c>
      <c r="B96" s="1"/>
      <c r="C96" s="2">
        <v>1</v>
      </c>
      <c r="D96" s="3"/>
      <c r="E96" s="3"/>
      <c r="F96" s="2"/>
      <c r="G96" s="2"/>
      <c r="H96" s="2">
        <v>1</v>
      </c>
      <c r="I96" s="3"/>
      <c r="J96" s="2"/>
      <c r="K96" s="2"/>
      <c r="L96" s="2"/>
      <c r="M96" s="3"/>
      <c r="N96" s="2"/>
      <c r="O96" s="2"/>
      <c r="P96" s="2">
        <v>1</v>
      </c>
      <c r="Q96" s="42">
        <v>1</v>
      </c>
      <c r="R96" s="2"/>
      <c r="T96" s="2"/>
      <c r="U96" s="311"/>
      <c r="V96" s="42"/>
      <c r="W96" s="311"/>
      <c r="X96" s="311"/>
      <c r="Y96" s="311"/>
      <c r="Z96" s="311"/>
      <c r="AA96" s="311"/>
      <c r="AB96" s="311"/>
      <c r="AC96" s="311"/>
      <c r="AD96" s="311"/>
      <c r="AE96" s="311"/>
      <c r="AF96" s="311"/>
      <c r="AG96" s="311"/>
      <c r="AH96" s="311"/>
      <c r="AI96" s="311"/>
      <c r="AJ96" s="311"/>
      <c r="AK96" s="311"/>
      <c r="AL96" s="311"/>
      <c r="AM96" s="311"/>
      <c r="AN96" s="311"/>
      <c r="AO96" s="311"/>
    </row>
    <row r="97" spans="1:41" ht="14.5">
      <c r="A97" s="1" t="s">
        <v>278</v>
      </c>
      <c r="B97" s="13">
        <v>43963</v>
      </c>
      <c r="C97" s="2">
        <v>20</v>
      </c>
      <c r="D97" s="2" t="s">
        <v>279</v>
      </c>
      <c r="E97" s="3"/>
      <c r="F97" s="2"/>
      <c r="G97" s="2"/>
      <c r="H97" s="2">
        <v>20</v>
      </c>
      <c r="I97" s="3"/>
      <c r="J97" s="2"/>
      <c r="K97" s="2"/>
      <c r="L97" s="2"/>
      <c r="M97" s="3"/>
      <c r="N97" s="2">
        <v>0</v>
      </c>
      <c r="O97" s="2"/>
      <c r="P97" s="2">
        <v>5</v>
      </c>
      <c r="Q97" s="42">
        <v>20</v>
      </c>
      <c r="R97" s="2"/>
      <c r="T97" s="2"/>
      <c r="U97" s="311"/>
      <c r="V97" s="42"/>
      <c r="W97" s="311"/>
      <c r="X97" s="311"/>
      <c r="Y97" s="311"/>
      <c r="Z97" s="311"/>
      <c r="AA97" s="311"/>
      <c r="AB97" s="311"/>
      <c r="AC97" s="311"/>
      <c r="AD97" s="311"/>
      <c r="AE97" s="311"/>
      <c r="AF97" s="311"/>
      <c r="AG97" s="311"/>
      <c r="AH97" s="311"/>
      <c r="AI97" s="311"/>
      <c r="AJ97" s="311"/>
      <c r="AK97" s="311" t="s">
        <v>280</v>
      </c>
      <c r="AL97" s="311"/>
      <c r="AM97" s="311"/>
      <c r="AN97" s="311"/>
      <c r="AO97" s="311"/>
    </row>
    <row r="98" spans="1:41" ht="14.5">
      <c r="A98" s="1" t="s">
        <v>281</v>
      </c>
      <c r="B98" s="13">
        <v>43963</v>
      </c>
      <c r="C98" s="2">
        <v>1</v>
      </c>
      <c r="D98" s="3"/>
      <c r="E98" s="3"/>
      <c r="F98" s="2"/>
      <c r="G98" s="2"/>
      <c r="H98" s="2">
        <v>1</v>
      </c>
      <c r="I98" s="3"/>
      <c r="J98" s="2"/>
      <c r="K98" s="2"/>
      <c r="L98" s="2"/>
      <c r="M98" s="3"/>
      <c r="N98" s="2"/>
      <c r="O98" s="2"/>
      <c r="P98" s="2"/>
      <c r="Q98" s="42">
        <v>1</v>
      </c>
      <c r="R98" s="2"/>
      <c r="T98" s="2"/>
      <c r="U98" s="311"/>
      <c r="V98" s="42"/>
      <c r="W98" s="311"/>
      <c r="X98" s="311"/>
      <c r="Y98" s="311"/>
      <c r="Z98" s="311"/>
      <c r="AA98" s="311"/>
      <c r="AB98" s="311"/>
      <c r="AC98" s="311"/>
      <c r="AD98" s="311"/>
      <c r="AE98" s="311"/>
      <c r="AF98" s="311"/>
      <c r="AG98" s="311"/>
      <c r="AH98" s="311"/>
      <c r="AI98" s="311"/>
      <c r="AJ98" s="311"/>
      <c r="AK98" s="311" t="s">
        <v>50</v>
      </c>
      <c r="AL98" s="311"/>
      <c r="AM98" s="311"/>
      <c r="AN98" s="311"/>
      <c r="AO98" s="311"/>
    </row>
    <row r="99" spans="1:41" ht="14.5">
      <c r="A99" s="1" t="s">
        <v>282</v>
      </c>
      <c r="B99" s="13">
        <v>43964</v>
      </c>
      <c r="C99" s="2">
        <v>1</v>
      </c>
      <c r="D99" s="2">
        <v>40</v>
      </c>
      <c r="E99" s="3"/>
      <c r="F99" s="2"/>
      <c r="G99" s="2"/>
      <c r="H99" s="2">
        <v>1</v>
      </c>
      <c r="I99" s="3"/>
      <c r="J99" s="2">
        <v>1</v>
      </c>
      <c r="K99" s="2"/>
      <c r="L99" s="2"/>
      <c r="M99" s="3"/>
      <c r="N99" s="2"/>
      <c r="O99" s="2"/>
      <c r="P99" s="2">
        <v>1</v>
      </c>
      <c r="Q99" s="42">
        <v>1</v>
      </c>
      <c r="R99" s="2"/>
      <c r="T99" s="2"/>
      <c r="U99" s="311"/>
      <c r="V99" s="42"/>
      <c r="W99" s="311"/>
      <c r="X99" s="311"/>
      <c r="Y99" s="311"/>
      <c r="Z99" s="311"/>
      <c r="AA99" s="311"/>
      <c r="AB99" s="311"/>
      <c r="AC99" s="311"/>
      <c r="AD99" s="311"/>
      <c r="AE99" s="311"/>
      <c r="AF99" s="311"/>
      <c r="AG99" s="311"/>
      <c r="AH99" s="311"/>
      <c r="AI99" s="311"/>
      <c r="AJ99" s="311"/>
      <c r="AK99" s="311" t="s">
        <v>283</v>
      </c>
      <c r="AL99" s="311"/>
      <c r="AM99" s="311"/>
      <c r="AN99" s="311"/>
      <c r="AO99" s="311"/>
    </row>
    <row r="100" spans="1:41" ht="14.5">
      <c r="A100" s="14" t="s">
        <v>284</v>
      </c>
      <c r="B100" s="13">
        <v>43965</v>
      </c>
      <c r="C100" s="2">
        <v>1</v>
      </c>
      <c r="D100" s="2">
        <v>40</v>
      </c>
      <c r="E100" s="2"/>
      <c r="F100" s="2"/>
      <c r="G100" s="2"/>
      <c r="H100" s="2">
        <v>1</v>
      </c>
      <c r="I100" s="2">
        <v>1</v>
      </c>
      <c r="J100" s="2"/>
      <c r="K100" s="2"/>
      <c r="L100" s="2"/>
      <c r="M100" s="2"/>
      <c r="N100" s="2"/>
      <c r="O100" s="2"/>
      <c r="P100" s="2">
        <v>1</v>
      </c>
      <c r="Q100" s="42">
        <v>1</v>
      </c>
      <c r="R100" s="2"/>
      <c r="T100" s="20">
        <v>1</v>
      </c>
      <c r="U100" s="311"/>
      <c r="V100" s="42"/>
      <c r="W100" s="311"/>
      <c r="X100" s="311"/>
      <c r="Y100" s="311" t="s">
        <v>50</v>
      </c>
      <c r="Z100" s="311"/>
      <c r="AA100" s="311" t="s">
        <v>50</v>
      </c>
      <c r="AB100" s="311"/>
      <c r="AC100" s="311"/>
      <c r="AD100" s="311"/>
      <c r="AE100" s="311" t="s">
        <v>50</v>
      </c>
      <c r="AF100" s="311" t="s">
        <v>50</v>
      </c>
      <c r="AG100" s="311"/>
      <c r="AH100" s="311"/>
      <c r="AI100" s="311"/>
      <c r="AJ100" s="311"/>
      <c r="AK100" s="311"/>
      <c r="AL100" s="311"/>
      <c r="AM100" s="311"/>
      <c r="AN100" s="311"/>
      <c r="AO100" s="311"/>
    </row>
    <row r="102" spans="1:41" ht="14.5">
      <c r="A102" s="1" t="s">
        <v>290</v>
      </c>
      <c r="B102" s="13">
        <v>43969</v>
      </c>
      <c r="C102" s="2">
        <v>8</v>
      </c>
      <c r="D102" s="2" t="s">
        <v>291</v>
      </c>
      <c r="E102" s="2"/>
      <c r="F102" s="2"/>
      <c r="G102" s="2"/>
      <c r="H102" s="2">
        <v>8</v>
      </c>
      <c r="I102" s="2"/>
      <c r="J102" s="2"/>
      <c r="K102" s="2">
        <v>1</v>
      </c>
      <c r="L102" s="2"/>
      <c r="M102" s="2"/>
      <c r="N102" s="2">
        <v>3</v>
      </c>
      <c r="O102" s="2"/>
      <c r="P102" s="2">
        <v>5</v>
      </c>
      <c r="Q102" s="42">
        <v>6</v>
      </c>
      <c r="R102" s="2"/>
      <c r="T102" s="2"/>
      <c r="U102" s="311">
        <v>2</v>
      </c>
      <c r="V102" s="42"/>
      <c r="W102" s="311"/>
      <c r="X102" s="311"/>
      <c r="Y102" s="311"/>
      <c r="Z102" s="311"/>
      <c r="AA102" s="311"/>
      <c r="AB102" s="311"/>
      <c r="AC102" s="311"/>
      <c r="AD102" s="311"/>
      <c r="AE102" s="311"/>
      <c r="AF102" s="311"/>
      <c r="AG102" s="311"/>
      <c r="AH102" s="311"/>
      <c r="AI102" s="311"/>
      <c r="AJ102" s="311"/>
      <c r="AK102" s="311"/>
      <c r="AL102" s="311"/>
      <c r="AM102" s="311"/>
      <c r="AN102" s="311"/>
      <c r="AO102" s="311"/>
    </row>
    <row r="103" spans="1:41" ht="14.5">
      <c r="A103" s="1" t="s">
        <v>292</v>
      </c>
      <c r="B103" s="13">
        <v>43967</v>
      </c>
      <c r="C103" s="2">
        <v>1</v>
      </c>
      <c r="D103" s="2">
        <v>35</v>
      </c>
      <c r="E103" s="2"/>
      <c r="F103" s="2"/>
      <c r="G103" s="2">
        <v>1</v>
      </c>
      <c r="H103" s="2"/>
      <c r="I103" s="2"/>
      <c r="J103" s="2">
        <v>1</v>
      </c>
      <c r="K103" s="2"/>
      <c r="L103" s="2"/>
      <c r="M103" s="2" t="s">
        <v>293</v>
      </c>
      <c r="N103" s="2">
        <v>1</v>
      </c>
      <c r="O103" s="2"/>
      <c r="P103" s="2"/>
      <c r="Q103" s="42"/>
      <c r="R103" s="2"/>
      <c r="T103" s="2"/>
      <c r="U103" s="311">
        <v>1</v>
      </c>
      <c r="V103" s="42"/>
      <c r="W103" s="311"/>
      <c r="X103" s="311"/>
      <c r="Y103" s="311"/>
      <c r="Z103" s="311"/>
      <c r="AA103" s="311" t="s">
        <v>50</v>
      </c>
      <c r="AB103" s="311"/>
      <c r="AC103" s="311"/>
      <c r="AD103" s="311"/>
      <c r="AE103" s="311"/>
      <c r="AF103" s="311"/>
      <c r="AG103" s="311"/>
      <c r="AH103" s="311"/>
      <c r="AI103" s="311"/>
      <c r="AJ103" s="311"/>
      <c r="AK103" s="311"/>
      <c r="AL103" s="311"/>
      <c r="AM103" s="311"/>
      <c r="AN103" s="311"/>
      <c r="AO103" s="311"/>
    </row>
    <row r="104" spans="1:41" ht="14.5">
      <c r="A104" s="1" t="s">
        <v>294</v>
      </c>
      <c r="B104" s="13">
        <v>43969</v>
      </c>
      <c r="C104" s="2">
        <v>27</v>
      </c>
      <c r="D104" s="2" t="s">
        <v>295</v>
      </c>
      <c r="E104" s="2"/>
      <c r="F104" s="2">
        <v>4</v>
      </c>
      <c r="G104" s="185">
        <v>0</v>
      </c>
      <c r="H104" s="2">
        <v>23</v>
      </c>
      <c r="I104" s="2" t="s">
        <v>296</v>
      </c>
      <c r="J104" s="2">
        <v>26</v>
      </c>
      <c r="K104" s="2">
        <v>1</v>
      </c>
      <c r="L104" s="2">
        <v>3</v>
      </c>
      <c r="M104" s="2" t="s">
        <v>297</v>
      </c>
      <c r="N104" s="2"/>
      <c r="O104" s="2"/>
      <c r="P104" s="2">
        <v>18</v>
      </c>
      <c r="Q104" s="42">
        <v>23</v>
      </c>
      <c r="R104" s="2"/>
      <c r="T104" s="2"/>
      <c r="U104" s="311"/>
      <c r="V104" s="42">
        <v>4</v>
      </c>
      <c r="W104" s="311">
        <v>3</v>
      </c>
      <c r="X104" s="311"/>
      <c r="Y104" s="311"/>
      <c r="Z104" s="311"/>
      <c r="AA104" s="311"/>
      <c r="AB104" s="311"/>
      <c r="AC104" s="311"/>
      <c r="AD104" s="311"/>
      <c r="AE104" s="311"/>
      <c r="AF104" s="311"/>
      <c r="AG104" s="311"/>
      <c r="AH104" s="311"/>
      <c r="AI104" s="311"/>
      <c r="AJ104" s="311"/>
      <c r="AK104" s="311"/>
      <c r="AL104" s="311"/>
      <c r="AM104" s="311"/>
      <c r="AN104" s="311"/>
      <c r="AO104" s="311"/>
    </row>
    <row r="105" spans="1:41" ht="14.5">
      <c r="A105" s="1" t="s">
        <v>298</v>
      </c>
      <c r="B105" s="13">
        <v>43969</v>
      </c>
      <c r="C105" s="2">
        <v>1</v>
      </c>
      <c r="D105" s="2">
        <v>29</v>
      </c>
      <c r="E105" s="2"/>
      <c r="F105" s="2"/>
      <c r="G105" s="2"/>
      <c r="H105" s="2">
        <v>1</v>
      </c>
      <c r="I105" s="2"/>
      <c r="J105" s="2">
        <v>1</v>
      </c>
      <c r="K105" s="2"/>
      <c r="L105" s="2">
        <v>1</v>
      </c>
      <c r="M105" s="2" t="s">
        <v>299</v>
      </c>
      <c r="N105" s="2">
        <v>1</v>
      </c>
      <c r="O105" s="2">
        <v>1</v>
      </c>
      <c r="P105" s="2">
        <v>1</v>
      </c>
      <c r="Q105" s="42">
        <v>1</v>
      </c>
      <c r="R105" s="2"/>
      <c r="T105" s="2"/>
      <c r="U105" s="311"/>
      <c r="V105" s="42"/>
      <c r="W105" s="311"/>
      <c r="X105" s="311"/>
      <c r="Y105" s="311"/>
      <c r="Z105" s="311"/>
      <c r="AA105" s="311" t="s">
        <v>50</v>
      </c>
      <c r="AB105" s="311"/>
      <c r="AC105" s="311"/>
      <c r="AD105" s="311"/>
      <c r="AE105" s="311"/>
      <c r="AF105" s="311"/>
      <c r="AG105" s="311"/>
      <c r="AH105" s="311"/>
      <c r="AI105" s="311"/>
      <c r="AJ105" s="311"/>
      <c r="AK105" s="311"/>
      <c r="AL105" s="311"/>
      <c r="AM105" s="311"/>
      <c r="AN105" s="311"/>
      <c r="AO105" s="311"/>
    </row>
    <row r="106" spans="1:41" ht="14.5">
      <c r="A106" s="1" t="s">
        <v>300</v>
      </c>
      <c r="B106" s="13">
        <v>43963</v>
      </c>
      <c r="C106" s="2">
        <v>1</v>
      </c>
      <c r="D106" s="2">
        <v>26</v>
      </c>
      <c r="E106" s="2"/>
      <c r="F106" s="2"/>
      <c r="G106" s="2"/>
      <c r="H106" s="2"/>
      <c r="I106" s="2"/>
      <c r="J106" s="2"/>
      <c r="K106" s="2"/>
      <c r="L106" s="2"/>
      <c r="M106" s="2"/>
      <c r="N106" s="2"/>
      <c r="O106" s="2"/>
      <c r="P106" s="2"/>
      <c r="Q106" s="42"/>
      <c r="R106" s="2">
        <v>1</v>
      </c>
      <c r="T106" s="2"/>
      <c r="U106" s="311"/>
      <c r="V106" s="42"/>
      <c r="W106" s="311"/>
      <c r="X106" s="311"/>
      <c r="Y106" s="311"/>
      <c r="Z106" s="311"/>
      <c r="AA106" s="311" t="s">
        <v>50</v>
      </c>
      <c r="AB106" s="311"/>
      <c r="AC106" s="311"/>
      <c r="AD106" s="311"/>
      <c r="AE106" s="311"/>
      <c r="AF106" s="311"/>
      <c r="AG106" s="311"/>
      <c r="AH106" s="311"/>
      <c r="AI106" s="311"/>
      <c r="AJ106" s="311"/>
      <c r="AK106" s="311"/>
      <c r="AL106" s="311"/>
      <c r="AM106" s="311"/>
      <c r="AN106" s="311"/>
      <c r="AO106" s="311"/>
    </row>
    <row r="108" spans="1:41" ht="14.5">
      <c r="A108" s="22" t="s">
        <v>305</v>
      </c>
      <c r="B108" s="13">
        <v>43965</v>
      </c>
      <c r="C108" s="2">
        <v>1</v>
      </c>
      <c r="D108" s="2">
        <v>39</v>
      </c>
      <c r="E108" s="2"/>
      <c r="F108" s="2"/>
      <c r="G108" s="2">
        <v>1</v>
      </c>
      <c r="H108" s="2"/>
      <c r="I108" s="2">
        <v>14</v>
      </c>
      <c r="J108" s="2"/>
      <c r="K108" s="2"/>
      <c r="L108" s="2"/>
      <c r="M108" s="2"/>
      <c r="N108" s="2">
        <v>1</v>
      </c>
      <c r="O108" s="2"/>
      <c r="P108" s="2">
        <v>1</v>
      </c>
      <c r="Q108" s="42">
        <v>1</v>
      </c>
      <c r="R108" s="2"/>
      <c r="T108" s="2"/>
      <c r="U108" s="311"/>
      <c r="V108" s="42"/>
      <c r="W108" s="311"/>
      <c r="X108" s="311"/>
      <c r="Y108" s="311"/>
      <c r="Z108" s="311"/>
      <c r="AA108" s="311" t="s">
        <v>50</v>
      </c>
      <c r="AB108" s="311"/>
      <c r="AC108" s="311"/>
      <c r="AD108" s="311"/>
      <c r="AE108" s="311"/>
      <c r="AF108" s="311"/>
      <c r="AG108" s="311"/>
      <c r="AH108" s="311"/>
      <c r="AI108" s="311"/>
      <c r="AJ108" s="311"/>
      <c r="AK108" s="311"/>
      <c r="AL108" s="311"/>
      <c r="AM108" s="311"/>
      <c r="AN108" s="311"/>
      <c r="AO108" s="311"/>
    </row>
    <row r="109" spans="1:41" ht="14.5">
      <c r="A109" s="22" t="s">
        <v>306</v>
      </c>
      <c r="B109" s="13">
        <v>43960</v>
      </c>
      <c r="C109" s="2">
        <v>1</v>
      </c>
      <c r="D109" s="2">
        <v>43</v>
      </c>
      <c r="E109" s="2"/>
      <c r="F109" s="2"/>
      <c r="G109" s="2">
        <v>1</v>
      </c>
      <c r="H109" s="2"/>
      <c r="I109" s="2"/>
      <c r="J109" s="2"/>
      <c r="K109" s="2"/>
      <c r="L109" s="2"/>
      <c r="M109" s="2"/>
      <c r="N109" s="2"/>
      <c r="O109" s="2"/>
      <c r="P109" s="2"/>
      <c r="Q109" s="42"/>
      <c r="R109" s="2"/>
      <c r="T109" s="2"/>
      <c r="U109" s="311"/>
      <c r="V109" s="42">
        <v>1</v>
      </c>
      <c r="W109" s="311"/>
      <c r="X109" s="311"/>
      <c r="Y109" s="311"/>
      <c r="Z109" s="311"/>
      <c r="AA109" s="311" t="s">
        <v>50</v>
      </c>
      <c r="AB109" s="311"/>
      <c r="AC109" s="311"/>
      <c r="AD109" s="311"/>
      <c r="AE109" s="311"/>
      <c r="AF109" s="311" t="s">
        <v>36</v>
      </c>
      <c r="AG109" s="311"/>
      <c r="AH109" s="311"/>
      <c r="AI109" s="311"/>
      <c r="AJ109" s="311" t="s">
        <v>50</v>
      </c>
      <c r="AK109" s="311"/>
      <c r="AL109" s="311"/>
      <c r="AM109" s="311"/>
      <c r="AN109" s="311"/>
      <c r="AO109" s="311"/>
    </row>
    <row r="110" spans="1:41" ht="14.5">
      <c r="A110" s="22" t="s">
        <v>4575</v>
      </c>
      <c r="B110" s="4">
        <v>43938</v>
      </c>
      <c r="C110" s="2">
        <v>12</v>
      </c>
      <c r="D110" s="2" t="s">
        <v>308</v>
      </c>
      <c r="E110" s="2" t="s">
        <v>4576</v>
      </c>
      <c r="F110" s="2"/>
      <c r="G110" s="2"/>
      <c r="H110" s="2">
        <v>12</v>
      </c>
      <c r="I110" s="2"/>
      <c r="J110" s="2"/>
      <c r="K110" s="2"/>
      <c r="L110" s="2">
        <v>1</v>
      </c>
      <c r="M110" s="2" t="s">
        <v>4577</v>
      </c>
      <c r="N110" s="2"/>
      <c r="O110" s="2"/>
      <c r="P110" s="2">
        <v>6</v>
      </c>
      <c r="Q110" s="42">
        <v>10</v>
      </c>
      <c r="R110" s="2"/>
      <c r="T110" s="2">
        <v>1</v>
      </c>
      <c r="U110" s="311">
        <v>2</v>
      </c>
      <c r="V110" s="42"/>
      <c r="W110" s="311"/>
      <c r="X110" s="311"/>
      <c r="Y110" s="311"/>
      <c r="Z110" s="311"/>
      <c r="AA110" s="311"/>
      <c r="AB110" s="311"/>
      <c r="AC110" s="311"/>
      <c r="AD110" s="311"/>
      <c r="AE110" s="311"/>
      <c r="AF110" s="311"/>
      <c r="AG110" s="311"/>
      <c r="AH110" s="311"/>
      <c r="AI110" s="311"/>
      <c r="AJ110" s="311"/>
      <c r="AK110" s="311" t="s">
        <v>309</v>
      </c>
      <c r="AL110" s="311"/>
      <c r="AM110" s="311"/>
      <c r="AN110" s="311"/>
      <c r="AO110" s="311"/>
    </row>
    <row r="111" spans="1:41" ht="14.5">
      <c r="A111" s="22" t="s">
        <v>310</v>
      </c>
      <c r="B111" s="13">
        <v>43956</v>
      </c>
      <c r="C111" s="2">
        <v>2</v>
      </c>
      <c r="D111" s="2" t="s">
        <v>311</v>
      </c>
      <c r="E111" s="2"/>
      <c r="F111" s="2"/>
      <c r="G111" s="2"/>
      <c r="H111" s="2">
        <v>2</v>
      </c>
      <c r="I111" s="2">
        <v>5</v>
      </c>
      <c r="J111" s="2"/>
      <c r="K111" s="2"/>
      <c r="L111" s="2">
        <v>1</v>
      </c>
      <c r="M111" s="2"/>
      <c r="N111" s="2">
        <v>1</v>
      </c>
      <c r="O111" s="2"/>
      <c r="P111" s="2">
        <v>2</v>
      </c>
      <c r="Q111" s="42">
        <v>2</v>
      </c>
      <c r="R111" s="2"/>
      <c r="T111" s="2"/>
      <c r="U111" s="311"/>
      <c r="V111" s="42"/>
      <c r="W111" s="311"/>
      <c r="X111" s="311"/>
      <c r="Y111" s="311"/>
      <c r="Z111" s="311"/>
      <c r="AA111" s="311"/>
      <c r="AB111" s="311"/>
      <c r="AC111" s="311"/>
      <c r="AD111" s="311"/>
      <c r="AE111" s="311"/>
      <c r="AF111" s="311"/>
      <c r="AG111" s="311"/>
      <c r="AH111" s="311"/>
      <c r="AI111" s="311"/>
      <c r="AJ111" s="311"/>
      <c r="AK111" s="311" t="s">
        <v>312</v>
      </c>
      <c r="AL111" s="311"/>
      <c r="AM111" s="311"/>
      <c r="AN111" s="311"/>
      <c r="AO111" s="311"/>
    </row>
    <row r="112" spans="1:41" ht="14.5">
      <c r="A112" s="22" t="s">
        <v>313</v>
      </c>
      <c r="B112" s="13">
        <v>43959</v>
      </c>
      <c r="C112" s="2">
        <v>1</v>
      </c>
      <c r="D112" s="2">
        <v>30</v>
      </c>
      <c r="E112" s="2"/>
      <c r="F112" s="2"/>
      <c r="G112" s="2"/>
      <c r="H112" s="2">
        <v>1</v>
      </c>
      <c r="I112" s="2">
        <v>8</v>
      </c>
      <c r="J112" s="2"/>
      <c r="K112" s="2"/>
      <c r="L112" s="2"/>
      <c r="M112" s="2"/>
      <c r="N112" s="2"/>
      <c r="O112" s="2"/>
      <c r="P112" s="2">
        <v>1</v>
      </c>
      <c r="Q112" s="42">
        <v>1</v>
      </c>
      <c r="R112" s="2"/>
      <c r="T112" s="2"/>
      <c r="U112" s="311"/>
      <c r="V112" s="42"/>
      <c r="W112" s="311"/>
      <c r="X112" s="311"/>
      <c r="Y112" s="311"/>
      <c r="Z112" s="311" t="s">
        <v>36</v>
      </c>
      <c r="AA112" s="311"/>
      <c r="AB112" s="311" t="s">
        <v>50</v>
      </c>
      <c r="AC112" s="311"/>
      <c r="AD112" s="311" t="s">
        <v>36</v>
      </c>
      <c r="AE112" s="311" t="s">
        <v>36</v>
      </c>
      <c r="AF112" s="311" t="s">
        <v>36</v>
      </c>
      <c r="AG112" s="311" t="s">
        <v>36</v>
      </c>
      <c r="AH112" s="311" t="s">
        <v>36</v>
      </c>
      <c r="AI112" s="311" t="s">
        <v>36</v>
      </c>
      <c r="AJ112" s="311"/>
      <c r="AK112" s="311"/>
      <c r="AL112" s="311"/>
      <c r="AM112" s="311"/>
      <c r="AN112" s="311"/>
      <c r="AO112" s="311"/>
    </row>
    <row r="113" spans="1:41" ht="14.5">
      <c r="A113" s="22" t="s">
        <v>314</v>
      </c>
      <c r="B113" s="13">
        <v>43970</v>
      </c>
      <c r="C113" s="2">
        <v>68</v>
      </c>
      <c r="D113" s="2">
        <v>30</v>
      </c>
      <c r="E113" s="2"/>
      <c r="F113" s="2"/>
      <c r="G113" s="185">
        <v>5</v>
      </c>
      <c r="H113" s="185">
        <v>63</v>
      </c>
      <c r="I113" s="2"/>
      <c r="J113" s="2"/>
      <c r="K113" s="2">
        <v>4</v>
      </c>
      <c r="L113" s="2">
        <v>7</v>
      </c>
      <c r="M113" s="2"/>
      <c r="N113" s="2"/>
      <c r="O113" s="2"/>
      <c r="P113" s="2">
        <v>22</v>
      </c>
      <c r="Q113" s="42">
        <v>55</v>
      </c>
      <c r="R113" s="2">
        <v>1</v>
      </c>
      <c r="T113" s="2"/>
      <c r="U113" s="311">
        <v>12</v>
      </c>
      <c r="V113" s="42"/>
      <c r="W113" s="311"/>
      <c r="X113" s="311"/>
      <c r="Y113" s="311"/>
      <c r="Z113" s="311"/>
      <c r="AA113" s="311" t="s">
        <v>315</v>
      </c>
      <c r="AB113" s="311"/>
      <c r="AC113" s="311"/>
      <c r="AD113" s="311"/>
      <c r="AE113" s="311"/>
      <c r="AF113" s="311"/>
      <c r="AG113" s="311"/>
      <c r="AH113" s="311"/>
      <c r="AI113" s="311"/>
      <c r="AJ113" s="311"/>
      <c r="AK113" s="311"/>
      <c r="AL113" s="311"/>
      <c r="AM113" s="311"/>
      <c r="AN113" s="311"/>
      <c r="AO113" s="311"/>
    </row>
    <row r="114" spans="1:41" ht="14.5">
      <c r="A114" s="22" t="s">
        <v>316</v>
      </c>
      <c r="B114" s="13">
        <v>43970</v>
      </c>
      <c r="C114" s="2">
        <v>77</v>
      </c>
      <c r="D114" s="2">
        <v>32</v>
      </c>
      <c r="E114" s="2"/>
      <c r="F114" s="2">
        <v>4</v>
      </c>
      <c r="G114" s="2">
        <v>13</v>
      </c>
      <c r="H114" s="2">
        <v>50</v>
      </c>
      <c r="I114" s="2"/>
      <c r="J114" s="2">
        <v>34</v>
      </c>
      <c r="K114" s="2"/>
      <c r="L114" s="2"/>
      <c r="M114" s="2"/>
      <c r="N114" s="2">
        <v>6</v>
      </c>
      <c r="O114" s="2"/>
      <c r="P114" s="2">
        <v>22</v>
      </c>
      <c r="Q114" s="42">
        <v>57</v>
      </c>
      <c r="R114" s="2"/>
      <c r="T114" s="2"/>
      <c r="U114" s="311">
        <v>20</v>
      </c>
      <c r="V114" s="42"/>
      <c r="W114" s="311"/>
      <c r="X114" s="311"/>
      <c r="Y114" s="311"/>
      <c r="Z114" s="311"/>
      <c r="AA114" s="311" t="s">
        <v>317</v>
      </c>
      <c r="AB114" s="311"/>
      <c r="AC114" s="311"/>
      <c r="AD114" s="311"/>
      <c r="AE114" s="311"/>
      <c r="AF114" s="311"/>
      <c r="AG114" s="311"/>
      <c r="AH114" s="311"/>
      <c r="AI114" s="311"/>
      <c r="AJ114" s="311"/>
      <c r="AK114" s="311"/>
      <c r="AL114" s="311"/>
      <c r="AM114" s="311"/>
      <c r="AN114" s="311"/>
      <c r="AO114" s="311"/>
    </row>
    <row r="115" spans="1:41" ht="14.5">
      <c r="A115" s="22" t="s">
        <v>318</v>
      </c>
      <c r="B115" s="13">
        <v>43970</v>
      </c>
      <c r="C115" s="2">
        <v>1</v>
      </c>
      <c r="D115" s="2">
        <v>30</v>
      </c>
      <c r="E115" s="2"/>
      <c r="F115" s="2"/>
      <c r="G115" s="2"/>
      <c r="H115" s="2">
        <v>1</v>
      </c>
      <c r="I115" s="2"/>
      <c r="J115" s="2"/>
      <c r="K115" s="2"/>
      <c r="L115" s="2"/>
      <c r="M115" s="2"/>
      <c r="N115" s="2"/>
      <c r="O115" s="2"/>
      <c r="P115" s="2">
        <v>1</v>
      </c>
      <c r="Q115" s="42">
        <v>1</v>
      </c>
      <c r="R115" s="2"/>
      <c r="T115" s="2"/>
      <c r="U115" s="311"/>
      <c r="V115" s="42"/>
      <c r="W115" s="311"/>
      <c r="X115" s="311"/>
      <c r="Y115" s="311"/>
      <c r="Z115" s="311"/>
      <c r="AA115" s="311" t="s">
        <v>50</v>
      </c>
      <c r="AB115" s="311"/>
      <c r="AC115" s="311"/>
      <c r="AD115" s="311"/>
      <c r="AE115" s="311"/>
      <c r="AF115" s="311"/>
      <c r="AG115" s="311"/>
      <c r="AH115" s="311"/>
      <c r="AI115" s="311"/>
      <c r="AJ115" s="311"/>
      <c r="AK115" s="311"/>
      <c r="AL115" s="311"/>
      <c r="AM115" s="311"/>
      <c r="AN115" s="311"/>
      <c r="AO115" s="311"/>
    </row>
    <row r="116" spans="1:41" ht="14.5">
      <c r="A116" s="22" t="s">
        <v>319</v>
      </c>
      <c r="B116" s="13">
        <v>43970</v>
      </c>
      <c r="C116" s="2">
        <v>1</v>
      </c>
      <c r="D116" s="2">
        <v>35</v>
      </c>
      <c r="E116" s="2"/>
      <c r="F116" s="2"/>
      <c r="G116" s="2"/>
      <c r="H116" s="2">
        <v>1</v>
      </c>
      <c r="I116" s="2"/>
      <c r="J116" s="2"/>
      <c r="K116" s="2"/>
      <c r="L116" s="2"/>
      <c r="M116" s="2"/>
      <c r="N116" s="2">
        <v>1</v>
      </c>
      <c r="O116" s="2"/>
      <c r="P116" s="2"/>
      <c r="Q116" s="42">
        <v>1</v>
      </c>
      <c r="R116" s="2"/>
      <c r="T116" s="2"/>
      <c r="U116" s="311"/>
      <c r="V116" s="42"/>
      <c r="W116" s="311"/>
      <c r="X116" s="311"/>
      <c r="Y116" s="311"/>
      <c r="Z116" s="311"/>
      <c r="AA116" s="311"/>
      <c r="AB116" s="311"/>
      <c r="AC116" s="311"/>
      <c r="AD116" s="311"/>
      <c r="AE116" s="311"/>
      <c r="AF116" s="311"/>
      <c r="AG116" s="311"/>
      <c r="AH116" s="311"/>
      <c r="AI116" s="311"/>
      <c r="AJ116" s="311" t="s">
        <v>50</v>
      </c>
      <c r="AK116" s="311"/>
      <c r="AL116" s="311"/>
      <c r="AM116" s="311"/>
      <c r="AN116" s="311"/>
      <c r="AO116" s="311"/>
    </row>
    <row r="117" spans="1:41" ht="14.5">
      <c r="A117" s="22" t="s">
        <v>320</v>
      </c>
      <c r="B117" s="13">
        <v>43969</v>
      </c>
      <c r="C117" s="2">
        <v>2</v>
      </c>
      <c r="D117" s="2"/>
      <c r="E117" s="2"/>
      <c r="F117" s="2"/>
      <c r="G117" s="2"/>
      <c r="H117" s="2"/>
      <c r="I117" s="2"/>
      <c r="J117" s="2"/>
      <c r="K117" s="2"/>
      <c r="L117" s="2"/>
      <c r="M117" s="2"/>
      <c r="N117" s="2"/>
      <c r="O117" s="2"/>
      <c r="P117" s="2">
        <v>1</v>
      </c>
      <c r="Q117" s="42">
        <v>2</v>
      </c>
      <c r="R117" s="2"/>
      <c r="T117" s="2"/>
      <c r="U117" s="311"/>
      <c r="V117" s="42"/>
      <c r="W117" s="311"/>
      <c r="X117" s="311"/>
      <c r="Y117" s="311"/>
      <c r="Z117" s="311"/>
      <c r="AA117" s="311" t="s">
        <v>41</v>
      </c>
      <c r="AB117" s="311"/>
      <c r="AC117" s="311"/>
      <c r="AD117" s="311"/>
      <c r="AE117" s="311"/>
      <c r="AF117" s="311" t="s">
        <v>41</v>
      </c>
      <c r="AG117" s="311"/>
      <c r="AH117" s="311"/>
      <c r="AI117" s="311"/>
      <c r="AJ117" s="311"/>
      <c r="AK117" s="311"/>
      <c r="AL117" s="311"/>
      <c r="AM117" s="311"/>
      <c r="AN117" s="311"/>
      <c r="AO117" s="311"/>
    </row>
    <row r="118" spans="1:41" ht="14.5">
      <c r="A118" s="22" t="s">
        <v>321</v>
      </c>
      <c r="B118" s="13">
        <v>43970</v>
      </c>
      <c r="C118" s="2">
        <v>24</v>
      </c>
      <c r="D118" s="2">
        <v>32.700000000000003</v>
      </c>
      <c r="E118" s="2"/>
      <c r="F118" s="2"/>
      <c r="G118" s="2"/>
      <c r="H118" s="2"/>
      <c r="I118" s="2"/>
      <c r="J118" s="2"/>
      <c r="K118" s="2"/>
      <c r="L118" s="2"/>
      <c r="M118" s="2"/>
      <c r="N118" s="2"/>
      <c r="O118" s="2"/>
      <c r="P118" s="2"/>
      <c r="Q118" s="42">
        <v>24</v>
      </c>
      <c r="R118" s="2"/>
      <c r="T118" s="2"/>
      <c r="U118" s="311"/>
      <c r="V118" s="42"/>
      <c r="W118" s="311"/>
      <c r="X118" s="311"/>
      <c r="Y118" s="311"/>
      <c r="Z118" s="311"/>
      <c r="AA118" s="311" t="s">
        <v>322</v>
      </c>
      <c r="AB118" s="311"/>
      <c r="AC118" s="311"/>
      <c r="AD118" s="311"/>
      <c r="AE118" s="311"/>
      <c r="AF118" s="311"/>
      <c r="AG118" s="311"/>
      <c r="AH118" s="311"/>
      <c r="AI118" s="311"/>
      <c r="AJ118" s="311"/>
      <c r="AK118" s="311"/>
      <c r="AL118" s="311"/>
      <c r="AM118" s="311"/>
      <c r="AN118" s="311"/>
      <c r="AO118" s="311"/>
    </row>
    <row r="119" spans="1:41" ht="14.5">
      <c r="A119" s="22" t="s">
        <v>323</v>
      </c>
      <c r="B119" s="13">
        <v>43971</v>
      </c>
      <c r="C119" s="2">
        <v>16</v>
      </c>
      <c r="D119" s="2" t="s">
        <v>324</v>
      </c>
      <c r="E119" s="2"/>
      <c r="F119" s="2"/>
      <c r="G119" s="2"/>
      <c r="H119" s="2"/>
      <c r="I119" s="2"/>
      <c r="J119" s="2">
        <v>4</v>
      </c>
      <c r="K119" s="2"/>
      <c r="L119" s="2"/>
      <c r="M119" s="2"/>
      <c r="N119" s="2"/>
      <c r="O119" s="2"/>
      <c r="P119" s="2">
        <v>4</v>
      </c>
      <c r="Q119" s="42">
        <v>12</v>
      </c>
      <c r="R119" s="2"/>
      <c r="T119" s="2">
        <v>2</v>
      </c>
      <c r="U119" s="311">
        <v>4</v>
      </c>
      <c r="V119" s="42"/>
      <c r="W119" s="311"/>
      <c r="X119" s="311"/>
      <c r="Y119" s="311"/>
      <c r="Z119" s="311"/>
      <c r="AA119" s="311" t="s">
        <v>325</v>
      </c>
      <c r="AB119" s="311"/>
      <c r="AC119" s="311"/>
      <c r="AD119" s="311"/>
      <c r="AE119" s="311"/>
      <c r="AF119" s="311"/>
      <c r="AG119" s="311"/>
      <c r="AH119" s="311"/>
      <c r="AI119" s="311"/>
      <c r="AJ119" s="311"/>
      <c r="AK119" s="311"/>
      <c r="AL119" s="311"/>
      <c r="AM119" s="311"/>
      <c r="AN119" s="311"/>
      <c r="AO119" s="311"/>
    </row>
    <row r="120" spans="1:41" ht="14.5">
      <c r="A120" s="22" t="s">
        <v>326</v>
      </c>
      <c r="B120" s="13">
        <v>43961</v>
      </c>
      <c r="C120" s="2">
        <v>51</v>
      </c>
      <c r="D120" s="2">
        <v>31.94</v>
      </c>
      <c r="E120" s="2"/>
      <c r="F120" s="2"/>
      <c r="G120" s="2"/>
      <c r="H120" s="2"/>
      <c r="I120" s="9">
        <v>43858</v>
      </c>
      <c r="J120" s="2">
        <v>51</v>
      </c>
      <c r="K120" s="2"/>
      <c r="L120" s="2"/>
      <c r="M120" s="2"/>
      <c r="N120" s="2"/>
      <c r="O120" s="2"/>
      <c r="P120" s="2">
        <v>48</v>
      </c>
      <c r="Q120" s="42">
        <v>51</v>
      </c>
      <c r="R120" s="2"/>
      <c r="T120" s="2"/>
      <c r="U120" s="311"/>
      <c r="V120" s="42"/>
      <c r="W120" s="311"/>
      <c r="X120" s="311"/>
      <c r="Y120" s="311"/>
      <c r="Z120" s="311"/>
      <c r="AA120" s="311"/>
      <c r="AB120" s="311"/>
      <c r="AC120" s="311"/>
      <c r="AD120" s="311"/>
      <c r="AE120" s="311"/>
      <c r="AF120" s="311"/>
      <c r="AG120" s="311"/>
      <c r="AH120" s="311"/>
      <c r="AI120" s="311"/>
      <c r="AJ120" s="311"/>
      <c r="AK120" s="311"/>
      <c r="AL120" s="311"/>
      <c r="AM120" s="311"/>
      <c r="AN120" s="311"/>
      <c r="AO120" s="311"/>
    </row>
    <row r="121" spans="1:41" ht="14.5">
      <c r="A121" s="22" t="s">
        <v>327</v>
      </c>
      <c r="B121" s="13">
        <v>43972</v>
      </c>
      <c r="C121" s="2">
        <v>92</v>
      </c>
      <c r="D121" s="2">
        <v>31.4</v>
      </c>
      <c r="E121" s="2"/>
      <c r="F121" s="2"/>
      <c r="G121" s="2"/>
      <c r="H121" s="2"/>
      <c r="I121" s="2"/>
      <c r="J121" s="2"/>
      <c r="K121" s="2"/>
      <c r="L121" s="2"/>
      <c r="M121" s="2"/>
      <c r="N121" s="2"/>
      <c r="O121" s="2"/>
      <c r="P121" s="2"/>
      <c r="Q121" s="214">
        <v>21</v>
      </c>
      <c r="R121" s="185">
        <v>1</v>
      </c>
      <c r="S121" s="223"/>
      <c r="T121" s="185"/>
      <c r="U121" s="185">
        <v>70</v>
      </c>
      <c r="V121" s="42"/>
      <c r="W121" s="311"/>
      <c r="X121" s="311"/>
      <c r="Y121" s="311"/>
      <c r="Z121" s="311"/>
      <c r="AA121" s="311"/>
      <c r="AB121" s="311"/>
      <c r="AC121" s="311"/>
      <c r="AD121" s="311"/>
      <c r="AE121" s="311"/>
      <c r="AF121" s="311"/>
      <c r="AG121" s="311"/>
      <c r="AH121" s="311"/>
      <c r="AI121" s="311"/>
      <c r="AJ121" s="311"/>
      <c r="AK121" s="311" t="s">
        <v>83</v>
      </c>
      <c r="AL121" s="311"/>
      <c r="AM121" s="311"/>
      <c r="AN121" s="311"/>
      <c r="AO121" s="311"/>
    </row>
    <row r="122" spans="1:41" ht="14.5">
      <c r="A122" s="22" t="s">
        <v>328</v>
      </c>
      <c r="B122" s="13">
        <v>43972</v>
      </c>
      <c r="C122" s="2">
        <v>16</v>
      </c>
      <c r="D122" s="2">
        <v>31</v>
      </c>
      <c r="E122" s="2"/>
      <c r="F122" s="2"/>
      <c r="G122" s="2"/>
      <c r="H122" s="2">
        <v>16</v>
      </c>
      <c r="I122" s="2"/>
      <c r="J122" s="2"/>
      <c r="K122" s="2"/>
      <c r="L122" s="2"/>
      <c r="M122" s="2"/>
      <c r="N122" s="2"/>
      <c r="O122" s="2"/>
      <c r="P122" s="2">
        <v>12</v>
      </c>
      <c r="Q122" s="42">
        <v>16</v>
      </c>
      <c r="R122" s="2"/>
      <c r="T122" s="2">
        <v>3</v>
      </c>
      <c r="U122" s="311"/>
      <c r="V122" s="42"/>
      <c r="W122" s="311"/>
      <c r="X122" s="311"/>
      <c r="Y122" s="311"/>
      <c r="Z122" s="311"/>
      <c r="AA122" s="311"/>
      <c r="AB122" s="311"/>
      <c r="AC122" s="311"/>
      <c r="AD122" s="311"/>
      <c r="AE122" s="311"/>
      <c r="AF122" s="311"/>
      <c r="AG122" s="311"/>
      <c r="AH122" s="311"/>
      <c r="AI122" s="311"/>
      <c r="AJ122" s="311"/>
      <c r="AK122" s="311" t="s">
        <v>325</v>
      </c>
      <c r="AL122" s="311"/>
      <c r="AM122" s="311"/>
      <c r="AN122" s="311"/>
      <c r="AO122" s="311"/>
    </row>
    <row r="123" spans="1:41" ht="14.5">
      <c r="A123" s="22" t="s">
        <v>329</v>
      </c>
      <c r="B123" s="23">
        <v>43965</v>
      </c>
      <c r="C123" s="2">
        <v>31</v>
      </c>
      <c r="D123" s="2"/>
      <c r="E123" s="2"/>
      <c r="F123" s="2"/>
      <c r="G123" s="2"/>
      <c r="H123" s="2"/>
      <c r="I123" s="2"/>
      <c r="J123" s="2"/>
      <c r="K123" s="2"/>
      <c r="L123" s="2"/>
      <c r="M123" s="2"/>
      <c r="N123" s="2"/>
      <c r="O123" s="2"/>
      <c r="P123" s="2"/>
      <c r="Q123" s="42">
        <v>31</v>
      </c>
      <c r="R123" s="2"/>
      <c r="T123" s="2"/>
      <c r="U123" s="311"/>
      <c r="V123" s="42"/>
      <c r="W123" s="311"/>
      <c r="X123" s="311"/>
      <c r="Y123" s="311"/>
      <c r="Z123" s="311"/>
      <c r="AA123" s="311" t="s">
        <v>330</v>
      </c>
      <c r="AB123" s="311"/>
      <c r="AC123" s="311"/>
      <c r="AD123" s="311"/>
      <c r="AE123" s="311"/>
      <c r="AF123" s="311"/>
      <c r="AG123" s="311"/>
      <c r="AH123" s="311"/>
      <c r="AI123" s="311"/>
      <c r="AJ123" s="311"/>
      <c r="AK123" s="311"/>
      <c r="AL123" s="311"/>
      <c r="AM123" s="311"/>
      <c r="AN123" s="311"/>
      <c r="AO123" s="311"/>
    </row>
    <row r="124" spans="1:41" ht="14.5">
      <c r="A124" s="24" t="s">
        <v>331</v>
      </c>
      <c r="B124" s="13">
        <v>43973</v>
      </c>
      <c r="C124" s="2">
        <v>60</v>
      </c>
      <c r="D124" s="2">
        <v>34</v>
      </c>
      <c r="E124" s="2" t="s">
        <v>332</v>
      </c>
      <c r="F124" s="2">
        <v>10</v>
      </c>
      <c r="G124" s="2">
        <v>16</v>
      </c>
      <c r="H124" s="2">
        <v>34</v>
      </c>
      <c r="I124" s="2"/>
      <c r="J124" s="2">
        <v>18</v>
      </c>
      <c r="K124" s="2">
        <v>3</v>
      </c>
      <c r="L124" s="2"/>
      <c r="M124" s="2"/>
      <c r="N124" s="2">
        <v>1</v>
      </c>
      <c r="O124" s="2"/>
      <c r="P124" s="2">
        <v>5</v>
      </c>
      <c r="Q124" s="42">
        <v>23</v>
      </c>
      <c r="R124" s="2"/>
      <c r="T124" s="2"/>
      <c r="U124" s="311">
        <v>37</v>
      </c>
      <c r="V124" s="42"/>
      <c r="W124" s="311"/>
      <c r="X124" s="311"/>
      <c r="Y124" s="311"/>
      <c r="Z124" s="311"/>
      <c r="AA124" s="311" t="s">
        <v>333</v>
      </c>
      <c r="AB124" s="311"/>
      <c r="AC124" s="311"/>
      <c r="AD124" s="311"/>
      <c r="AE124" s="311"/>
      <c r="AF124" s="311"/>
      <c r="AG124" s="311"/>
      <c r="AH124" s="311"/>
      <c r="AI124" s="311"/>
      <c r="AJ124" s="311"/>
      <c r="AK124" s="311"/>
      <c r="AL124" s="311"/>
      <c r="AM124" s="311"/>
      <c r="AN124" s="311"/>
      <c r="AO124" s="311"/>
    </row>
    <row r="125" spans="1:41" ht="14.5">
      <c r="A125" s="24" t="s">
        <v>334</v>
      </c>
      <c r="B125" s="13">
        <v>43974</v>
      </c>
      <c r="C125" s="2">
        <v>1</v>
      </c>
      <c r="D125" s="2"/>
      <c r="E125" s="2"/>
      <c r="F125" s="2"/>
      <c r="G125" s="2"/>
      <c r="H125" s="2">
        <v>1</v>
      </c>
      <c r="I125" s="2"/>
      <c r="J125" s="2"/>
      <c r="K125" s="2"/>
      <c r="L125" s="2"/>
      <c r="M125" s="2"/>
      <c r="N125" s="2"/>
      <c r="O125" s="2"/>
      <c r="P125" s="2">
        <v>1</v>
      </c>
      <c r="Q125" s="42">
        <v>1</v>
      </c>
      <c r="R125" s="2"/>
      <c r="T125" s="2"/>
      <c r="U125" s="311"/>
      <c r="V125" s="42"/>
      <c r="W125" s="311"/>
      <c r="X125" s="311"/>
      <c r="Y125" s="311"/>
      <c r="Z125" s="311"/>
      <c r="AA125" s="311"/>
      <c r="AB125" s="311"/>
      <c r="AC125" s="311"/>
      <c r="AD125" s="311"/>
      <c r="AE125" s="311"/>
      <c r="AF125" s="311"/>
      <c r="AG125" s="311"/>
      <c r="AH125" s="311"/>
      <c r="AI125" s="311"/>
      <c r="AJ125" s="311"/>
      <c r="AK125" s="311"/>
      <c r="AL125" s="311"/>
      <c r="AM125" s="311"/>
      <c r="AN125" s="311"/>
      <c r="AO125" s="311"/>
    </row>
    <row r="126" spans="1:41" ht="14.5">
      <c r="A126" s="1" t="s">
        <v>335</v>
      </c>
      <c r="B126" s="13">
        <v>43973</v>
      </c>
      <c r="C126" s="2">
        <v>16</v>
      </c>
      <c r="D126" s="2" t="s">
        <v>336</v>
      </c>
      <c r="E126" s="2"/>
      <c r="F126" s="2"/>
      <c r="G126" s="2"/>
      <c r="H126" s="2"/>
      <c r="I126" s="2" t="s">
        <v>337</v>
      </c>
      <c r="J126" s="2"/>
      <c r="K126" s="2"/>
      <c r="L126" s="2">
        <v>1</v>
      </c>
      <c r="M126" s="2"/>
      <c r="N126" s="2"/>
      <c r="O126" s="2"/>
      <c r="P126" s="2"/>
      <c r="Q126" s="42">
        <v>16</v>
      </c>
      <c r="R126" s="2"/>
      <c r="T126" s="2"/>
      <c r="U126" s="311"/>
      <c r="V126" s="42"/>
      <c r="W126" s="311"/>
      <c r="X126" s="311"/>
      <c r="Y126" s="311"/>
      <c r="Z126" s="311"/>
      <c r="AA126" s="311" t="s">
        <v>325</v>
      </c>
      <c r="AB126" s="311"/>
      <c r="AC126" s="311"/>
      <c r="AD126" s="311"/>
      <c r="AE126" s="311"/>
      <c r="AF126" s="311"/>
      <c r="AG126" s="311"/>
      <c r="AH126" s="311"/>
      <c r="AI126" s="311"/>
      <c r="AJ126" s="311"/>
      <c r="AK126" s="311"/>
      <c r="AL126" s="311"/>
      <c r="AM126" s="311"/>
      <c r="AN126" s="311"/>
      <c r="AO126" s="311"/>
    </row>
    <row r="127" spans="1:41" ht="14.5">
      <c r="A127" s="24" t="s">
        <v>338</v>
      </c>
      <c r="B127" s="13">
        <v>43962</v>
      </c>
      <c r="C127" s="2">
        <v>1</v>
      </c>
      <c r="D127" s="2">
        <v>31</v>
      </c>
      <c r="E127" s="2"/>
      <c r="F127" s="2"/>
      <c r="G127" s="2"/>
      <c r="H127" s="2">
        <v>1</v>
      </c>
      <c r="I127" s="2"/>
      <c r="J127" s="2"/>
      <c r="K127" s="2"/>
      <c r="L127" s="2"/>
      <c r="M127" s="2"/>
      <c r="N127" s="2"/>
      <c r="O127" s="2"/>
      <c r="P127" s="2"/>
      <c r="Q127" s="42">
        <v>1</v>
      </c>
      <c r="R127" s="2"/>
      <c r="T127" s="2"/>
      <c r="U127" s="311"/>
      <c r="V127" s="42"/>
      <c r="W127" s="311"/>
      <c r="X127" s="311"/>
      <c r="Y127" s="311"/>
      <c r="Z127" s="311"/>
      <c r="AA127" s="311" t="s">
        <v>50</v>
      </c>
      <c r="AB127" s="311"/>
      <c r="AC127" s="311"/>
      <c r="AD127" s="311"/>
      <c r="AE127" s="311"/>
      <c r="AF127" s="311"/>
      <c r="AG127" s="311"/>
      <c r="AH127" s="311"/>
      <c r="AI127" s="311"/>
      <c r="AJ127" s="311" t="s">
        <v>50</v>
      </c>
      <c r="AK127" s="311"/>
      <c r="AL127" s="311"/>
      <c r="AM127" s="311"/>
      <c r="AN127" s="311"/>
      <c r="AO127" s="311"/>
    </row>
    <row r="128" spans="1:41" ht="14.5">
      <c r="A128" s="1" t="s">
        <v>339</v>
      </c>
      <c r="B128" s="13">
        <v>43978</v>
      </c>
      <c r="C128" s="2">
        <v>20</v>
      </c>
      <c r="D128" s="2"/>
      <c r="E128" s="2"/>
      <c r="F128" s="2"/>
      <c r="G128" s="2"/>
      <c r="H128" s="2"/>
      <c r="I128" s="2"/>
      <c r="J128" s="2"/>
      <c r="K128" s="2"/>
      <c r="L128" s="2"/>
      <c r="M128" s="2"/>
      <c r="N128" s="2"/>
      <c r="O128" s="2"/>
      <c r="P128" s="2"/>
      <c r="Q128" s="42">
        <v>20</v>
      </c>
      <c r="R128" s="2"/>
      <c r="T128" s="2"/>
      <c r="U128" s="311"/>
      <c r="V128" s="42"/>
      <c r="W128" s="311"/>
      <c r="X128" s="311"/>
      <c r="Y128" s="311"/>
      <c r="Z128" s="311"/>
      <c r="AA128" s="311" t="s">
        <v>280</v>
      </c>
      <c r="AB128" s="311"/>
      <c r="AC128" s="311"/>
      <c r="AD128" s="311"/>
      <c r="AE128" s="311"/>
      <c r="AF128" s="311"/>
      <c r="AG128" s="311"/>
      <c r="AH128" s="311"/>
      <c r="AI128" s="311"/>
      <c r="AJ128" s="311"/>
      <c r="AK128" s="311"/>
      <c r="AL128" s="311"/>
      <c r="AM128" s="311"/>
      <c r="AN128" s="311"/>
      <c r="AO128" s="311"/>
    </row>
    <row r="129" spans="1:41" ht="14.5">
      <c r="A129" s="1" t="s">
        <v>340</v>
      </c>
      <c r="B129" s="25">
        <v>43974</v>
      </c>
      <c r="C129" s="2">
        <v>1</v>
      </c>
      <c r="D129" s="2">
        <v>28</v>
      </c>
      <c r="E129" s="2"/>
      <c r="F129" s="2"/>
      <c r="G129" s="2"/>
      <c r="H129" s="2">
        <v>1</v>
      </c>
      <c r="I129" s="2"/>
      <c r="J129" s="2"/>
      <c r="K129" s="2"/>
      <c r="L129" s="2">
        <v>1</v>
      </c>
      <c r="M129" s="2"/>
      <c r="N129" s="2"/>
      <c r="O129" s="2"/>
      <c r="P129" s="2">
        <v>1</v>
      </c>
      <c r="Q129" s="42">
        <v>1</v>
      </c>
      <c r="R129" s="2"/>
      <c r="T129" s="2"/>
      <c r="U129" s="311"/>
      <c r="V129" s="42"/>
      <c r="W129" s="311"/>
      <c r="X129" s="311"/>
      <c r="Y129" s="311"/>
      <c r="Z129" s="311"/>
      <c r="AA129" s="311" t="s">
        <v>50</v>
      </c>
      <c r="AB129" s="311"/>
      <c r="AC129" s="311"/>
      <c r="AD129" s="311"/>
      <c r="AE129" s="311"/>
      <c r="AF129" s="311"/>
      <c r="AG129" s="311"/>
      <c r="AH129" s="311"/>
      <c r="AI129" s="311"/>
      <c r="AJ129" s="311"/>
      <c r="AK129" s="311"/>
      <c r="AL129" s="311"/>
      <c r="AM129" s="311"/>
      <c r="AN129" s="311"/>
      <c r="AO129" s="311"/>
    </row>
    <row r="130" spans="1:41" ht="14.5">
      <c r="A130" s="1" t="s">
        <v>341</v>
      </c>
      <c r="B130" s="25">
        <v>43974</v>
      </c>
      <c r="C130" s="2">
        <v>12</v>
      </c>
      <c r="D130" s="2" t="s">
        <v>342</v>
      </c>
      <c r="E130" s="2"/>
      <c r="F130" s="2"/>
      <c r="G130" s="2">
        <v>3</v>
      </c>
      <c r="H130" s="2">
        <v>9</v>
      </c>
      <c r="I130" s="2" t="s">
        <v>343</v>
      </c>
      <c r="J130" s="2"/>
      <c r="K130" s="2"/>
      <c r="L130" s="2">
        <v>2</v>
      </c>
      <c r="M130" s="2" t="s">
        <v>344</v>
      </c>
      <c r="N130" s="2">
        <v>2</v>
      </c>
      <c r="O130" s="2"/>
      <c r="P130" s="2">
        <v>7</v>
      </c>
      <c r="Q130" s="42">
        <v>9</v>
      </c>
      <c r="R130" s="2"/>
      <c r="T130" s="2">
        <v>1</v>
      </c>
      <c r="U130" s="311">
        <v>3</v>
      </c>
      <c r="V130" s="42"/>
      <c r="W130" s="311"/>
      <c r="X130" s="311"/>
      <c r="Y130" s="311"/>
      <c r="Z130" s="311"/>
      <c r="AA130" s="311"/>
      <c r="AB130" s="311"/>
      <c r="AC130" s="311"/>
      <c r="AD130" s="311"/>
      <c r="AE130" s="311"/>
      <c r="AF130" s="311"/>
      <c r="AG130" s="311"/>
      <c r="AH130" s="311"/>
      <c r="AI130" s="311"/>
      <c r="AJ130" s="311"/>
      <c r="AK130" s="311"/>
      <c r="AL130" s="311"/>
      <c r="AM130" s="311"/>
      <c r="AN130" s="311"/>
      <c r="AO130" s="311"/>
    </row>
    <row r="131" spans="1:41" ht="14.5">
      <c r="A131" s="1" t="s">
        <v>345</v>
      </c>
      <c r="B131" s="13">
        <v>43967</v>
      </c>
      <c r="C131" s="2">
        <v>1</v>
      </c>
      <c r="D131" s="2">
        <v>36</v>
      </c>
      <c r="E131" s="2"/>
      <c r="F131" s="2"/>
      <c r="G131" s="2"/>
      <c r="H131" s="2">
        <v>1</v>
      </c>
      <c r="I131" s="2"/>
      <c r="J131" s="2"/>
      <c r="K131" s="2"/>
      <c r="L131" s="2"/>
      <c r="M131" s="2"/>
      <c r="N131" s="2">
        <v>1</v>
      </c>
      <c r="O131" s="2"/>
      <c r="P131" s="2">
        <v>1</v>
      </c>
      <c r="Q131" s="42">
        <v>1</v>
      </c>
      <c r="R131" s="2"/>
      <c r="T131" s="2"/>
      <c r="U131" s="311"/>
      <c r="V131" s="42"/>
      <c r="W131" s="311"/>
      <c r="X131" s="311"/>
      <c r="Y131" s="311"/>
      <c r="Z131" s="311"/>
      <c r="AA131" s="311"/>
      <c r="AB131" s="311"/>
      <c r="AC131" s="311"/>
      <c r="AD131" s="311"/>
      <c r="AE131" s="311"/>
      <c r="AF131" s="311"/>
      <c r="AG131" s="311"/>
      <c r="AH131" s="311"/>
      <c r="AI131" s="311"/>
      <c r="AJ131" s="311"/>
      <c r="AK131" s="311" t="s">
        <v>50</v>
      </c>
      <c r="AL131" s="311"/>
      <c r="AM131" s="311"/>
      <c r="AN131" s="311"/>
      <c r="AO131" s="311"/>
    </row>
    <row r="132" spans="1:41" ht="14.5">
      <c r="A132" s="14" t="s">
        <v>346</v>
      </c>
      <c r="B132" s="13">
        <v>43981</v>
      </c>
      <c r="C132" s="2">
        <v>308</v>
      </c>
      <c r="D132" s="2" t="s">
        <v>347</v>
      </c>
      <c r="E132" s="2"/>
      <c r="F132" s="2"/>
      <c r="G132" s="2"/>
      <c r="H132" s="2"/>
      <c r="I132" s="2"/>
      <c r="J132" s="2">
        <v>38</v>
      </c>
      <c r="K132" s="2"/>
      <c r="L132" s="2"/>
      <c r="M132" s="2"/>
      <c r="N132" s="2">
        <v>10</v>
      </c>
      <c r="O132" s="2">
        <v>7</v>
      </c>
      <c r="P132" s="2"/>
      <c r="Q132" s="214">
        <v>308</v>
      </c>
      <c r="R132" s="2"/>
      <c r="T132" s="2"/>
      <c r="U132" s="311"/>
      <c r="V132" s="42"/>
      <c r="W132" s="311"/>
      <c r="X132" s="311"/>
      <c r="Y132" s="311"/>
      <c r="Z132" s="311"/>
      <c r="AA132" s="311"/>
      <c r="AB132" s="311"/>
      <c r="AC132" s="311"/>
      <c r="AD132" s="311"/>
      <c r="AE132" s="311"/>
      <c r="AF132" s="311"/>
      <c r="AG132" s="311"/>
      <c r="AH132" s="311"/>
      <c r="AI132" s="311"/>
      <c r="AJ132" s="311"/>
      <c r="AK132" s="311"/>
      <c r="AL132" s="311"/>
      <c r="AM132" s="311"/>
      <c r="AN132" s="311"/>
      <c r="AO132" s="311"/>
    </row>
    <row r="133" spans="1:41" ht="14.5">
      <c r="A133" s="14" t="s">
        <v>348</v>
      </c>
      <c r="B133" s="13">
        <v>43983</v>
      </c>
      <c r="C133" s="2">
        <v>8</v>
      </c>
      <c r="D133" s="2">
        <v>39.4</v>
      </c>
      <c r="E133" s="2"/>
      <c r="F133" s="2"/>
      <c r="G133" s="2">
        <v>3</v>
      </c>
      <c r="H133" s="2">
        <v>5</v>
      </c>
      <c r="I133" s="2"/>
      <c r="J133" s="2">
        <v>8</v>
      </c>
      <c r="K133" s="2">
        <v>6</v>
      </c>
      <c r="L133" s="2"/>
      <c r="M133" s="2"/>
      <c r="N133" s="2">
        <v>8</v>
      </c>
      <c r="O133" s="2"/>
      <c r="P133" s="2"/>
      <c r="Q133" s="42">
        <v>4</v>
      </c>
      <c r="R133" s="2"/>
      <c r="T133" s="2"/>
      <c r="U133" s="311">
        <v>4</v>
      </c>
      <c r="V133" s="42"/>
      <c r="W133" s="311"/>
      <c r="X133" s="311"/>
      <c r="Y133" s="311"/>
      <c r="Z133" s="311"/>
      <c r="AA133" s="311"/>
      <c r="AB133" s="311"/>
      <c r="AC133" s="311"/>
      <c r="AD133" s="311"/>
      <c r="AE133" s="311"/>
      <c r="AF133" s="311"/>
      <c r="AG133" s="311"/>
      <c r="AH133" s="311"/>
      <c r="AI133" s="311"/>
      <c r="AJ133" s="311"/>
      <c r="AK133" s="311"/>
      <c r="AL133" s="311"/>
      <c r="AM133" s="311"/>
      <c r="AN133" s="311"/>
      <c r="AO133" s="311"/>
    </row>
    <row r="134" spans="1:41" ht="14.5">
      <c r="A134" s="24" t="s">
        <v>349</v>
      </c>
      <c r="B134" s="13">
        <v>43983</v>
      </c>
      <c r="C134" s="2">
        <v>8</v>
      </c>
      <c r="D134" s="2" t="s">
        <v>350</v>
      </c>
      <c r="E134" s="2"/>
      <c r="F134" s="2">
        <v>3</v>
      </c>
      <c r="G134" s="2">
        <v>3</v>
      </c>
      <c r="H134" s="2">
        <v>2</v>
      </c>
      <c r="I134" s="2"/>
      <c r="J134" s="2">
        <v>1</v>
      </c>
      <c r="K134" s="2"/>
      <c r="L134" s="2"/>
      <c r="M134" s="2"/>
      <c r="N134" s="2">
        <v>1</v>
      </c>
      <c r="O134" s="2"/>
      <c r="P134" s="2">
        <v>2</v>
      </c>
      <c r="Q134" s="42">
        <v>2</v>
      </c>
      <c r="R134" s="2">
        <v>1</v>
      </c>
      <c r="T134" s="2"/>
      <c r="U134" s="311">
        <v>5</v>
      </c>
      <c r="V134" s="42"/>
      <c r="W134" s="311"/>
      <c r="X134" s="311"/>
      <c r="Y134" s="311"/>
      <c r="Z134" s="311"/>
      <c r="AA134" s="311" t="s">
        <v>61</v>
      </c>
      <c r="AB134" s="311"/>
      <c r="AC134" s="311"/>
      <c r="AD134" s="311"/>
      <c r="AE134" s="311"/>
      <c r="AF134" s="311"/>
      <c r="AG134" s="311"/>
      <c r="AH134" s="311"/>
      <c r="AI134" s="311"/>
      <c r="AJ134" s="311"/>
      <c r="AK134" s="311"/>
      <c r="AL134" s="311"/>
      <c r="AM134" s="311"/>
      <c r="AN134" s="311"/>
      <c r="AO134" s="311"/>
    </row>
    <row r="135" spans="1:41" ht="14.5">
      <c r="A135" s="24" t="s">
        <v>351</v>
      </c>
      <c r="B135" s="13">
        <v>43978</v>
      </c>
      <c r="C135" s="2">
        <v>1</v>
      </c>
      <c r="D135" s="2">
        <v>25</v>
      </c>
      <c r="E135" s="2"/>
      <c r="F135" s="2"/>
      <c r="G135" s="2"/>
      <c r="H135" s="2">
        <v>1</v>
      </c>
      <c r="I135" s="2"/>
      <c r="J135" s="2"/>
      <c r="K135" s="2"/>
      <c r="L135" s="2"/>
      <c r="M135" s="2"/>
      <c r="N135" s="2"/>
      <c r="O135" s="2"/>
      <c r="P135" s="2">
        <v>1</v>
      </c>
      <c r="Q135" s="42">
        <v>1</v>
      </c>
      <c r="R135" s="2"/>
      <c r="T135" s="2"/>
      <c r="U135" s="311"/>
      <c r="V135" s="42"/>
      <c r="W135" s="311"/>
      <c r="X135" s="311"/>
      <c r="Y135" s="311"/>
      <c r="Z135" s="311"/>
      <c r="AA135" s="311"/>
      <c r="AB135" s="311"/>
      <c r="AC135" s="311"/>
      <c r="AD135" s="311"/>
      <c r="AE135" s="311"/>
      <c r="AF135" s="311"/>
      <c r="AG135" s="311"/>
      <c r="AH135" s="311"/>
      <c r="AI135" s="311"/>
      <c r="AJ135" s="311"/>
      <c r="AK135" s="311" t="s">
        <v>50</v>
      </c>
      <c r="AL135" s="311"/>
      <c r="AM135" s="311"/>
      <c r="AN135" s="311"/>
      <c r="AO135" s="311"/>
    </row>
    <row r="136" spans="1:41" ht="14.5">
      <c r="A136" s="24" t="s">
        <v>352</v>
      </c>
      <c r="B136" s="13">
        <v>43986</v>
      </c>
      <c r="C136" s="2">
        <v>2</v>
      </c>
      <c r="D136" s="2" t="s">
        <v>353</v>
      </c>
      <c r="E136" s="2"/>
      <c r="F136" s="2"/>
      <c r="G136" s="2"/>
      <c r="H136" s="2">
        <v>2</v>
      </c>
      <c r="I136" s="2"/>
      <c r="J136" s="2"/>
      <c r="K136" s="2"/>
      <c r="L136" s="2"/>
      <c r="M136" s="2"/>
      <c r="N136" s="2"/>
      <c r="O136" s="2"/>
      <c r="P136" s="2">
        <v>2</v>
      </c>
      <c r="Q136" s="42">
        <v>2</v>
      </c>
      <c r="R136" s="2"/>
      <c r="T136" s="2"/>
      <c r="U136" s="311"/>
      <c r="V136" s="42"/>
      <c r="W136" s="311"/>
      <c r="X136" s="311"/>
      <c r="Y136" s="311"/>
      <c r="Z136" s="311"/>
      <c r="AA136" s="311" t="s">
        <v>41</v>
      </c>
      <c r="AB136" s="311"/>
      <c r="AC136" s="311"/>
      <c r="AD136" s="311"/>
      <c r="AE136" s="311"/>
      <c r="AF136" s="311"/>
      <c r="AG136" s="311"/>
      <c r="AH136" s="311"/>
      <c r="AI136" s="311"/>
      <c r="AJ136" s="311"/>
      <c r="AK136" s="311"/>
      <c r="AL136" s="311"/>
      <c r="AM136" s="311"/>
      <c r="AN136" s="311"/>
      <c r="AO136" s="311"/>
    </row>
    <row r="137" spans="1:41" ht="14.5">
      <c r="A137" s="1" t="s">
        <v>354</v>
      </c>
      <c r="B137" s="13">
        <v>43982</v>
      </c>
      <c r="C137" s="2">
        <v>1</v>
      </c>
      <c r="D137" s="2">
        <v>36</v>
      </c>
      <c r="E137" s="2"/>
      <c r="F137" s="2"/>
      <c r="G137" s="2"/>
      <c r="H137" s="2">
        <v>1</v>
      </c>
      <c r="I137" s="2"/>
      <c r="J137" s="2"/>
      <c r="K137" s="2"/>
      <c r="L137" s="2"/>
      <c r="M137" s="2"/>
      <c r="N137" s="2"/>
      <c r="O137" s="2"/>
      <c r="P137" s="2"/>
      <c r="Q137" s="42">
        <v>1</v>
      </c>
      <c r="R137" s="2"/>
      <c r="T137" s="2"/>
      <c r="U137" s="311"/>
      <c r="V137" s="42"/>
      <c r="W137" s="311"/>
      <c r="X137" s="311"/>
      <c r="Y137" s="311"/>
      <c r="Z137" s="311"/>
      <c r="AA137" s="311" t="s">
        <v>50</v>
      </c>
      <c r="AB137" s="311"/>
      <c r="AC137" s="311"/>
      <c r="AD137" s="311"/>
      <c r="AE137" s="311"/>
      <c r="AF137" s="311"/>
      <c r="AG137" s="311"/>
      <c r="AH137" s="311"/>
      <c r="AI137" s="311"/>
      <c r="AJ137" s="311"/>
      <c r="AK137" s="311"/>
      <c r="AL137" s="311"/>
      <c r="AM137" s="311"/>
      <c r="AN137" s="311"/>
      <c r="AO137" s="311"/>
    </row>
    <row r="138" spans="1:41" ht="14.5">
      <c r="A138" s="24" t="s">
        <v>355</v>
      </c>
      <c r="B138" s="25">
        <v>43987</v>
      </c>
      <c r="C138" s="2">
        <v>2</v>
      </c>
      <c r="D138" s="2"/>
      <c r="E138" s="2"/>
      <c r="F138" s="2"/>
      <c r="G138" s="2"/>
      <c r="H138" s="2"/>
      <c r="I138" s="2"/>
      <c r="J138" s="2"/>
      <c r="K138" s="2"/>
      <c r="L138" s="2"/>
      <c r="M138" s="2"/>
      <c r="N138" s="2"/>
      <c r="O138" s="2"/>
      <c r="P138" s="2">
        <v>2</v>
      </c>
      <c r="Q138" s="42">
        <v>2</v>
      </c>
      <c r="R138" s="2"/>
      <c r="T138" s="2"/>
      <c r="U138" s="311"/>
      <c r="V138" s="42"/>
      <c r="W138" s="311"/>
      <c r="X138" s="311"/>
      <c r="Y138" s="311"/>
      <c r="Z138" s="311"/>
      <c r="AA138" s="311"/>
      <c r="AB138" s="311"/>
      <c r="AC138" s="311"/>
      <c r="AD138" s="311"/>
      <c r="AE138" s="311"/>
      <c r="AF138" s="311"/>
      <c r="AG138" s="311"/>
      <c r="AH138" s="311"/>
      <c r="AI138" s="311"/>
      <c r="AJ138" s="311"/>
      <c r="AK138" s="311" t="s">
        <v>41</v>
      </c>
      <c r="AL138" s="311"/>
      <c r="AM138" s="311"/>
      <c r="AN138" s="311"/>
      <c r="AO138" s="311"/>
    </row>
    <row r="139" spans="1:41" ht="14.5">
      <c r="A139" s="24" t="s">
        <v>356</v>
      </c>
      <c r="B139" s="25">
        <v>43987</v>
      </c>
      <c r="C139" s="2">
        <v>3</v>
      </c>
      <c r="D139" s="2"/>
      <c r="E139" s="2"/>
      <c r="F139" s="2"/>
      <c r="G139" s="2"/>
      <c r="H139" s="2"/>
      <c r="I139" s="2"/>
      <c r="J139" s="2"/>
      <c r="K139" s="2"/>
      <c r="L139" s="2"/>
      <c r="M139" s="2"/>
      <c r="N139" s="2"/>
      <c r="O139" s="2"/>
      <c r="P139" s="2"/>
      <c r="Q139" s="42">
        <v>3</v>
      </c>
      <c r="R139" s="2"/>
      <c r="T139" s="2"/>
      <c r="U139" s="311"/>
      <c r="V139" s="42"/>
      <c r="W139" s="311"/>
      <c r="X139" s="311"/>
      <c r="Y139" s="311"/>
      <c r="Z139" s="311"/>
      <c r="AA139" s="311"/>
      <c r="AB139" s="311"/>
      <c r="AC139" s="311"/>
      <c r="AD139" s="311"/>
      <c r="AE139" s="311"/>
      <c r="AF139" s="311"/>
      <c r="AG139" s="311"/>
      <c r="AH139" s="311"/>
      <c r="AI139" s="311"/>
      <c r="AJ139" s="311"/>
      <c r="AK139" s="311" t="s">
        <v>357</v>
      </c>
      <c r="AL139" s="311"/>
      <c r="AM139" s="311"/>
      <c r="AN139" s="311"/>
      <c r="AO139" s="311"/>
    </row>
    <row r="140" spans="1:41" ht="14.5">
      <c r="A140" s="24" t="s">
        <v>358</v>
      </c>
      <c r="B140" s="25">
        <v>43985</v>
      </c>
      <c r="C140" s="2">
        <v>8</v>
      </c>
      <c r="D140" s="26" t="s">
        <v>359</v>
      </c>
      <c r="E140" s="2">
        <v>30.6</v>
      </c>
      <c r="F140" s="2"/>
      <c r="G140" s="2">
        <v>1</v>
      </c>
      <c r="H140" s="2">
        <v>6</v>
      </c>
      <c r="I140" s="2"/>
      <c r="J140" s="2"/>
      <c r="K140" s="2"/>
      <c r="L140" s="2"/>
      <c r="M140" s="2"/>
      <c r="N140" s="2"/>
      <c r="O140" s="2"/>
      <c r="P140" s="2">
        <v>7</v>
      </c>
      <c r="Q140" s="42">
        <v>7</v>
      </c>
      <c r="R140" s="2"/>
      <c r="T140" s="2"/>
      <c r="U140" s="311">
        <v>1</v>
      </c>
      <c r="V140" s="42"/>
      <c r="W140" s="311"/>
      <c r="X140" s="311"/>
      <c r="Y140" s="311"/>
      <c r="Z140" s="311"/>
      <c r="AA140" s="311"/>
      <c r="AB140" s="311"/>
      <c r="AC140" s="311"/>
      <c r="AD140" s="311"/>
      <c r="AE140" s="311"/>
      <c r="AF140" s="311"/>
      <c r="AG140" s="311"/>
      <c r="AH140" s="311"/>
      <c r="AI140" s="311"/>
      <c r="AJ140" s="311"/>
      <c r="AK140" s="311"/>
      <c r="AL140" s="311"/>
      <c r="AM140" s="311"/>
      <c r="AN140" s="311"/>
      <c r="AO140" s="311"/>
    </row>
    <row r="141" spans="1:41" ht="14.5">
      <c r="A141" s="24" t="s">
        <v>360</v>
      </c>
      <c r="B141" s="25">
        <v>43980</v>
      </c>
      <c r="C141" s="2">
        <v>2</v>
      </c>
      <c r="D141" s="2" t="s">
        <v>361</v>
      </c>
      <c r="E141" s="2"/>
      <c r="F141" s="2"/>
      <c r="G141" s="2"/>
      <c r="H141" s="2">
        <v>2</v>
      </c>
      <c r="I141" s="2" t="s">
        <v>362</v>
      </c>
      <c r="J141" s="2"/>
      <c r="K141" s="2"/>
      <c r="L141" s="2"/>
      <c r="M141" s="2"/>
      <c r="N141" s="2"/>
      <c r="O141" s="2"/>
      <c r="P141" s="2">
        <v>1</v>
      </c>
      <c r="Q141" s="42">
        <v>1</v>
      </c>
      <c r="R141" s="2"/>
      <c r="T141" s="2"/>
      <c r="U141" s="311">
        <v>1</v>
      </c>
      <c r="V141" s="42"/>
      <c r="W141" s="311"/>
      <c r="X141" s="311"/>
      <c r="Y141" s="311"/>
      <c r="Z141" s="311"/>
      <c r="AA141" s="311" t="s">
        <v>41</v>
      </c>
      <c r="AB141" s="311"/>
      <c r="AC141" s="311"/>
      <c r="AD141" s="311"/>
      <c r="AE141" s="311"/>
      <c r="AF141" s="311"/>
      <c r="AG141" s="311"/>
      <c r="AH141" s="311"/>
      <c r="AI141" s="311"/>
      <c r="AJ141" s="311"/>
      <c r="AK141" s="311"/>
      <c r="AL141" s="311"/>
      <c r="AM141" s="311"/>
      <c r="AN141" s="311"/>
      <c r="AO141" s="311"/>
    </row>
    <row r="142" spans="1:41" ht="14.5">
      <c r="A142" s="24" t="s">
        <v>363</v>
      </c>
      <c r="B142" s="13">
        <v>43986</v>
      </c>
      <c r="C142" s="2">
        <v>617</v>
      </c>
      <c r="D142" s="2"/>
      <c r="E142" s="2"/>
      <c r="F142" s="185">
        <v>0</v>
      </c>
      <c r="G142" s="185">
        <v>105</v>
      </c>
      <c r="H142" s="185">
        <v>380</v>
      </c>
      <c r="I142" s="2"/>
      <c r="J142" s="2"/>
      <c r="K142" s="2">
        <v>21</v>
      </c>
      <c r="L142" s="2">
        <v>71</v>
      </c>
      <c r="M142" s="2" t="s">
        <v>5200</v>
      </c>
      <c r="N142" s="2"/>
      <c r="O142" s="2">
        <v>1</v>
      </c>
      <c r="P142" s="2">
        <v>87</v>
      </c>
      <c r="Q142" s="42">
        <v>181</v>
      </c>
      <c r="R142" s="185">
        <v>5</v>
      </c>
      <c r="S142" s="185">
        <v>7</v>
      </c>
      <c r="T142" s="185"/>
      <c r="U142" s="185"/>
      <c r="V142" s="42"/>
      <c r="W142" s="311"/>
      <c r="X142" s="311"/>
      <c r="Y142" s="311"/>
      <c r="Z142" s="311"/>
      <c r="AA142" s="311" t="s">
        <v>364</v>
      </c>
      <c r="AB142" s="311"/>
      <c r="AC142" s="311"/>
      <c r="AD142" s="311"/>
      <c r="AE142" s="311"/>
      <c r="AF142" s="311"/>
      <c r="AG142" s="311"/>
      <c r="AH142" s="311"/>
      <c r="AI142" s="311"/>
      <c r="AJ142" s="311"/>
      <c r="AK142" s="311" t="s">
        <v>365</v>
      </c>
      <c r="AL142" s="311"/>
      <c r="AM142" s="311"/>
      <c r="AN142" s="44" t="s">
        <v>366</v>
      </c>
      <c r="AO142" s="314" t="s">
        <v>367</v>
      </c>
    </row>
    <row r="143" spans="1:41" ht="14.5">
      <c r="A143" s="24" t="s">
        <v>368</v>
      </c>
      <c r="B143" s="25">
        <v>43986</v>
      </c>
      <c r="C143" s="2">
        <v>2</v>
      </c>
      <c r="D143" s="2" t="s">
        <v>369</v>
      </c>
      <c r="E143" s="2"/>
      <c r="F143" s="2"/>
      <c r="G143" s="2"/>
      <c r="H143" s="2">
        <v>2</v>
      </c>
      <c r="I143" s="2" t="s">
        <v>370</v>
      </c>
      <c r="J143" s="2">
        <v>2</v>
      </c>
      <c r="K143" s="2"/>
      <c r="L143" s="2"/>
      <c r="M143" s="2"/>
      <c r="N143" s="2">
        <v>2</v>
      </c>
      <c r="O143" s="2"/>
      <c r="P143" s="2">
        <v>2</v>
      </c>
      <c r="Q143" s="42">
        <v>2</v>
      </c>
      <c r="R143" s="2"/>
      <c r="T143" s="2"/>
      <c r="U143" s="311"/>
      <c r="V143" s="42"/>
      <c r="W143" s="311"/>
      <c r="X143" s="311"/>
      <c r="Y143" s="311"/>
      <c r="Z143" s="311"/>
      <c r="AA143" s="311"/>
      <c r="AB143" s="311"/>
      <c r="AC143" s="311"/>
      <c r="AD143" s="311"/>
      <c r="AE143" s="311"/>
      <c r="AF143" s="311"/>
      <c r="AG143" s="311"/>
      <c r="AH143" s="311"/>
      <c r="AI143" s="311"/>
      <c r="AJ143" s="311"/>
      <c r="AK143" s="311" t="s">
        <v>41</v>
      </c>
      <c r="AL143" s="311"/>
      <c r="AM143" s="311"/>
      <c r="AN143" s="311"/>
      <c r="AO143" s="311"/>
    </row>
    <row r="144" spans="1:41" ht="14.5">
      <c r="A144" s="24" t="s">
        <v>371</v>
      </c>
      <c r="B144" s="13">
        <v>43990</v>
      </c>
      <c r="C144" s="2">
        <v>30</v>
      </c>
      <c r="D144" s="2">
        <v>29.9</v>
      </c>
      <c r="E144" s="2">
        <v>37.799999999999997</v>
      </c>
      <c r="F144" s="2"/>
      <c r="G144" s="2"/>
      <c r="H144" s="2"/>
      <c r="I144" s="2" t="s">
        <v>372</v>
      </c>
      <c r="J144" s="2">
        <v>30</v>
      </c>
      <c r="K144" s="2"/>
      <c r="L144" s="2">
        <v>2</v>
      </c>
      <c r="M144" s="2"/>
      <c r="N144" s="2"/>
      <c r="O144" s="2"/>
      <c r="P144" s="2">
        <v>23</v>
      </c>
      <c r="Q144" s="42">
        <v>30</v>
      </c>
      <c r="R144" s="2"/>
      <c r="T144" s="2">
        <v>6</v>
      </c>
      <c r="U144" s="311"/>
      <c r="V144" s="42"/>
      <c r="W144" s="311"/>
      <c r="X144" s="311"/>
      <c r="Y144" s="311"/>
      <c r="Z144" s="311"/>
      <c r="AA144" s="311"/>
      <c r="AB144" s="311"/>
      <c r="AC144" s="311"/>
      <c r="AD144" s="311"/>
      <c r="AE144" s="311"/>
      <c r="AF144" s="311"/>
      <c r="AG144" s="311"/>
      <c r="AH144" s="311"/>
      <c r="AI144" s="311"/>
      <c r="AJ144" s="311"/>
      <c r="AK144" s="311" t="s">
        <v>373</v>
      </c>
      <c r="AL144" s="311"/>
      <c r="AM144" s="311"/>
      <c r="AN144" s="311"/>
      <c r="AO144" s="311"/>
    </row>
    <row r="145" spans="1:41" ht="14.5">
      <c r="A145" s="24" t="s">
        <v>374</v>
      </c>
      <c r="B145" s="25">
        <v>43990</v>
      </c>
      <c r="C145" s="2">
        <v>82</v>
      </c>
      <c r="D145" s="2" t="s">
        <v>375</v>
      </c>
      <c r="E145" s="2"/>
      <c r="F145" s="2"/>
      <c r="G145" s="2"/>
      <c r="H145" s="2"/>
      <c r="I145" s="2" t="s">
        <v>376</v>
      </c>
      <c r="J145" s="2"/>
      <c r="K145" s="2">
        <v>4</v>
      </c>
      <c r="L145" s="2">
        <v>1</v>
      </c>
      <c r="M145" s="2"/>
      <c r="N145" s="2">
        <v>5</v>
      </c>
      <c r="O145" s="2"/>
      <c r="P145" s="2">
        <v>41</v>
      </c>
      <c r="Q145" s="42">
        <v>82</v>
      </c>
      <c r="R145" s="185">
        <v>0</v>
      </c>
      <c r="T145" s="2"/>
      <c r="U145" s="311"/>
      <c r="V145" s="42"/>
      <c r="W145" s="311"/>
      <c r="X145" s="311"/>
      <c r="Y145" s="311"/>
      <c r="Z145" s="311"/>
      <c r="AA145" s="311"/>
      <c r="AB145" s="311"/>
      <c r="AC145" s="311"/>
      <c r="AD145" s="311"/>
      <c r="AE145" s="311"/>
      <c r="AF145" s="311"/>
      <c r="AG145" s="311"/>
      <c r="AH145" s="311"/>
      <c r="AI145" s="311"/>
      <c r="AJ145" s="311"/>
      <c r="AK145" s="311"/>
      <c r="AL145" s="311"/>
      <c r="AM145" s="311"/>
      <c r="AN145" s="311"/>
      <c r="AO145" s="311"/>
    </row>
    <row r="146" spans="1:41" ht="14.5">
      <c r="A146" s="24" t="s">
        <v>377</v>
      </c>
      <c r="B146" s="13">
        <v>43952</v>
      </c>
      <c r="C146" s="2">
        <v>1</v>
      </c>
      <c r="D146" s="2">
        <v>30</v>
      </c>
      <c r="E146" s="2"/>
      <c r="F146" s="2"/>
      <c r="G146" s="2"/>
      <c r="H146" s="2">
        <v>1</v>
      </c>
      <c r="I146" s="2">
        <v>6</v>
      </c>
      <c r="J146" s="2"/>
      <c r="K146" s="2"/>
      <c r="L146" s="2"/>
      <c r="M146" s="2"/>
      <c r="N146" s="2"/>
      <c r="O146" s="2"/>
      <c r="P146" s="2">
        <v>1</v>
      </c>
      <c r="Q146" s="42">
        <v>1</v>
      </c>
      <c r="R146" s="2"/>
      <c r="T146" s="2"/>
      <c r="U146" s="311"/>
      <c r="V146" s="42"/>
      <c r="W146" s="311"/>
      <c r="X146" s="311"/>
      <c r="Y146" s="311"/>
      <c r="Z146" s="311"/>
      <c r="AA146" s="311" t="s">
        <v>50</v>
      </c>
      <c r="AB146" s="311"/>
      <c r="AC146" s="311"/>
      <c r="AD146" s="311"/>
      <c r="AE146" s="311" t="s">
        <v>36</v>
      </c>
      <c r="AF146" s="311"/>
      <c r="AG146" s="311"/>
      <c r="AH146" s="311"/>
      <c r="AI146" s="311"/>
      <c r="AJ146" s="311"/>
      <c r="AK146" s="311"/>
      <c r="AL146" s="311"/>
      <c r="AM146" s="311"/>
      <c r="AN146" s="311"/>
      <c r="AO146" s="311"/>
    </row>
    <row r="147" spans="1:41" ht="14.5">
      <c r="A147" s="1" t="s">
        <v>378</v>
      </c>
      <c r="B147" s="13">
        <v>43990</v>
      </c>
      <c r="C147" s="2">
        <v>1</v>
      </c>
      <c r="D147" s="2">
        <v>26</v>
      </c>
      <c r="E147" s="2"/>
      <c r="F147" s="2"/>
      <c r="G147" s="2"/>
      <c r="H147" s="2">
        <v>1</v>
      </c>
      <c r="I147" s="2">
        <v>14</v>
      </c>
      <c r="J147" s="2"/>
      <c r="K147" s="2"/>
      <c r="L147" s="2"/>
      <c r="M147" s="2"/>
      <c r="N147" s="2"/>
      <c r="O147" s="2"/>
      <c r="P147" s="2">
        <v>1</v>
      </c>
      <c r="Q147" s="42">
        <v>1</v>
      </c>
      <c r="R147" s="2"/>
      <c r="T147" s="2"/>
      <c r="U147" s="311"/>
      <c r="V147" s="42"/>
      <c r="W147" s="311"/>
      <c r="X147" s="311"/>
      <c r="Y147" s="311"/>
      <c r="Z147" s="311"/>
      <c r="AA147" s="311" t="s">
        <v>50</v>
      </c>
      <c r="AB147" s="311"/>
      <c r="AC147" s="311"/>
      <c r="AD147" s="311"/>
      <c r="AE147" s="311"/>
      <c r="AF147" s="311"/>
      <c r="AG147" s="311"/>
      <c r="AH147" s="311"/>
      <c r="AI147" s="311"/>
      <c r="AJ147" s="311"/>
      <c r="AK147" s="311"/>
      <c r="AL147" s="311"/>
      <c r="AM147" s="311"/>
      <c r="AN147" s="311"/>
      <c r="AO147" s="311"/>
    </row>
    <row r="148" spans="1:41" ht="14.5">
      <c r="A148" s="1" t="s">
        <v>379</v>
      </c>
      <c r="B148" s="25">
        <v>43994</v>
      </c>
      <c r="C148" s="2">
        <v>3</v>
      </c>
      <c r="D148" s="2"/>
      <c r="E148" s="2" t="s">
        <v>380</v>
      </c>
      <c r="F148" s="2"/>
      <c r="G148" s="2"/>
      <c r="H148" s="2">
        <v>2</v>
      </c>
      <c r="I148" s="2"/>
      <c r="J148" s="2"/>
      <c r="K148" s="2"/>
      <c r="L148" s="2"/>
      <c r="M148" s="2"/>
      <c r="N148" s="2"/>
      <c r="O148" s="2">
        <v>1</v>
      </c>
      <c r="P148" s="2">
        <v>2</v>
      </c>
      <c r="Q148" s="42">
        <v>3</v>
      </c>
      <c r="R148" s="2"/>
      <c r="T148" s="2"/>
      <c r="U148" s="311"/>
      <c r="V148" s="42"/>
      <c r="W148" s="311"/>
      <c r="X148" s="311"/>
      <c r="Y148" s="311"/>
      <c r="Z148" s="311"/>
      <c r="AA148" s="311"/>
      <c r="AB148" s="311"/>
      <c r="AC148" s="311"/>
      <c r="AD148" s="311"/>
      <c r="AE148" s="311"/>
      <c r="AF148" s="311"/>
      <c r="AG148" s="311"/>
      <c r="AH148" s="311"/>
      <c r="AI148" s="311"/>
      <c r="AJ148" s="311" t="s">
        <v>121</v>
      </c>
      <c r="AK148" s="311"/>
      <c r="AL148" s="311"/>
      <c r="AM148" s="311"/>
      <c r="AN148" s="311"/>
      <c r="AO148" s="311"/>
    </row>
    <row r="149" spans="1:41" ht="14.5">
      <c r="A149" s="1" t="s">
        <v>381</v>
      </c>
      <c r="B149" s="13">
        <v>43995</v>
      </c>
      <c r="C149" s="2">
        <v>27</v>
      </c>
      <c r="D149" s="2"/>
      <c r="E149" s="2"/>
      <c r="F149" s="2"/>
      <c r="G149" s="2"/>
      <c r="H149" s="2"/>
      <c r="I149" s="2"/>
      <c r="J149" s="2"/>
      <c r="K149" s="2"/>
      <c r="L149" s="2"/>
      <c r="M149" s="2"/>
      <c r="N149" s="2"/>
      <c r="O149" s="2"/>
      <c r="P149" s="2">
        <v>10</v>
      </c>
      <c r="Q149" s="42">
        <v>27</v>
      </c>
      <c r="R149" s="2"/>
      <c r="T149" s="2"/>
      <c r="U149" s="311"/>
      <c r="V149" s="42"/>
      <c r="W149" s="311"/>
      <c r="X149" s="311"/>
      <c r="Y149" s="311"/>
      <c r="Z149" s="311"/>
      <c r="AA149" s="311" t="s">
        <v>382</v>
      </c>
      <c r="AB149" s="311"/>
      <c r="AC149" s="311"/>
      <c r="AD149" s="311"/>
      <c r="AE149" s="311"/>
      <c r="AF149" s="311"/>
      <c r="AG149" s="311"/>
      <c r="AH149" s="311"/>
      <c r="AI149" s="311"/>
      <c r="AJ149" s="311"/>
      <c r="AK149" s="311"/>
      <c r="AL149" s="311"/>
      <c r="AM149" s="311"/>
      <c r="AN149" s="311"/>
      <c r="AO149" s="311"/>
    </row>
    <row r="150" spans="1:41" ht="14.5">
      <c r="A150" s="24" t="s">
        <v>383</v>
      </c>
      <c r="B150" s="13">
        <v>43997</v>
      </c>
      <c r="C150" s="2">
        <v>38</v>
      </c>
      <c r="D150" s="2" t="s">
        <v>384</v>
      </c>
      <c r="E150" s="2" t="s">
        <v>385</v>
      </c>
      <c r="F150" s="2"/>
      <c r="G150" s="2"/>
      <c r="H150" s="2"/>
      <c r="I150" s="2" t="s">
        <v>386</v>
      </c>
      <c r="J150" s="2"/>
      <c r="K150" s="2">
        <v>2</v>
      </c>
      <c r="L150" s="2">
        <v>4</v>
      </c>
      <c r="M150" s="2"/>
      <c r="N150" s="2">
        <v>3</v>
      </c>
      <c r="O150" s="2"/>
      <c r="P150" s="2">
        <v>7</v>
      </c>
      <c r="Q150" s="42">
        <v>17</v>
      </c>
      <c r="R150" s="2">
        <v>1</v>
      </c>
      <c r="T150" s="2"/>
      <c r="U150" s="311">
        <v>20</v>
      </c>
      <c r="V150" s="42"/>
      <c r="W150" s="311"/>
      <c r="X150" s="311"/>
      <c r="Y150" s="311"/>
      <c r="Z150" s="311"/>
      <c r="AA150" s="311" t="s">
        <v>387</v>
      </c>
      <c r="AB150" s="311"/>
      <c r="AC150" s="311"/>
      <c r="AD150" s="311"/>
      <c r="AE150" s="311"/>
      <c r="AF150" s="311"/>
      <c r="AG150" s="311"/>
      <c r="AH150" s="311"/>
      <c r="AI150" s="311"/>
      <c r="AJ150" s="311"/>
      <c r="AK150" s="311"/>
      <c r="AL150" s="311"/>
      <c r="AM150" s="311"/>
      <c r="AN150" s="311"/>
      <c r="AO150" s="311"/>
    </row>
    <row r="151" spans="1:41" ht="14.5">
      <c r="A151" s="83" t="s">
        <v>388</v>
      </c>
      <c r="B151" s="25">
        <v>43992</v>
      </c>
      <c r="C151" s="2">
        <v>13</v>
      </c>
      <c r="D151" s="2" t="s">
        <v>389</v>
      </c>
      <c r="E151" s="2" t="s">
        <v>390</v>
      </c>
      <c r="F151" s="2"/>
      <c r="G151" s="2"/>
      <c r="H151" s="2"/>
      <c r="I151" s="2"/>
      <c r="J151" s="2"/>
      <c r="K151" s="2">
        <v>3</v>
      </c>
      <c r="L151" s="2">
        <v>1</v>
      </c>
      <c r="M151" s="2"/>
      <c r="N151" s="2">
        <v>13</v>
      </c>
      <c r="O151" s="2">
        <v>2</v>
      </c>
      <c r="P151" s="2">
        <v>6</v>
      </c>
      <c r="Q151" s="42">
        <v>7</v>
      </c>
      <c r="R151" s="2"/>
      <c r="T151" s="2"/>
      <c r="U151" s="44">
        <v>4</v>
      </c>
      <c r="V151" s="42"/>
      <c r="W151" s="311"/>
      <c r="X151" s="311"/>
      <c r="Y151" s="311"/>
      <c r="Z151" s="311"/>
      <c r="AA151" s="311"/>
      <c r="AB151" s="311"/>
      <c r="AC151" s="311"/>
      <c r="AD151" s="311"/>
      <c r="AE151" s="311"/>
      <c r="AF151" s="311"/>
      <c r="AG151" s="311"/>
      <c r="AH151" s="311"/>
      <c r="AI151" s="311"/>
      <c r="AJ151" s="311"/>
      <c r="AK151" s="311" t="s">
        <v>391</v>
      </c>
      <c r="AL151" s="311"/>
      <c r="AM151" s="311"/>
      <c r="AN151" s="311"/>
      <c r="AO151" s="311"/>
    </row>
    <row r="152" spans="1:41" ht="14.5">
      <c r="A152" s="24" t="s">
        <v>392</v>
      </c>
      <c r="B152" s="13">
        <v>43960</v>
      </c>
      <c r="C152" s="2">
        <v>92</v>
      </c>
      <c r="D152" s="2">
        <v>31</v>
      </c>
      <c r="E152" s="2"/>
      <c r="F152" s="2">
        <v>9</v>
      </c>
      <c r="G152" s="2">
        <v>5</v>
      </c>
      <c r="H152" s="2">
        <v>78</v>
      </c>
      <c r="I152" s="2"/>
      <c r="J152" s="2"/>
      <c r="K152" s="2"/>
      <c r="L152" s="2">
        <v>7</v>
      </c>
      <c r="M152" s="2"/>
      <c r="N152" s="2">
        <v>17</v>
      </c>
      <c r="O152" s="2"/>
      <c r="P152" s="2">
        <v>66</v>
      </c>
      <c r="Q152" s="42">
        <v>75</v>
      </c>
      <c r="R152" s="20">
        <v>8</v>
      </c>
      <c r="T152" s="2">
        <v>7</v>
      </c>
      <c r="U152" s="44">
        <v>9</v>
      </c>
      <c r="V152" s="42"/>
      <c r="W152" s="311"/>
      <c r="X152" s="311"/>
      <c r="Y152" s="311"/>
      <c r="Z152" s="311"/>
      <c r="AA152" s="311" t="s">
        <v>393</v>
      </c>
      <c r="AB152" s="311"/>
      <c r="AC152" s="311"/>
      <c r="AD152" s="311"/>
      <c r="AE152" s="311"/>
      <c r="AF152" s="311"/>
      <c r="AG152" s="311"/>
      <c r="AH152" s="311"/>
      <c r="AI152" s="311"/>
      <c r="AJ152" s="311"/>
      <c r="AK152" s="311"/>
      <c r="AL152" s="311"/>
      <c r="AM152" s="314" t="s">
        <v>394</v>
      </c>
      <c r="AN152" s="311"/>
      <c r="AO152" s="311"/>
    </row>
    <row r="153" spans="1:41" ht="14.5">
      <c r="A153" s="24" t="s">
        <v>395</v>
      </c>
      <c r="B153" s="19">
        <v>43950</v>
      </c>
      <c r="C153" s="2">
        <v>1</v>
      </c>
      <c r="D153" s="2">
        <v>38</v>
      </c>
      <c r="E153" s="2"/>
      <c r="F153" s="2"/>
      <c r="G153" s="2"/>
      <c r="H153" s="2">
        <v>1</v>
      </c>
      <c r="I153" s="2"/>
      <c r="J153" s="2"/>
      <c r="K153" s="2"/>
      <c r="L153" s="2">
        <v>1</v>
      </c>
      <c r="M153" s="2"/>
      <c r="N153" s="2"/>
      <c r="O153" s="2"/>
      <c r="P153" s="2">
        <v>1</v>
      </c>
      <c r="Q153" s="42">
        <v>1</v>
      </c>
      <c r="R153" s="2"/>
      <c r="T153" s="2"/>
      <c r="U153" s="311"/>
      <c r="V153" s="42"/>
      <c r="W153" s="311"/>
      <c r="X153" s="311"/>
      <c r="Y153" s="311"/>
      <c r="Z153" s="311"/>
      <c r="AA153" s="311"/>
      <c r="AB153" s="311"/>
      <c r="AC153" s="311"/>
      <c r="AD153" s="311"/>
      <c r="AE153" s="311"/>
      <c r="AF153" s="311"/>
      <c r="AG153" s="311"/>
      <c r="AH153" s="311"/>
      <c r="AI153" s="311"/>
      <c r="AJ153" s="311"/>
      <c r="AK153" s="311" t="s">
        <v>50</v>
      </c>
      <c r="AL153" s="311"/>
      <c r="AM153" s="311"/>
      <c r="AN153" s="311"/>
      <c r="AO153" s="311"/>
    </row>
    <row r="154" spans="1:41" ht="14.5">
      <c r="A154" s="24" t="s">
        <v>396</v>
      </c>
      <c r="B154" s="25">
        <v>43958</v>
      </c>
      <c r="C154" s="2">
        <v>1</v>
      </c>
      <c r="D154" s="2">
        <v>38</v>
      </c>
      <c r="E154" s="2"/>
      <c r="F154" s="2"/>
      <c r="G154" s="2"/>
      <c r="H154" s="2">
        <v>1</v>
      </c>
      <c r="I154" s="2"/>
      <c r="J154" s="2"/>
      <c r="K154" s="2"/>
      <c r="L154" s="2"/>
      <c r="M154" s="2"/>
      <c r="N154" s="2">
        <v>1</v>
      </c>
      <c r="O154" s="2">
        <v>1</v>
      </c>
      <c r="P154" s="2">
        <v>1</v>
      </c>
      <c r="Q154" s="42">
        <v>1</v>
      </c>
      <c r="R154" s="2"/>
      <c r="T154" s="2"/>
      <c r="U154" s="311"/>
      <c r="V154" s="42"/>
      <c r="W154" s="311"/>
      <c r="X154" s="311"/>
      <c r="Y154" s="311"/>
      <c r="Z154" s="311"/>
      <c r="AA154" s="311" t="s">
        <v>36</v>
      </c>
      <c r="AB154" s="311"/>
      <c r="AC154" s="311"/>
      <c r="AD154" s="311"/>
      <c r="AE154" s="311"/>
      <c r="AF154" s="311"/>
      <c r="AG154" s="311"/>
      <c r="AH154" s="311"/>
      <c r="AI154" s="311"/>
      <c r="AJ154" s="311"/>
      <c r="AK154" s="311" t="s">
        <v>397</v>
      </c>
      <c r="AL154" s="311"/>
      <c r="AM154" s="311"/>
      <c r="AN154" s="311"/>
      <c r="AO154" s="311"/>
    </row>
    <row r="155" spans="1:41" ht="14.5">
      <c r="A155" s="24" t="s">
        <v>398</v>
      </c>
      <c r="B155" s="13">
        <v>43984</v>
      </c>
      <c r="C155" s="2">
        <v>1</v>
      </c>
      <c r="D155" s="2">
        <v>36</v>
      </c>
      <c r="E155" s="2"/>
      <c r="F155" s="2"/>
      <c r="G155" s="2"/>
      <c r="H155" s="2">
        <v>1</v>
      </c>
      <c r="I155" s="2">
        <v>41</v>
      </c>
      <c r="J155" s="2"/>
      <c r="K155" s="2">
        <v>1</v>
      </c>
      <c r="L155" s="2"/>
      <c r="M155" s="2" t="s">
        <v>399</v>
      </c>
      <c r="N155" s="2"/>
      <c r="O155" s="2"/>
      <c r="P155" s="2">
        <v>1</v>
      </c>
      <c r="Q155" s="42">
        <v>1</v>
      </c>
      <c r="R155" s="2"/>
      <c r="T155" s="2"/>
      <c r="U155" s="311"/>
      <c r="V155" s="42"/>
      <c r="W155" s="311"/>
      <c r="X155" s="311"/>
      <c r="Y155" s="311"/>
      <c r="Z155" s="311"/>
      <c r="AA155" s="311"/>
      <c r="AB155" s="311"/>
      <c r="AC155" s="311"/>
      <c r="AD155" s="311"/>
      <c r="AE155" s="311"/>
      <c r="AF155" s="311"/>
      <c r="AG155" s="311"/>
      <c r="AH155" s="311"/>
      <c r="AI155" s="311"/>
      <c r="AJ155" s="311"/>
      <c r="AK155" s="311"/>
      <c r="AL155" s="311"/>
      <c r="AM155" s="311"/>
      <c r="AN155" s="311"/>
      <c r="AO155" s="311"/>
    </row>
    <row r="156" spans="1:41" ht="14.5">
      <c r="A156" s="24" t="s">
        <v>400</v>
      </c>
      <c r="B156" s="15">
        <v>43991</v>
      </c>
      <c r="C156" s="2">
        <v>88</v>
      </c>
      <c r="D156" s="2"/>
      <c r="E156" s="2">
        <v>27</v>
      </c>
      <c r="F156" s="2"/>
      <c r="G156" s="2"/>
      <c r="H156" s="2"/>
      <c r="I156" s="2"/>
      <c r="J156" s="2"/>
      <c r="K156" s="2"/>
      <c r="L156" s="2">
        <v>5</v>
      </c>
      <c r="M156" s="2" t="s">
        <v>401</v>
      </c>
      <c r="N156" s="2"/>
      <c r="O156" s="2"/>
      <c r="P156" s="2">
        <v>5</v>
      </c>
      <c r="Q156" s="42">
        <v>14</v>
      </c>
      <c r="R156" s="2"/>
      <c r="T156" s="2"/>
      <c r="U156" s="311">
        <v>74</v>
      </c>
      <c r="V156" s="42"/>
      <c r="W156" s="311"/>
      <c r="X156" s="311"/>
      <c r="Y156" s="311"/>
      <c r="Z156" s="311"/>
      <c r="AA156" s="311"/>
      <c r="AB156" s="311"/>
      <c r="AC156" s="311"/>
      <c r="AD156" s="311"/>
      <c r="AE156" s="311"/>
      <c r="AF156" s="311"/>
      <c r="AG156" s="311"/>
      <c r="AH156" s="311"/>
      <c r="AI156" s="311"/>
      <c r="AJ156" s="311"/>
      <c r="AK156" s="311"/>
      <c r="AL156" s="311"/>
      <c r="AM156" s="311"/>
      <c r="AN156" s="311"/>
      <c r="AO156" s="311"/>
    </row>
    <row r="157" spans="1:41" ht="14.5">
      <c r="A157" s="24" t="s">
        <v>402</v>
      </c>
      <c r="B157" s="27" t="s">
        <v>403</v>
      </c>
      <c r="C157" s="2">
        <v>4</v>
      </c>
      <c r="D157" s="2" t="s">
        <v>404</v>
      </c>
      <c r="E157" s="2"/>
      <c r="F157" s="2"/>
      <c r="G157" s="2">
        <v>4</v>
      </c>
      <c r="H157" s="2"/>
      <c r="I157" s="2"/>
      <c r="J157" s="2"/>
      <c r="K157" s="2"/>
      <c r="L157" s="2"/>
      <c r="M157" s="2"/>
      <c r="N157" s="2"/>
      <c r="O157" s="2"/>
      <c r="P157" s="2"/>
      <c r="Q157" s="42"/>
      <c r="R157" s="2"/>
      <c r="T157" s="2"/>
      <c r="U157" s="311">
        <v>4</v>
      </c>
      <c r="V157" s="42"/>
      <c r="W157" s="311"/>
      <c r="X157" s="311"/>
      <c r="Y157" s="311" t="s">
        <v>405</v>
      </c>
      <c r="Z157" s="311" t="s">
        <v>405</v>
      </c>
      <c r="AA157" s="311"/>
      <c r="AB157" s="311"/>
      <c r="AC157" s="311"/>
      <c r="AD157" s="311"/>
      <c r="AE157" s="311"/>
      <c r="AF157" s="311"/>
      <c r="AG157" s="311"/>
      <c r="AH157" s="311"/>
      <c r="AI157" s="311"/>
      <c r="AJ157" s="311"/>
      <c r="AK157" s="311"/>
      <c r="AL157" s="311"/>
      <c r="AM157" s="311"/>
      <c r="AN157" s="311"/>
      <c r="AO157" s="311"/>
    </row>
    <row r="158" spans="1:41" ht="14.5">
      <c r="A158" s="24" t="s">
        <v>406</v>
      </c>
      <c r="B158" s="27" t="s">
        <v>407</v>
      </c>
      <c r="C158" s="2">
        <v>1</v>
      </c>
      <c r="D158" s="2">
        <v>33</v>
      </c>
      <c r="E158" s="2"/>
      <c r="F158" s="2"/>
      <c r="G158" s="2"/>
      <c r="H158" s="2">
        <v>1</v>
      </c>
      <c r="I158" s="2" t="s">
        <v>408</v>
      </c>
      <c r="J158" s="2"/>
      <c r="K158" s="2"/>
      <c r="L158" s="2"/>
      <c r="M158" s="2"/>
      <c r="N158" s="2">
        <v>1</v>
      </c>
      <c r="O158" s="2"/>
      <c r="P158" s="2"/>
      <c r="Q158" s="42">
        <v>1</v>
      </c>
      <c r="R158" s="2"/>
      <c r="T158" s="2"/>
      <c r="U158" s="311"/>
      <c r="V158" s="42"/>
      <c r="W158" s="311"/>
      <c r="X158" s="311" t="s">
        <v>409</v>
      </c>
      <c r="Y158" s="311" t="s">
        <v>36</v>
      </c>
      <c r="Z158" s="311"/>
      <c r="AA158" s="311"/>
      <c r="AB158" s="311"/>
      <c r="AC158" s="311" t="s">
        <v>36</v>
      </c>
      <c r="AD158" s="311" t="s">
        <v>36</v>
      </c>
      <c r="AE158" s="311" t="s">
        <v>410</v>
      </c>
      <c r="AF158" s="311"/>
      <c r="AG158" s="311"/>
      <c r="AH158" s="311" t="s">
        <v>36</v>
      </c>
      <c r="AI158" s="311"/>
      <c r="AJ158" s="311" t="s">
        <v>50</v>
      </c>
      <c r="AK158" s="311"/>
      <c r="AL158" s="311"/>
      <c r="AM158" s="311"/>
      <c r="AN158" s="311"/>
      <c r="AO158" s="311"/>
    </row>
    <row r="159" spans="1:41" ht="14.5">
      <c r="A159" s="24" t="s">
        <v>411</v>
      </c>
      <c r="B159" s="27" t="s">
        <v>412</v>
      </c>
      <c r="C159" s="2">
        <v>241</v>
      </c>
      <c r="D159" s="2">
        <v>32</v>
      </c>
      <c r="E159" s="2"/>
      <c r="F159" s="2"/>
      <c r="G159" s="2"/>
      <c r="H159" s="2">
        <v>241</v>
      </c>
      <c r="I159" s="2"/>
      <c r="J159" s="2">
        <v>50</v>
      </c>
      <c r="K159" s="2"/>
      <c r="L159" s="2"/>
      <c r="M159" s="2"/>
      <c r="N159" s="2">
        <v>17</v>
      </c>
      <c r="O159" s="2"/>
      <c r="P159" s="2">
        <v>100</v>
      </c>
      <c r="Q159" s="42">
        <v>241</v>
      </c>
      <c r="R159" s="185">
        <v>0</v>
      </c>
      <c r="T159" s="2">
        <v>41</v>
      </c>
      <c r="U159" s="311"/>
      <c r="V159" s="42"/>
      <c r="W159" s="311"/>
      <c r="X159" s="311"/>
      <c r="Y159" s="311"/>
      <c r="Z159" s="311"/>
      <c r="AA159" s="311" t="s">
        <v>413</v>
      </c>
      <c r="AB159" s="311"/>
      <c r="AC159" s="311"/>
      <c r="AD159" s="311"/>
      <c r="AE159" s="311"/>
      <c r="AF159" s="311"/>
      <c r="AG159" s="311"/>
      <c r="AH159" s="311"/>
      <c r="AI159" s="311"/>
      <c r="AJ159" s="311"/>
      <c r="AK159" s="311"/>
      <c r="AL159" s="311"/>
      <c r="AM159" s="311"/>
      <c r="AN159" s="311"/>
      <c r="AO159" s="311"/>
    </row>
    <row r="160" spans="1:41" ht="14.5">
      <c r="A160" s="24" t="s">
        <v>414</v>
      </c>
      <c r="B160" s="27" t="s">
        <v>407</v>
      </c>
      <c r="C160" s="2">
        <v>2</v>
      </c>
      <c r="D160" s="2" t="s">
        <v>415</v>
      </c>
      <c r="E160" s="2"/>
      <c r="F160" s="2"/>
      <c r="G160" s="2">
        <v>1</v>
      </c>
      <c r="H160" s="2">
        <v>1</v>
      </c>
      <c r="I160" s="2">
        <v>7</v>
      </c>
      <c r="J160" s="2">
        <v>1</v>
      </c>
      <c r="K160" s="2"/>
      <c r="L160" s="2"/>
      <c r="M160" s="2" t="s">
        <v>416</v>
      </c>
      <c r="N160" s="2">
        <v>1</v>
      </c>
      <c r="O160" s="2"/>
      <c r="P160" s="2">
        <v>1</v>
      </c>
      <c r="Q160" s="42">
        <v>2</v>
      </c>
      <c r="R160" s="2"/>
      <c r="T160" s="2"/>
      <c r="U160" s="311"/>
      <c r="V160" s="42"/>
      <c r="W160" s="311"/>
      <c r="X160" s="311"/>
      <c r="Y160" s="311"/>
      <c r="Z160" s="311"/>
      <c r="AA160" s="311" t="s">
        <v>41</v>
      </c>
      <c r="AB160" s="311"/>
      <c r="AC160" s="311"/>
      <c r="AD160" s="311"/>
      <c r="AE160" s="311"/>
      <c r="AF160" s="311"/>
      <c r="AG160" s="311"/>
      <c r="AH160" s="311"/>
      <c r="AI160" s="311"/>
      <c r="AJ160" s="311"/>
      <c r="AK160" s="311"/>
      <c r="AL160" s="311"/>
      <c r="AM160" s="311"/>
      <c r="AN160" s="311"/>
      <c r="AO160" s="311"/>
    </row>
    <row r="161" spans="1:41" ht="14.5">
      <c r="A161" s="24" t="s">
        <v>417</v>
      </c>
      <c r="B161" s="27" t="s">
        <v>418</v>
      </c>
      <c r="C161" s="2">
        <v>1</v>
      </c>
      <c r="D161" s="2"/>
      <c r="E161" s="2"/>
      <c r="F161" s="2"/>
      <c r="G161" s="2"/>
      <c r="H161" s="2">
        <v>1</v>
      </c>
      <c r="I161" s="2"/>
      <c r="J161" s="2"/>
      <c r="K161" s="2"/>
      <c r="L161" s="2">
        <v>1</v>
      </c>
      <c r="M161" s="2"/>
      <c r="N161" s="2"/>
      <c r="O161" s="2"/>
      <c r="P161" s="2">
        <v>1</v>
      </c>
      <c r="Q161" s="42">
        <v>1</v>
      </c>
      <c r="R161" s="2"/>
      <c r="T161" s="2"/>
      <c r="U161" s="311"/>
      <c r="V161" s="42"/>
      <c r="W161" s="311">
        <v>1</v>
      </c>
      <c r="X161" s="311"/>
      <c r="Y161" s="311" t="s">
        <v>50</v>
      </c>
      <c r="Z161" s="311"/>
      <c r="AA161" s="311" t="s">
        <v>50</v>
      </c>
      <c r="AB161" s="311"/>
      <c r="AC161" s="311" t="s">
        <v>50</v>
      </c>
      <c r="AD161" s="311" t="s">
        <v>36</v>
      </c>
      <c r="AE161" s="311" t="s">
        <v>36</v>
      </c>
      <c r="AF161" s="311" t="s">
        <v>50</v>
      </c>
      <c r="AG161" s="311"/>
      <c r="AH161" s="311" t="s">
        <v>50</v>
      </c>
      <c r="AI161" s="311" t="s">
        <v>36</v>
      </c>
      <c r="AJ161" s="311"/>
      <c r="AK161" s="311"/>
      <c r="AL161" s="311"/>
      <c r="AM161" s="311"/>
      <c r="AN161" s="311"/>
      <c r="AO161" s="311"/>
    </row>
    <row r="162" spans="1:41" ht="14.5">
      <c r="A162" s="24" t="s">
        <v>419</v>
      </c>
      <c r="B162" s="25">
        <v>43997</v>
      </c>
      <c r="C162" s="2">
        <v>11</v>
      </c>
      <c r="D162" s="2">
        <v>31.18</v>
      </c>
      <c r="E162" s="2"/>
      <c r="F162" s="2"/>
      <c r="G162" s="2"/>
      <c r="H162" s="2"/>
      <c r="I162" s="2"/>
      <c r="J162" s="2"/>
      <c r="K162" s="2"/>
      <c r="L162" s="2">
        <v>1</v>
      </c>
      <c r="M162" s="2"/>
      <c r="N162" s="2"/>
      <c r="O162" s="2"/>
      <c r="P162" s="2">
        <v>4</v>
      </c>
      <c r="Q162" s="42">
        <v>6</v>
      </c>
      <c r="R162" s="2"/>
      <c r="T162" s="2"/>
      <c r="U162" s="311">
        <v>5</v>
      </c>
      <c r="V162" s="42"/>
      <c r="W162" s="311"/>
      <c r="X162" s="311"/>
      <c r="Y162" s="311"/>
      <c r="Z162" s="311"/>
      <c r="AA162" s="311"/>
      <c r="AB162" s="311"/>
      <c r="AC162" s="311"/>
      <c r="AD162" s="311"/>
      <c r="AE162" s="311"/>
      <c r="AF162" s="311"/>
      <c r="AG162" s="311"/>
      <c r="AH162" s="311"/>
      <c r="AI162" s="311"/>
      <c r="AJ162" s="311"/>
      <c r="AK162" s="311" t="s">
        <v>420</v>
      </c>
      <c r="AL162" s="311"/>
      <c r="AM162" s="311"/>
      <c r="AN162" s="311"/>
      <c r="AO162" s="311"/>
    </row>
    <row r="163" spans="1:41" ht="14.5">
      <c r="A163" s="24" t="s">
        <v>421</v>
      </c>
      <c r="B163" s="25">
        <v>44004</v>
      </c>
      <c r="C163" s="2">
        <v>7</v>
      </c>
      <c r="D163" s="2" t="s">
        <v>422</v>
      </c>
      <c r="E163" s="2"/>
      <c r="F163" s="2"/>
      <c r="G163" s="2"/>
      <c r="H163" s="2">
        <v>7</v>
      </c>
      <c r="I163" s="2"/>
      <c r="J163" s="2"/>
      <c r="K163" s="2"/>
      <c r="L163" s="2"/>
      <c r="M163" s="2"/>
      <c r="N163" s="2"/>
      <c r="O163" s="2"/>
      <c r="P163" s="2">
        <v>7</v>
      </c>
      <c r="Q163" s="42">
        <v>7</v>
      </c>
      <c r="R163" s="2"/>
      <c r="T163" s="2"/>
      <c r="U163" s="311"/>
      <c r="V163" s="42"/>
      <c r="W163" s="311"/>
      <c r="X163" s="311"/>
      <c r="Y163" s="311"/>
      <c r="Z163" s="311"/>
      <c r="AA163" s="311" t="s">
        <v>204</v>
      </c>
      <c r="AB163" s="311"/>
      <c r="AC163" s="311"/>
      <c r="AD163" s="311"/>
      <c r="AE163" s="311"/>
      <c r="AF163" s="311"/>
      <c r="AG163" s="311"/>
      <c r="AH163" s="311"/>
      <c r="AI163" s="311"/>
      <c r="AJ163" s="311"/>
      <c r="AK163" s="311"/>
      <c r="AL163" s="311"/>
      <c r="AM163" s="311"/>
      <c r="AN163" s="311"/>
      <c r="AO163" s="311"/>
    </row>
    <row r="164" spans="1:41" ht="14.5">
      <c r="A164" s="24" t="s">
        <v>423</v>
      </c>
      <c r="B164" s="25">
        <v>44005</v>
      </c>
      <c r="C164" s="2">
        <v>1</v>
      </c>
      <c r="D164" s="2">
        <v>35</v>
      </c>
      <c r="E164" s="2"/>
      <c r="F164" s="2"/>
      <c r="G164" s="2">
        <v>1</v>
      </c>
      <c r="H164" s="2"/>
      <c r="I164" s="2">
        <v>10</v>
      </c>
      <c r="J164" s="2"/>
      <c r="K164" s="2">
        <v>1</v>
      </c>
      <c r="L164" s="2"/>
      <c r="M164" s="2"/>
      <c r="N164" s="2"/>
      <c r="O164" s="2"/>
      <c r="P164" s="2"/>
      <c r="Q164" s="42"/>
      <c r="R164" s="2"/>
      <c r="T164" s="2"/>
      <c r="U164" s="311"/>
      <c r="V164" s="42">
        <v>1</v>
      </c>
      <c r="W164" s="311"/>
      <c r="X164" s="311" t="s">
        <v>50</v>
      </c>
      <c r="Y164" s="311"/>
      <c r="Z164" s="311"/>
      <c r="AA164" s="311" t="s">
        <v>50</v>
      </c>
      <c r="AB164" s="311"/>
      <c r="AC164" s="311"/>
      <c r="AD164" s="311"/>
      <c r="AE164" s="311"/>
      <c r="AF164" s="311" t="s">
        <v>50</v>
      </c>
      <c r="AG164" s="311"/>
      <c r="AH164" s="311" t="s">
        <v>50</v>
      </c>
      <c r="AI164" s="311" t="s">
        <v>50</v>
      </c>
      <c r="AJ164" s="311"/>
      <c r="AK164" s="311" t="s">
        <v>424</v>
      </c>
      <c r="AL164" s="311"/>
      <c r="AM164" s="311"/>
      <c r="AN164" s="311"/>
      <c r="AO164" s="311"/>
    </row>
    <row r="165" spans="1:41" ht="14.5">
      <c r="A165" s="24" t="s">
        <v>425</v>
      </c>
      <c r="B165" s="25">
        <v>44004</v>
      </c>
      <c r="C165" s="2">
        <v>1</v>
      </c>
      <c r="D165" s="2">
        <v>30</v>
      </c>
      <c r="E165" s="2"/>
      <c r="F165" s="2"/>
      <c r="G165" s="2"/>
      <c r="H165" s="2">
        <v>1</v>
      </c>
      <c r="I165" s="2"/>
      <c r="J165" s="2"/>
      <c r="K165" s="2"/>
      <c r="L165" s="2"/>
      <c r="M165" s="2"/>
      <c r="N165" s="2"/>
      <c r="O165" s="2"/>
      <c r="P165" s="2">
        <v>1</v>
      </c>
      <c r="Q165" s="42">
        <v>1</v>
      </c>
      <c r="R165" s="2"/>
      <c r="T165" s="2"/>
      <c r="U165" s="311"/>
      <c r="V165" s="42"/>
      <c r="W165" s="311"/>
      <c r="X165" s="311" t="s">
        <v>426</v>
      </c>
      <c r="Y165" s="311"/>
      <c r="Z165" s="311"/>
      <c r="AA165" s="311" t="s">
        <v>50</v>
      </c>
      <c r="AB165" s="311"/>
      <c r="AC165" s="311"/>
      <c r="AD165" s="311"/>
      <c r="AE165" s="311"/>
      <c r="AF165" s="311"/>
      <c r="AG165" s="311"/>
      <c r="AH165" s="311"/>
      <c r="AI165" s="311"/>
      <c r="AJ165" s="311"/>
      <c r="AK165" s="311"/>
      <c r="AL165" s="311"/>
      <c r="AM165" s="311"/>
      <c r="AN165" s="311"/>
      <c r="AO165" s="311"/>
    </row>
    <row r="166" spans="1:41" ht="14.5">
      <c r="A166" s="24" t="s">
        <v>427</v>
      </c>
      <c r="B166" s="25">
        <v>44004</v>
      </c>
      <c r="C166" s="2">
        <v>2</v>
      </c>
      <c r="D166" s="2" t="s">
        <v>428</v>
      </c>
      <c r="E166" s="2"/>
      <c r="F166" s="2"/>
      <c r="G166" s="2"/>
      <c r="H166" s="2">
        <v>2</v>
      </c>
      <c r="I166" s="2" t="s">
        <v>362</v>
      </c>
      <c r="J166" s="2"/>
      <c r="K166" s="2"/>
      <c r="L166" s="2"/>
      <c r="M166" s="2"/>
      <c r="N166" s="2"/>
      <c r="O166" s="2"/>
      <c r="P166" s="2">
        <v>2</v>
      </c>
      <c r="Q166" s="42">
        <v>2</v>
      </c>
      <c r="R166" s="2"/>
      <c r="T166" s="2"/>
      <c r="U166" s="311"/>
      <c r="V166" s="42"/>
      <c r="W166" s="311"/>
      <c r="X166" s="311"/>
      <c r="Y166" s="311"/>
      <c r="Z166" s="311"/>
      <c r="AA166" s="311"/>
      <c r="AB166" s="311"/>
      <c r="AC166" s="311"/>
      <c r="AD166" s="311"/>
      <c r="AE166" s="311"/>
      <c r="AF166" s="311"/>
      <c r="AG166" s="311"/>
      <c r="AH166" s="311"/>
      <c r="AI166" s="311"/>
      <c r="AJ166" s="311"/>
      <c r="AK166" s="311" t="s">
        <v>41</v>
      </c>
      <c r="AL166" s="311"/>
      <c r="AM166" s="311"/>
      <c r="AN166" s="311"/>
      <c r="AO166" s="311"/>
    </row>
    <row r="167" spans="1:41" ht="14.5">
      <c r="A167" s="24" t="s">
        <v>429</v>
      </c>
      <c r="B167" s="25">
        <v>44005</v>
      </c>
      <c r="C167" s="2">
        <v>1</v>
      </c>
      <c r="D167" s="2">
        <v>27</v>
      </c>
      <c r="E167" s="2"/>
      <c r="F167" s="2"/>
      <c r="G167" s="2"/>
      <c r="H167" s="2">
        <v>1</v>
      </c>
      <c r="I167" s="2"/>
      <c r="J167" s="2"/>
      <c r="K167" s="2"/>
      <c r="L167" s="2"/>
      <c r="M167" s="2"/>
      <c r="N167" s="2">
        <v>1</v>
      </c>
      <c r="O167" s="2"/>
      <c r="P167" s="2"/>
      <c r="Q167" s="42">
        <v>1</v>
      </c>
      <c r="R167" s="2"/>
      <c r="T167" s="2"/>
      <c r="U167" s="311"/>
      <c r="V167" s="42"/>
      <c r="W167" s="311"/>
      <c r="X167" s="311"/>
      <c r="Y167" s="311"/>
      <c r="Z167" s="311" t="s">
        <v>36</v>
      </c>
      <c r="AA167" s="311"/>
      <c r="AB167" s="311"/>
      <c r="AC167" s="311"/>
      <c r="AD167" s="311"/>
      <c r="AE167" s="311" t="s">
        <v>36</v>
      </c>
      <c r="AF167" s="311" t="s">
        <v>36</v>
      </c>
      <c r="AG167" s="311"/>
      <c r="AH167" s="311"/>
      <c r="AI167" s="311"/>
      <c r="AJ167" s="311"/>
      <c r="AK167" s="311" t="s">
        <v>50</v>
      </c>
      <c r="AL167" s="311"/>
      <c r="AM167" s="311"/>
      <c r="AN167" s="311"/>
      <c r="AO167" s="311"/>
    </row>
    <row r="168" spans="1:41" ht="14.5">
      <c r="A168" s="24" t="s">
        <v>430</v>
      </c>
      <c r="B168" s="25">
        <v>43994</v>
      </c>
      <c r="C168" s="2">
        <v>1</v>
      </c>
      <c r="D168" s="2">
        <v>29</v>
      </c>
      <c r="E168" s="2"/>
      <c r="F168" s="2"/>
      <c r="G168" s="2"/>
      <c r="H168" s="2">
        <v>1</v>
      </c>
      <c r="I168" s="2">
        <v>4</v>
      </c>
      <c r="J168" s="2"/>
      <c r="K168" s="2"/>
      <c r="L168" s="2"/>
      <c r="M168" s="2"/>
      <c r="N168" s="2"/>
      <c r="O168" s="2"/>
      <c r="P168" s="2">
        <v>1</v>
      </c>
      <c r="Q168" s="42">
        <v>1</v>
      </c>
      <c r="R168" s="2"/>
      <c r="T168" s="2"/>
      <c r="U168" s="311"/>
      <c r="V168" s="42"/>
      <c r="W168" s="311"/>
      <c r="X168" s="311"/>
      <c r="Y168" s="311"/>
      <c r="Z168" s="311"/>
      <c r="AA168" s="311" t="s">
        <v>50</v>
      </c>
      <c r="AB168" s="311"/>
      <c r="AC168" s="311"/>
      <c r="AD168" s="311"/>
      <c r="AE168" s="311"/>
      <c r="AF168" s="311"/>
      <c r="AG168" s="311"/>
      <c r="AH168" s="311"/>
      <c r="AI168" s="311"/>
      <c r="AJ168" s="311"/>
      <c r="AK168" s="311"/>
      <c r="AL168" s="311"/>
      <c r="AM168" s="311"/>
      <c r="AN168" s="311"/>
      <c r="AO168" s="311"/>
    </row>
    <row r="169" spans="1:41" ht="14.5">
      <c r="A169" s="24" t="s">
        <v>431</v>
      </c>
      <c r="B169" s="19">
        <v>43932</v>
      </c>
      <c r="C169" s="2">
        <v>31</v>
      </c>
      <c r="D169" s="2">
        <v>31</v>
      </c>
      <c r="E169" s="2"/>
      <c r="F169" s="2">
        <v>4</v>
      </c>
      <c r="G169" s="2">
        <v>5</v>
      </c>
      <c r="H169" s="2">
        <v>22</v>
      </c>
      <c r="I169" s="2"/>
      <c r="J169" s="2"/>
      <c r="K169" s="2"/>
      <c r="L169" s="2"/>
      <c r="M169" s="2" t="s">
        <v>432</v>
      </c>
      <c r="N169" s="2"/>
      <c r="O169" s="2"/>
      <c r="P169" s="2">
        <v>13</v>
      </c>
      <c r="Q169" s="214">
        <v>17</v>
      </c>
      <c r="R169" s="2"/>
      <c r="T169" s="2"/>
      <c r="U169" s="311">
        <v>11</v>
      </c>
      <c r="V169" s="42">
        <v>3</v>
      </c>
      <c r="W169" s="311"/>
      <c r="X169" s="311"/>
      <c r="Y169" s="311"/>
      <c r="Z169" s="311" t="s">
        <v>126</v>
      </c>
      <c r="AA169" s="311" t="s">
        <v>167</v>
      </c>
      <c r="AB169" s="311"/>
      <c r="AC169" s="311"/>
      <c r="AD169" s="311"/>
      <c r="AE169" s="311" t="s">
        <v>433</v>
      </c>
      <c r="AF169" s="311" t="s">
        <v>126</v>
      </c>
      <c r="AG169" s="311"/>
      <c r="AH169" s="311"/>
      <c r="AI169" s="311"/>
      <c r="AJ169" s="311"/>
      <c r="AK169" s="311"/>
      <c r="AL169" s="311"/>
      <c r="AM169" s="311"/>
      <c r="AN169" s="311"/>
      <c r="AO169" s="311"/>
    </row>
    <row r="170" spans="1:41" ht="14.5">
      <c r="A170" s="24" t="s">
        <v>434</v>
      </c>
      <c r="B170" s="25">
        <v>44009</v>
      </c>
      <c r="C170" s="2">
        <v>2</v>
      </c>
      <c r="D170" s="2" t="s">
        <v>435</v>
      </c>
      <c r="E170" s="2"/>
      <c r="F170" s="2"/>
      <c r="G170" s="2">
        <v>1</v>
      </c>
      <c r="H170" s="2">
        <v>1</v>
      </c>
      <c r="I170" s="2" t="s">
        <v>436</v>
      </c>
      <c r="J170" s="2"/>
      <c r="K170" s="2"/>
      <c r="L170" s="2"/>
      <c r="M170" s="2"/>
      <c r="N170" s="2">
        <v>2</v>
      </c>
      <c r="O170" s="2"/>
      <c r="P170" s="2">
        <v>2</v>
      </c>
      <c r="Q170" s="42">
        <v>2</v>
      </c>
      <c r="R170" s="2"/>
      <c r="T170" s="2"/>
      <c r="U170" s="311"/>
      <c r="V170" s="42"/>
      <c r="W170" s="311"/>
      <c r="X170" s="311"/>
      <c r="Y170" s="311"/>
      <c r="Z170" s="311"/>
      <c r="AA170" s="311" t="s">
        <v>243</v>
      </c>
      <c r="AB170" s="311"/>
      <c r="AC170" s="311"/>
      <c r="AD170" s="311"/>
      <c r="AE170" s="311"/>
      <c r="AF170" s="311"/>
      <c r="AG170" s="311"/>
      <c r="AH170" s="311"/>
      <c r="AI170" s="311"/>
      <c r="AJ170" s="311"/>
      <c r="AK170" s="311" t="s">
        <v>243</v>
      </c>
      <c r="AL170" s="311"/>
      <c r="AM170" s="311"/>
      <c r="AN170" s="311"/>
      <c r="AO170" s="311"/>
    </row>
    <row r="171" spans="1:41" ht="14.5">
      <c r="A171" s="24" t="s">
        <v>437</v>
      </c>
      <c r="B171" s="25">
        <v>44007</v>
      </c>
      <c r="C171" s="2">
        <v>1</v>
      </c>
      <c r="D171" s="2">
        <v>32</v>
      </c>
      <c r="E171" s="2"/>
      <c r="F171" s="2"/>
      <c r="G171" s="2"/>
      <c r="H171" s="2">
        <v>1</v>
      </c>
      <c r="I171" s="2">
        <v>12</v>
      </c>
      <c r="J171" s="2"/>
      <c r="K171" s="2"/>
      <c r="L171" s="2"/>
      <c r="M171" s="2"/>
      <c r="N171" s="2"/>
      <c r="O171" s="2"/>
      <c r="P171" s="2">
        <v>1</v>
      </c>
      <c r="Q171" s="42">
        <v>1</v>
      </c>
      <c r="R171" s="2"/>
      <c r="T171" s="2"/>
      <c r="U171" s="311"/>
      <c r="V171" s="42"/>
      <c r="W171" s="311"/>
      <c r="X171" s="311"/>
      <c r="Y171" s="311"/>
      <c r="Z171" s="311"/>
      <c r="AA171" s="311" t="s">
        <v>50</v>
      </c>
      <c r="AB171" s="311"/>
      <c r="AC171" s="311"/>
      <c r="AD171" s="311"/>
      <c r="AE171" s="311"/>
      <c r="AF171" s="311"/>
      <c r="AG171" s="311"/>
      <c r="AH171" s="311"/>
      <c r="AI171" s="311"/>
      <c r="AJ171" s="311"/>
      <c r="AK171" s="311"/>
      <c r="AL171" s="311"/>
      <c r="AM171" s="311"/>
      <c r="AN171" s="311"/>
      <c r="AO171" s="311"/>
    </row>
    <row r="172" spans="1:41" ht="14.5">
      <c r="A172" s="24" t="s">
        <v>438</v>
      </c>
      <c r="B172" s="25">
        <v>44014</v>
      </c>
      <c r="C172" s="2">
        <v>1</v>
      </c>
      <c r="D172" s="2">
        <v>34</v>
      </c>
      <c r="E172" s="2"/>
      <c r="F172" s="2"/>
      <c r="G172" s="2"/>
      <c r="H172" s="2">
        <v>1</v>
      </c>
      <c r="I172" s="2"/>
      <c r="J172" s="2"/>
      <c r="K172" s="2"/>
      <c r="L172" s="2"/>
      <c r="M172" s="2"/>
      <c r="N172" s="2"/>
      <c r="O172" s="2"/>
      <c r="P172" s="2">
        <v>1</v>
      </c>
      <c r="Q172" s="42">
        <v>1</v>
      </c>
      <c r="R172" s="2"/>
      <c r="T172" s="2"/>
      <c r="U172" s="311"/>
      <c r="V172" s="42"/>
      <c r="W172" s="311"/>
      <c r="X172" s="311"/>
      <c r="Y172" s="311"/>
      <c r="Z172" s="311"/>
      <c r="AA172" s="311"/>
      <c r="AB172" s="311"/>
      <c r="AC172" s="311"/>
      <c r="AD172" s="311"/>
      <c r="AE172" s="311"/>
      <c r="AF172" s="311"/>
      <c r="AG172" s="311"/>
      <c r="AH172" s="311"/>
      <c r="AI172" s="311"/>
      <c r="AJ172" s="311" t="s">
        <v>50</v>
      </c>
      <c r="AK172" s="311"/>
      <c r="AL172" s="311"/>
      <c r="AM172" s="311"/>
      <c r="AN172" s="311"/>
      <c r="AO172" s="311"/>
    </row>
    <row r="173" spans="1:41" ht="14.5">
      <c r="A173" s="24" t="s">
        <v>439</v>
      </c>
      <c r="B173" s="25">
        <v>44012</v>
      </c>
      <c r="C173" s="2">
        <v>1</v>
      </c>
      <c r="D173" s="2">
        <v>31</v>
      </c>
      <c r="E173" s="2"/>
      <c r="F173" s="2"/>
      <c r="G173" s="2"/>
      <c r="H173" s="2">
        <v>1</v>
      </c>
      <c r="I173" s="2"/>
      <c r="J173" s="2"/>
      <c r="K173" s="2"/>
      <c r="L173" s="2"/>
      <c r="M173" s="2"/>
      <c r="N173" s="2"/>
      <c r="O173" s="2"/>
      <c r="P173" s="2"/>
      <c r="Q173" s="42">
        <v>1</v>
      </c>
      <c r="R173" s="2"/>
      <c r="T173" s="2"/>
      <c r="U173" s="311"/>
      <c r="V173" s="42"/>
      <c r="W173" s="311"/>
      <c r="X173" s="311"/>
      <c r="Y173" s="311" t="s">
        <v>36</v>
      </c>
      <c r="Z173" s="311"/>
      <c r="AA173" s="311"/>
      <c r="AB173" s="311"/>
      <c r="AC173" s="311"/>
      <c r="AD173" s="311"/>
      <c r="AE173" s="311"/>
      <c r="AF173" s="311" t="s">
        <v>36</v>
      </c>
      <c r="AG173" s="311"/>
      <c r="AH173" s="311" t="s">
        <v>36</v>
      </c>
      <c r="AI173" s="311"/>
      <c r="AJ173" s="311" t="s">
        <v>50</v>
      </c>
      <c r="AK173" s="311"/>
      <c r="AL173" s="311"/>
      <c r="AM173" s="311"/>
      <c r="AN173" s="311"/>
      <c r="AO173" s="311"/>
    </row>
    <row r="174" spans="1:41" ht="14.5">
      <c r="A174" s="24" t="s">
        <v>440</v>
      </c>
      <c r="B174" s="25">
        <v>44013</v>
      </c>
      <c r="C174" s="2">
        <v>1</v>
      </c>
      <c r="D174" s="2">
        <v>20</v>
      </c>
      <c r="E174" s="2"/>
      <c r="F174" s="2"/>
      <c r="G174" s="2"/>
      <c r="H174" s="2">
        <v>1</v>
      </c>
      <c r="I174" s="2"/>
      <c r="J174" s="2"/>
      <c r="K174" s="2"/>
      <c r="L174" s="2"/>
      <c r="M174" s="2"/>
      <c r="N174" s="2"/>
      <c r="O174" s="2"/>
      <c r="P174" s="2"/>
      <c r="Q174" s="42">
        <v>1</v>
      </c>
      <c r="R174" s="2"/>
      <c r="T174" s="2"/>
      <c r="U174" s="311"/>
      <c r="V174" s="42"/>
      <c r="W174" s="311"/>
      <c r="X174" s="311"/>
      <c r="Y174" s="311"/>
      <c r="Z174" s="311"/>
      <c r="AA174" s="311" t="s">
        <v>50</v>
      </c>
      <c r="AB174" s="311"/>
      <c r="AC174" s="311"/>
      <c r="AD174" s="311"/>
      <c r="AE174" s="311" t="s">
        <v>50</v>
      </c>
      <c r="AF174" s="311"/>
      <c r="AG174" s="311"/>
      <c r="AH174" s="311"/>
      <c r="AI174" s="311"/>
      <c r="AJ174" s="311"/>
      <c r="AK174" s="311"/>
      <c r="AL174" s="311"/>
      <c r="AM174" s="311"/>
      <c r="AN174" s="311"/>
      <c r="AO174" s="311"/>
    </row>
    <row r="175" spans="1:41" ht="14.5">
      <c r="A175" s="24" t="s">
        <v>441</v>
      </c>
      <c r="B175" s="25">
        <v>44015</v>
      </c>
      <c r="C175" s="2">
        <v>17</v>
      </c>
      <c r="D175" s="2">
        <v>33.200000000000003</v>
      </c>
      <c r="E175" s="2">
        <v>37.9</v>
      </c>
      <c r="F175" s="2"/>
      <c r="G175" s="2"/>
      <c r="H175" s="2"/>
      <c r="I175" s="2"/>
      <c r="J175" s="2"/>
      <c r="K175" s="2"/>
      <c r="L175" s="2"/>
      <c r="M175" s="2"/>
      <c r="N175" s="2"/>
      <c r="O175" s="2"/>
      <c r="P175" s="2"/>
      <c r="Q175" s="42">
        <v>17</v>
      </c>
      <c r="R175" s="2"/>
      <c r="T175" s="2"/>
      <c r="U175" s="311"/>
      <c r="V175" s="42"/>
      <c r="W175" s="311"/>
      <c r="X175" s="311"/>
      <c r="Y175" s="311"/>
      <c r="Z175" s="311"/>
      <c r="AA175" s="311" t="s">
        <v>167</v>
      </c>
      <c r="AB175" s="311"/>
      <c r="AC175" s="311"/>
      <c r="AD175" s="311"/>
      <c r="AE175" s="311"/>
      <c r="AF175" s="311"/>
      <c r="AG175" s="311"/>
      <c r="AH175" s="311"/>
      <c r="AI175" s="311"/>
      <c r="AJ175" s="311" t="s">
        <v>167</v>
      </c>
      <c r="AK175" s="311"/>
      <c r="AL175" s="311"/>
      <c r="AM175" s="311"/>
      <c r="AN175" s="311"/>
      <c r="AO175" s="311"/>
    </row>
    <row r="176" spans="1:41" ht="14.5">
      <c r="A176" s="24" t="s">
        <v>442</v>
      </c>
      <c r="B176" s="25">
        <v>44012</v>
      </c>
      <c r="C176" s="2">
        <v>1</v>
      </c>
      <c r="D176" s="2">
        <v>48</v>
      </c>
      <c r="E176" s="2"/>
      <c r="F176" s="2"/>
      <c r="G176" s="2">
        <v>1</v>
      </c>
      <c r="H176" s="2"/>
      <c r="I176" s="2"/>
      <c r="J176" s="2"/>
      <c r="K176" s="2"/>
      <c r="L176" s="2"/>
      <c r="M176" s="2"/>
      <c r="N176" s="2">
        <v>1</v>
      </c>
      <c r="O176" s="2"/>
      <c r="P176" s="2"/>
      <c r="Q176" s="42"/>
      <c r="R176" s="2"/>
      <c r="T176" s="2"/>
      <c r="U176" s="311">
        <v>1</v>
      </c>
      <c r="V176" s="42"/>
      <c r="W176" s="311"/>
      <c r="X176" s="311"/>
      <c r="Y176" s="311"/>
      <c r="Z176" s="311"/>
      <c r="AA176" s="311" t="s">
        <v>50</v>
      </c>
      <c r="AB176" s="311"/>
      <c r="AC176" s="311"/>
      <c r="AD176" s="311"/>
      <c r="AE176" s="311"/>
      <c r="AF176" s="311"/>
      <c r="AG176" s="311"/>
      <c r="AH176" s="311"/>
      <c r="AI176" s="311"/>
      <c r="AJ176" s="311"/>
      <c r="AK176" s="311"/>
      <c r="AL176" s="311"/>
      <c r="AM176" s="311"/>
      <c r="AN176" s="311"/>
      <c r="AO176" s="311"/>
    </row>
    <row r="177" spans="1:41" ht="14.5">
      <c r="A177" s="24" t="s">
        <v>443</v>
      </c>
      <c r="B177" s="25">
        <v>44012</v>
      </c>
      <c r="C177" s="2">
        <v>1</v>
      </c>
      <c r="D177" s="2">
        <v>35</v>
      </c>
      <c r="E177" s="2"/>
      <c r="F177" s="2"/>
      <c r="G177" s="2">
        <v>1</v>
      </c>
      <c r="H177" s="2"/>
      <c r="I177" s="2"/>
      <c r="J177" s="2"/>
      <c r="K177" s="2"/>
      <c r="L177" s="2"/>
      <c r="M177" s="2"/>
      <c r="N177" s="2"/>
      <c r="O177" s="2"/>
      <c r="P177" s="2"/>
      <c r="Q177" s="42"/>
      <c r="R177" s="2"/>
      <c r="T177" s="2"/>
      <c r="U177" s="311">
        <v>1</v>
      </c>
      <c r="V177" s="42"/>
      <c r="W177" s="311"/>
      <c r="X177" s="311"/>
      <c r="Y177" s="311"/>
      <c r="Z177" s="311"/>
      <c r="AA177" s="311" t="s">
        <v>50</v>
      </c>
      <c r="AB177" s="311"/>
      <c r="AC177" s="311"/>
      <c r="AD177" s="311"/>
      <c r="AE177" s="311"/>
      <c r="AF177" s="311"/>
      <c r="AG177" s="311"/>
      <c r="AH177" s="311"/>
      <c r="AI177" s="311"/>
      <c r="AJ177" s="311"/>
      <c r="AK177" s="311"/>
      <c r="AL177" s="311"/>
      <c r="AM177" s="311"/>
      <c r="AN177" s="311"/>
      <c r="AO177" s="311"/>
    </row>
    <row r="178" spans="1:41" ht="14.5">
      <c r="A178" s="24" t="s">
        <v>444</v>
      </c>
      <c r="B178" s="25">
        <v>43917</v>
      </c>
      <c r="C178" s="2">
        <v>14</v>
      </c>
      <c r="D178" s="2">
        <v>30.1</v>
      </c>
      <c r="E178" s="2">
        <v>38</v>
      </c>
      <c r="F178" s="2"/>
      <c r="G178" s="2"/>
      <c r="H178" s="2"/>
      <c r="I178" s="2"/>
      <c r="J178" s="2">
        <v>13</v>
      </c>
      <c r="K178" s="2"/>
      <c r="L178" s="2"/>
      <c r="M178" s="2"/>
      <c r="N178" s="2"/>
      <c r="O178" s="2"/>
      <c r="P178" s="2">
        <v>14</v>
      </c>
      <c r="Q178" s="42">
        <v>14</v>
      </c>
      <c r="R178" s="2"/>
      <c r="T178" s="2"/>
      <c r="U178" s="311"/>
      <c r="V178" s="42"/>
      <c r="W178" s="311">
        <v>1</v>
      </c>
      <c r="X178" s="311"/>
      <c r="Y178" s="311"/>
      <c r="Z178" s="311"/>
      <c r="AA178" s="311"/>
      <c r="AB178" s="311"/>
      <c r="AC178" s="311"/>
      <c r="AD178" s="311"/>
      <c r="AE178" s="311"/>
      <c r="AF178" s="311"/>
      <c r="AG178" s="311"/>
      <c r="AH178" s="311"/>
      <c r="AI178" s="311"/>
      <c r="AJ178" s="311"/>
      <c r="AK178" s="311"/>
      <c r="AL178" s="311"/>
      <c r="AM178" s="311"/>
      <c r="AN178" s="311"/>
      <c r="AO178" s="311"/>
    </row>
    <row r="179" spans="1:41" ht="14.5">
      <c r="A179" s="24" t="s">
        <v>175</v>
      </c>
      <c r="B179" s="28">
        <v>43941</v>
      </c>
      <c r="C179" s="2">
        <v>16</v>
      </c>
      <c r="D179" s="2"/>
      <c r="E179" s="2"/>
      <c r="F179" s="2"/>
      <c r="G179" s="2"/>
      <c r="H179" s="2"/>
      <c r="I179" s="2"/>
      <c r="J179" s="2"/>
      <c r="K179" s="2"/>
      <c r="L179" s="2"/>
      <c r="M179" s="2"/>
      <c r="N179" s="2"/>
      <c r="O179" s="2"/>
      <c r="P179" s="2"/>
      <c r="Q179" s="42">
        <v>13</v>
      </c>
      <c r="R179" s="2"/>
      <c r="T179" s="2"/>
      <c r="U179" s="311"/>
      <c r="V179" s="42"/>
      <c r="W179" s="311"/>
      <c r="X179" s="311"/>
      <c r="Y179" s="311"/>
      <c r="Z179" s="311"/>
      <c r="AA179" s="311"/>
      <c r="AB179" s="311"/>
      <c r="AC179" s="311"/>
      <c r="AD179" s="311"/>
      <c r="AE179" s="311"/>
      <c r="AF179" s="311"/>
      <c r="AG179" s="311"/>
      <c r="AH179" s="311"/>
      <c r="AI179" s="311"/>
      <c r="AJ179" s="311"/>
      <c r="AK179" s="311"/>
      <c r="AL179" s="311"/>
      <c r="AM179" s="311"/>
      <c r="AN179" s="311"/>
      <c r="AO179" s="311"/>
    </row>
    <row r="180" spans="1:41" ht="14.5">
      <c r="A180" s="24" t="s">
        <v>445</v>
      </c>
      <c r="B180" s="29">
        <v>43958</v>
      </c>
      <c r="C180" s="2">
        <v>9</v>
      </c>
      <c r="D180" s="2"/>
      <c r="E180" s="2"/>
      <c r="F180" s="2"/>
      <c r="G180" s="2"/>
      <c r="H180" s="2"/>
      <c r="I180" s="2"/>
      <c r="J180" s="2"/>
      <c r="K180" s="2"/>
      <c r="L180" s="2"/>
      <c r="M180" s="2"/>
      <c r="N180" s="2"/>
      <c r="O180" s="2"/>
      <c r="P180" s="2">
        <v>9</v>
      </c>
      <c r="Q180" s="42">
        <v>9</v>
      </c>
      <c r="R180" s="2"/>
      <c r="T180" s="2"/>
      <c r="U180" s="311"/>
      <c r="V180" s="42"/>
      <c r="W180" s="311"/>
      <c r="X180" s="311"/>
      <c r="Y180" s="311"/>
      <c r="Z180" s="311"/>
      <c r="AA180" s="311"/>
      <c r="AB180" s="311"/>
      <c r="AC180" s="311"/>
      <c r="AD180" s="311"/>
      <c r="AE180" s="311"/>
      <c r="AF180" s="311"/>
      <c r="AG180" s="311"/>
      <c r="AH180" s="311"/>
      <c r="AI180" s="311"/>
      <c r="AJ180" s="311"/>
      <c r="AK180" s="311"/>
      <c r="AL180" s="311"/>
      <c r="AM180" s="311"/>
      <c r="AN180" s="311"/>
      <c r="AO180" s="311"/>
    </row>
    <row r="181" spans="1:41" ht="14.5">
      <c r="A181" s="24" t="s">
        <v>446</v>
      </c>
      <c r="B181" s="29">
        <v>43924</v>
      </c>
      <c r="C181" s="2">
        <v>40</v>
      </c>
      <c r="D181" s="2"/>
      <c r="E181" s="2"/>
      <c r="F181" s="2"/>
      <c r="G181" s="2"/>
      <c r="H181" s="2"/>
      <c r="I181" s="2"/>
      <c r="J181" s="2">
        <v>40</v>
      </c>
      <c r="K181" s="2"/>
      <c r="L181" s="2"/>
      <c r="M181" s="2"/>
      <c r="N181" s="2"/>
      <c r="O181" s="2"/>
      <c r="P181" s="2">
        <v>40</v>
      </c>
      <c r="Q181" s="42">
        <v>40</v>
      </c>
      <c r="R181" s="2"/>
      <c r="T181" s="2"/>
      <c r="U181" s="311"/>
      <c r="V181" s="42"/>
      <c r="W181" s="311"/>
      <c r="X181" s="311"/>
      <c r="Y181" s="311"/>
      <c r="Z181" s="311"/>
      <c r="AA181" s="311"/>
      <c r="AB181" s="311"/>
      <c r="AC181" s="311"/>
      <c r="AD181" s="311"/>
      <c r="AE181" s="311"/>
      <c r="AF181" s="311"/>
      <c r="AG181" s="311"/>
      <c r="AH181" s="311"/>
      <c r="AI181" s="311"/>
      <c r="AJ181" s="311"/>
      <c r="AK181" s="311"/>
      <c r="AL181" s="311"/>
      <c r="AM181" s="311"/>
      <c r="AN181" s="311"/>
      <c r="AO181" s="311"/>
    </row>
    <row r="182" spans="1:41" ht="14.5">
      <c r="A182" s="24" t="s">
        <v>447</v>
      </c>
      <c r="B182" s="25">
        <v>43997</v>
      </c>
      <c r="C182" s="2">
        <v>32</v>
      </c>
      <c r="D182" s="2">
        <v>32</v>
      </c>
      <c r="E182" s="2"/>
      <c r="F182" s="2">
        <v>1</v>
      </c>
      <c r="G182" s="2">
        <v>9</v>
      </c>
      <c r="H182" s="2">
        <v>22</v>
      </c>
      <c r="I182" s="2">
        <v>7</v>
      </c>
      <c r="J182" s="2">
        <v>32</v>
      </c>
      <c r="K182" s="2"/>
      <c r="L182" s="2">
        <v>2</v>
      </c>
      <c r="M182" s="2" t="s">
        <v>448</v>
      </c>
      <c r="N182" s="2">
        <v>2</v>
      </c>
      <c r="O182" s="2"/>
      <c r="P182" s="2">
        <v>5</v>
      </c>
      <c r="Q182" s="42">
        <v>6</v>
      </c>
      <c r="R182" s="2"/>
      <c r="T182" s="2">
        <v>1</v>
      </c>
      <c r="U182" s="311">
        <v>26</v>
      </c>
      <c r="V182" s="42"/>
      <c r="W182" s="311"/>
      <c r="X182" s="311"/>
      <c r="Y182" s="311"/>
      <c r="Z182" s="311"/>
      <c r="AA182" s="311"/>
      <c r="AB182" s="311"/>
      <c r="AC182" s="311"/>
      <c r="AD182" s="311"/>
      <c r="AE182" s="311"/>
      <c r="AF182" s="311"/>
      <c r="AG182" s="311"/>
      <c r="AH182" s="311"/>
      <c r="AI182" s="311"/>
      <c r="AJ182" s="311"/>
      <c r="AK182" s="311"/>
      <c r="AL182" s="311"/>
      <c r="AM182" s="311"/>
      <c r="AN182" s="311"/>
      <c r="AO182" s="311"/>
    </row>
    <row r="183" spans="1:41" ht="14.5">
      <c r="A183" s="24" t="s">
        <v>449</v>
      </c>
      <c r="B183" s="25">
        <v>44018</v>
      </c>
      <c r="C183" s="2">
        <v>100</v>
      </c>
      <c r="D183" s="2">
        <v>33.700000000000003</v>
      </c>
      <c r="E183" s="2"/>
      <c r="F183" s="2"/>
      <c r="G183" s="2">
        <v>18</v>
      </c>
      <c r="H183" s="2">
        <v>82</v>
      </c>
      <c r="I183" s="2">
        <v>3</v>
      </c>
      <c r="J183" s="2"/>
      <c r="K183" s="2"/>
      <c r="L183" s="2"/>
      <c r="M183" s="2" t="s">
        <v>450</v>
      </c>
      <c r="N183" s="2">
        <v>10</v>
      </c>
      <c r="O183" s="2"/>
      <c r="P183" s="2">
        <v>16</v>
      </c>
      <c r="Q183" s="42">
        <v>33</v>
      </c>
      <c r="R183" s="2">
        <v>0</v>
      </c>
      <c r="T183" s="2"/>
      <c r="U183" s="311">
        <v>67</v>
      </c>
      <c r="V183" s="42"/>
      <c r="W183" s="311"/>
      <c r="X183" s="311"/>
      <c r="Y183" s="311"/>
      <c r="Z183" s="311"/>
      <c r="AA183" s="311" t="s">
        <v>451</v>
      </c>
      <c r="AB183" s="311"/>
      <c r="AC183" s="311"/>
      <c r="AD183" s="311"/>
      <c r="AE183" s="311"/>
      <c r="AF183" s="311"/>
      <c r="AG183" s="311"/>
      <c r="AH183" s="311"/>
      <c r="AI183" s="311"/>
      <c r="AJ183" s="311"/>
      <c r="AK183" s="311"/>
      <c r="AL183" s="311"/>
      <c r="AM183" s="311"/>
      <c r="AN183" s="311"/>
      <c r="AO183" s="311"/>
    </row>
    <row r="184" spans="1:41" ht="14.5">
      <c r="A184" s="24" t="s">
        <v>452</v>
      </c>
      <c r="B184" s="25">
        <v>43984</v>
      </c>
      <c r="C184" s="2">
        <v>9</v>
      </c>
      <c r="D184" s="458">
        <v>27.7</v>
      </c>
      <c r="E184" s="2"/>
      <c r="F184" s="2">
        <v>2</v>
      </c>
      <c r="G184" s="2">
        <v>5</v>
      </c>
      <c r="H184" s="2">
        <v>2</v>
      </c>
      <c r="I184" s="2"/>
      <c r="J184" s="2"/>
      <c r="K184" s="2"/>
      <c r="L184" s="2"/>
      <c r="M184" s="2"/>
      <c r="N184" s="2"/>
      <c r="O184" s="2"/>
      <c r="P184" s="2"/>
      <c r="Q184" s="42"/>
      <c r="R184" s="2">
        <v>1</v>
      </c>
      <c r="T184" s="2"/>
      <c r="U184" s="311">
        <v>8</v>
      </c>
      <c r="V184" s="42"/>
      <c r="W184" s="311"/>
      <c r="X184" s="311"/>
      <c r="Y184" s="311"/>
      <c r="Z184" s="311"/>
      <c r="AA184" s="311" t="s">
        <v>232</v>
      </c>
      <c r="AB184" s="311"/>
      <c r="AC184" s="311"/>
      <c r="AD184" s="311"/>
      <c r="AE184" s="311"/>
      <c r="AF184" s="311"/>
      <c r="AG184" s="311"/>
      <c r="AH184" s="311"/>
      <c r="AI184" s="311"/>
      <c r="AJ184" s="311"/>
      <c r="AK184" s="311"/>
      <c r="AL184" s="311"/>
      <c r="AM184" s="311"/>
      <c r="AN184" s="311"/>
      <c r="AO184" s="311"/>
    </row>
    <row r="185" spans="1:41" ht="14.5">
      <c r="A185" s="24" t="s">
        <v>453</v>
      </c>
      <c r="B185" s="25">
        <v>43962</v>
      </c>
      <c r="C185" s="2">
        <v>4</v>
      </c>
      <c r="D185" s="2" t="s">
        <v>454</v>
      </c>
      <c r="E185" s="2"/>
      <c r="F185" s="2"/>
      <c r="G185" s="2"/>
      <c r="H185" s="2"/>
      <c r="I185" s="2"/>
      <c r="J185" s="2">
        <v>2</v>
      </c>
      <c r="K185" s="2"/>
      <c r="L185" s="2">
        <v>1</v>
      </c>
      <c r="M185" s="2" t="s">
        <v>455</v>
      </c>
      <c r="N185" s="2"/>
      <c r="O185" s="2"/>
      <c r="P185" s="2">
        <v>1</v>
      </c>
      <c r="Q185" s="42">
        <v>4</v>
      </c>
      <c r="R185" s="2"/>
      <c r="T185" s="2"/>
      <c r="U185" s="311"/>
      <c r="V185" s="42"/>
      <c r="W185" s="311"/>
      <c r="X185" s="311"/>
      <c r="Y185" s="311"/>
      <c r="Z185" s="311"/>
      <c r="AA185" s="311"/>
      <c r="AB185" s="311"/>
      <c r="AC185" s="311"/>
      <c r="AD185" s="311"/>
      <c r="AE185" s="311"/>
      <c r="AF185" s="311" t="s">
        <v>128</v>
      </c>
      <c r="AG185" s="311"/>
      <c r="AH185" s="311"/>
      <c r="AI185" s="311"/>
      <c r="AJ185" s="311"/>
      <c r="AK185" s="311"/>
      <c r="AL185" s="311"/>
      <c r="AM185" s="311"/>
      <c r="AN185" s="311"/>
      <c r="AO185" s="311"/>
    </row>
    <row r="186" spans="1:41" ht="14.5">
      <c r="A186" s="1" t="s">
        <v>456</v>
      </c>
      <c r="B186" s="25">
        <v>43998</v>
      </c>
      <c r="C186" s="2">
        <v>1</v>
      </c>
      <c r="D186" s="2">
        <v>37</v>
      </c>
      <c r="E186" s="2"/>
      <c r="F186" s="2"/>
      <c r="G186" s="2"/>
      <c r="H186" s="2">
        <v>1</v>
      </c>
      <c r="I186" s="2"/>
      <c r="J186" s="2"/>
      <c r="K186" s="2"/>
      <c r="L186" s="2"/>
      <c r="M186" s="2"/>
      <c r="N186" s="2"/>
      <c r="O186" s="2"/>
      <c r="P186" s="2">
        <v>1</v>
      </c>
      <c r="Q186" s="42">
        <v>1</v>
      </c>
      <c r="R186" s="2"/>
      <c r="T186" s="2"/>
      <c r="U186" s="311"/>
      <c r="V186" s="42"/>
      <c r="W186" s="311"/>
      <c r="X186" s="311"/>
      <c r="Y186" s="311"/>
      <c r="Z186" s="311"/>
      <c r="AA186" s="311" t="s">
        <v>50</v>
      </c>
      <c r="AB186" s="311"/>
      <c r="AC186" s="311"/>
      <c r="AD186" s="311"/>
      <c r="AE186" s="311"/>
      <c r="AF186" s="311"/>
      <c r="AG186" s="311"/>
      <c r="AH186" s="311"/>
      <c r="AI186" s="311"/>
      <c r="AJ186" s="311" t="s">
        <v>50</v>
      </c>
      <c r="AK186" s="311"/>
      <c r="AL186" s="311"/>
      <c r="AM186" s="311"/>
      <c r="AN186" s="311"/>
      <c r="AO186" s="311"/>
    </row>
    <row r="187" spans="1:41" ht="14.5">
      <c r="A187" s="24" t="s">
        <v>457</v>
      </c>
      <c r="B187" s="25">
        <v>44021</v>
      </c>
      <c r="C187" s="2">
        <v>7</v>
      </c>
      <c r="D187" s="2" t="s">
        <v>458</v>
      </c>
      <c r="E187" s="2"/>
      <c r="F187" s="2"/>
      <c r="G187" s="2"/>
      <c r="H187" s="2">
        <v>7</v>
      </c>
      <c r="I187" s="2" t="s">
        <v>459</v>
      </c>
      <c r="J187" s="2"/>
      <c r="K187" s="2"/>
      <c r="L187" s="2"/>
      <c r="M187" s="2"/>
      <c r="N187" s="2"/>
      <c r="O187" s="2"/>
      <c r="P187" s="2">
        <v>1</v>
      </c>
      <c r="Q187" s="42">
        <v>7</v>
      </c>
      <c r="R187" s="2"/>
      <c r="T187" s="2"/>
      <c r="U187" s="311"/>
      <c r="V187" s="42"/>
      <c r="W187" s="311"/>
      <c r="X187" s="311"/>
      <c r="Y187" s="311"/>
      <c r="Z187" s="311"/>
      <c r="AA187" s="311" t="s">
        <v>204</v>
      </c>
      <c r="AB187" s="311"/>
      <c r="AC187" s="311"/>
      <c r="AD187" s="311"/>
      <c r="AE187" s="311" t="s">
        <v>460</v>
      </c>
      <c r="AF187" s="311"/>
      <c r="AG187" s="311"/>
      <c r="AH187" s="311"/>
      <c r="AI187" s="311"/>
      <c r="AJ187" s="311"/>
      <c r="AK187" s="311"/>
      <c r="AL187" s="311"/>
      <c r="AM187" s="311"/>
      <c r="AN187" s="311"/>
      <c r="AO187" s="311"/>
    </row>
    <row r="188" spans="1:41" ht="14.5">
      <c r="A188" s="24" t="s">
        <v>461</v>
      </c>
      <c r="B188" s="25">
        <v>44019</v>
      </c>
      <c r="C188" s="2">
        <v>2</v>
      </c>
      <c r="D188" s="2" t="s">
        <v>462</v>
      </c>
      <c r="E188" s="2"/>
      <c r="F188" s="2"/>
      <c r="G188" s="2">
        <v>2</v>
      </c>
      <c r="H188" s="2"/>
      <c r="I188" s="2"/>
      <c r="J188" s="2">
        <v>1</v>
      </c>
      <c r="K188" s="2"/>
      <c r="L188" s="2"/>
      <c r="M188" s="2"/>
      <c r="N188" s="2">
        <v>1</v>
      </c>
      <c r="O188" s="2"/>
      <c r="P188" s="2"/>
      <c r="Q188" s="42"/>
      <c r="R188" s="2"/>
      <c r="T188" s="2"/>
      <c r="U188" s="311">
        <v>2</v>
      </c>
      <c r="V188" s="42"/>
      <c r="W188" s="311"/>
      <c r="X188" s="311"/>
      <c r="Y188" s="311"/>
      <c r="Z188" s="311" t="s">
        <v>126</v>
      </c>
      <c r="AA188" s="311" t="s">
        <v>41</v>
      </c>
      <c r="AB188" s="311"/>
      <c r="AC188" s="311" t="s">
        <v>126</v>
      </c>
      <c r="AD188" s="311"/>
      <c r="AE188" s="311"/>
      <c r="AF188" s="311"/>
      <c r="AG188" s="311"/>
      <c r="AH188" s="311"/>
      <c r="AI188" s="311"/>
      <c r="AJ188" s="311"/>
      <c r="AK188" s="311"/>
      <c r="AL188" s="311"/>
      <c r="AM188" s="311"/>
      <c r="AN188" s="311"/>
      <c r="AO188" s="311"/>
    </row>
    <row r="189" spans="1:41" ht="14.5">
      <c r="A189" s="24" t="s">
        <v>463</v>
      </c>
      <c r="B189" s="25">
        <v>44010</v>
      </c>
      <c r="C189" s="2">
        <v>13</v>
      </c>
      <c r="D189" s="2" t="s">
        <v>336</v>
      </c>
      <c r="E189" s="2"/>
      <c r="F189" s="2"/>
      <c r="G189" s="2"/>
      <c r="H189" s="2"/>
      <c r="I189" s="2"/>
      <c r="J189" s="2"/>
      <c r="K189" s="2"/>
      <c r="L189" s="2"/>
      <c r="M189" s="2" t="s">
        <v>464</v>
      </c>
      <c r="N189" s="2"/>
      <c r="O189" s="2"/>
      <c r="P189" s="2">
        <v>2</v>
      </c>
      <c r="Q189" s="42">
        <v>13</v>
      </c>
      <c r="R189" s="2"/>
      <c r="T189" s="2"/>
      <c r="U189" s="311"/>
      <c r="V189" s="42"/>
      <c r="W189" s="311"/>
      <c r="X189" s="311"/>
      <c r="Y189" s="311"/>
      <c r="Z189" s="311"/>
      <c r="AA189" s="311"/>
      <c r="AB189" s="311"/>
      <c r="AC189" s="311"/>
      <c r="AD189" s="311"/>
      <c r="AE189" s="311"/>
      <c r="AF189" s="311" t="s">
        <v>242</v>
      </c>
      <c r="AG189" s="311"/>
      <c r="AH189" s="311"/>
      <c r="AI189" s="311" t="s">
        <v>242</v>
      </c>
      <c r="AJ189" s="311"/>
      <c r="AK189" s="311"/>
      <c r="AL189" s="311"/>
      <c r="AM189" s="311"/>
      <c r="AN189" s="311"/>
      <c r="AO189" s="311"/>
    </row>
    <row r="190" spans="1:41" ht="14.5">
      <c r="A190" s="24" t="s">
        <v>457</v>
      </c>
      <c r="B190" s="25">
        <v>44022</v>
      </c>
      <c r="C190" s="2">
        <v>42</v>
      </c>
      <c r="D190" s="2">
        <v>33.6</v>
      </c>
      <c r="E190" s="2" t="s">
        <v>465</v>
      </c>
      <c r="F190" s="2"/>
      <c r="G190" s="2"/>
      <c r="H190" s="2">
        <v>42</v>
      </c>
      <c r="I190" s="2" t="s">
        <v>466</v>
      </c>
      <c r="J190" s="2"/>
      <c r="K190" s="2"/>
      <c r="L190" s="2"/>
      <c r="M190" s="2"/>
      <c r="N190" s="2">
        <v>3</v>
      </c>
      <c r="O190" s="2">
        <v>1</v>
      </c>
      <c r="P190" s="2">
        <v>20</v>
      </c>
      <c r="Q190" s="42">
        <v>42</v>
      </c>
      <c r="R190" s="2"/>
      <c r="T190" s="2"/>
      <c r="U190" s="311"/>
      <c r="V190" s="42"/>
      <c r="W190" s="311"/>
      <c r="X190" s="311"/>
      <c r="Y190" s="311"/>
      <c r="Z190" s="311"/>
      <c r="AA190" s="311"/>
      <c r="AB190" s="311"/>
      <c r="AC190" s="311"/>
      <c r="AD190" s="311"/>
      <c r="AE190" s="311"/>
      <c r="AF190" s="311"/>
      <c r="AG190" s="311"/>
      <c r="AH190" s="311"/>
      <c r="AI190" s="311"/>
      <c r="AJ190" s="311"/>
      <c r="AK190" s="311"/>
      <c r="AL190" s="311"/>
      <c r="AM190" s="311"/>
      <c r="AN190" s="311"/>
      <c r="AO190" s="311"/>
    </row>
    <row r="191" spans="1:41" ht="14.5">
      <c r="A191" s="24" t="s">
        <v>467</v>
      </c>
      <c r="B191" s="25">
        <v>44022</v>
      </c>
      <c r="C191" s="2">
        <v>1</v>
      </c>
      <c r="D191" s="2">
        <v>34</v>
      </c>
      <c r="E191" s="2"/>
      <c r="F191" s="2"/>
      <c r="G191" s="2"/>
      <c r="H191" s="2">
        <v>1</v>
      </c>
      <c r="I191" s="2"/>
      <c r="J191" s="2"/>
      <c r="K191" s="2"/>
      <c r="L191" s="2"/>
      <c r="N191" s="2"/>
      <c r="O191" s="2"/>
      <c r="P191" s="2">
        <v>1</v>
      </c>
      <c r="Q191" s="42">
        <v>1</v>
      </c>
      <c r="R191" s="2"/>
      <c r="T191" s="2"/>
      <c r="U191" s="311"/>
      <c r="V191" s="42"/>
      <c r="W191" s="311"/>
      <c r="X191" s="311"/>
      <c r="Y191" s="311"/>
      <c r="Z191" s="311"/>
      <c r="AA191" s="311"/>
      <c r="AB191" s="311" t="s">
        <v>243</v>
      </c>
      <c r="AC191" s="311"/>
      <c r="AD191" s="311"/>
      <c r="AE191" s="311"/>
      <c r="AF191" s="311"/>
      <c r="AG191" s="311"/>
      <c r="AH191" s="311"/>
      <c r="AI191" s="311"/>
      <c r="AJ191" s="311"/>
      <c r="AK191" s="311"/>
      <c r="AL191" s="311"/>
      <c r="AM191" s="311"/>
      <c r="AN191" s="311"/>
      <c r="AO191" s="311"/>
    </row>
    <row r="192" spans="1:41" ht="14.5">
      <c r="A192" s="24" t="s">
        <v>468</v>
      </c>
      <c r="B192" s="25">
        <v>44022</v>
      </c>
      <c r="C192" s="2">
        <v>1</v>
      </c>
      <c r="D192" s="2">
        <v>37</v>
      </c>
      <c r="E192" s="2"/>
      <c r="F192" s="2"/>
      <c r="G192" s="2"/>
      <c r="H192" s="2">
        <v>1</v>
      </c>
      <c r="I192" s="2"/>
      <c r="J192" s="2"/>
      <c r="K192" s="2"/>
      <c r="L192" s="2"/>
      <c r="M192" s="2"/>
      <c r="N192" s="2"/>
      <c r="O192" s="2"/>
      <c r="P192" s="2"/>
      <c r="Q192" s="42">
        <v>1</v>
      </c>
      <c r="R192" s="2"/>
      <c r="T192" s="2">
        <v>1</v>
      </c>
      <c r="U192" s="311"/>
      <c r="V192" s="42"/>
      <c r="W192" s="311"/>
      <c r="X192" s="311"/>
      <c r="Y192" s="311"/>
      <c r="Z192" s="311"/>
      <c r="AA192" s="311" t="s">
        <v>50</v>
      </c>
      <c r="AB192" s="311"/>
      <c r="AC192" s="311"/>
      <c r="AD192" s="311"/>
      <c r="AE192" s="311"/>
      <c r="AF192" s="311"/>
      <c r="AG192" s="311"/>
      <c r="AH192" s="311"/>
      <c r="AI192" s="311"/>
      <c r="AJ192" s="311"/>
      <c r="AK192" s="311"/>
      <c r="AL192" s="311"/>
      <c r="AM192" s="311"/>
      <c r="AN192" s="311"/>
      <c r="AO192" s="311"/>
    </row>
    <row r="193" spans="1:41" ht="14.5">
      <c r="A193" s="24" t="s">
        <v>469</v>
      </c>
      <c r="B193" s="25">
        <v>44020</v>
      </c>
      <c r="C193" s="2">
        <v>70</v>
      </c>
      <c r="D193" s="2"/>
      <c r="E193" s="2">
        <v>39</v>
      </c>
      <c r="F193" s="2"/>
      <c r="G193" s="2"/>
      <c r="H193" s="2"/>
      <c r="I193" s="2"/>
      <c r="J193" s="2"/>
      <c r="K193" s="2">
        <v>11</v>
      </c>
      <c r="L193" s="2">
        <v>4</v>
      </c>
      <c r="M193" s="2"/>
      <c r="N193" s="2">
        <v>1</v>
      </c>
      <c r="O193" s="2"/>
      <c r="P193" s="2">
        <v>32</v>
      </c>
      <c r="Q193" s="42">
        <v>70</v>
      </c>
      <c r="R193" s="2"/>
      <c r="S193" s="185">
        <v>1</v>
      </c>
      <c r="T193" s="2">
        <v>3</v>
      </c>
      <c r="U193" s="311"/>
      <c r="V193" s="42"/>
      <c r="W193" s="311"/>
      <c r="X193" s="311"/>
      <c r="Y193" s="311"/>
      <c r="Z193" s="311"/>
      <c r="AA193" s="311" t="s">
        <v>470</v>
      </c>
      <c r="AB193" s="311"/>
      <c r="AC193" s="311"/>
      <c r="AD193" s="311"/>
      <c r="AE193" s="311"/>
      <c r="AF193" s="311"/>
      <c r="AG193" s="311"/>
      <c r="AH193" s="311"/>
      <c r="AI193" s="311"/>
      <c r="AJ193" s="311"/>
      <c r="AK193" s="311"/>
      <c r="AL193" s="311"/>
      <c r="AM193" s="311"/>
      <c r="AN193" s="311"/>
      <c r="AO193" s="311"/>
    </row>
    <row r="194" spans="1:41" ht="14.5">
      <c r="A194" s="24" t="s">
        <v>471</v>
      </c>
      <c r="B194" s="25">
        <v>44020</v>
      </c>
      <c r="C194" s="2">
        <v>1</v>
      </c>
      <c r="D194" s="2">
        <v>27</v>
      </c>
      <c r="E194" s="2"/>
      <c r="F194" s="2"/>
      <c r="G194" s="2"/>
      <c r="H194" s="2">
        <v>1</v>
      </c>
      <c r="I194" s="2">
        <v>8</v>
      </c>
      <c r="J194" s="2"/>
      <c r="K194" s="2"/>
      <c r="L194" s="2"/>
      <c r="M194" s="2"/>
      <c r="N194" s="2">
        <v>1</v>
      </c>
      <c r="O194" s="2"/>
      <c r="P194" s="2">
        <v>1</v>
      </c>
      <c r="Q194" s="42">
        <v>1</v>
      </c>
      <c r="R194" s="2"/>
      <c r="T194" s="2"/>
      <c r="U194" s="311"/>
      <c r="V194" s="42"/>
      <c r="W194" s="311"/>
      <c r="X194" s="311"/>
      <c r="Y194" s="311"/>
      <c r="Z194" s="311"/>
      <c r="AA194" s="311"/>
      <c r="AB194" s="311"/>
      <c r="AC194" s="311"/>
      <c r="AD194" s="311"/>
      <c r="AE194" s="311"/>
      <c r="AF194" s="311"/>
      <c r="AG194" s="311"/>
      <c r="AH194" s="311"/>
      <c r="AI194" s="311"/>
      <c r="AJ194" s="311" t="s">
        <v>50</v>
      </c>
      <c r="AK194" s="311"/>
      <c r="AL194" s="311"/>
      <c r="AM194" s="311"/>
      <c r="AN194" s="311"/>
      <c r="AO194" s="311"/>
    </row>
    <row r="195" spans="1:41" ht="14.5">
      <c r="A195" s="24" t="s">
        <v>472</v>
      </c>
      <c r="B195" s="25">
        <v>44020</v>
      </c>
      <c r="C195" s="2">
        <v>2</v>
      </c>
      <c r="D195" s="2" t="s">
        <v>473</v>
      </c>
      <c r="E195" s="2"/>
      <c r="F195" s="2"/>
      <c r="G195" s="2"/>
      <c r="H195" s="2">
        <v>2</v>
      </c>
      <c r="I195" s="2"/>
      <c r="J195" s="2"/>
      <c r="K195" s="2"/>
      <c r="L195" s="2"/>
      <c r="M195" s="2"/>
      <c r="N195" s="2"/>
      <c r="O195" s="2"/>
      <c r="P195" s="2">
        <v>2</v>
      </c>
      <c r="Q195" s="42">
        <v>2</v>
      </c>
      <c r="R195" s="2"/>
      <c r="T195" s="2"/>
      <c r="U195" s="311"/>
      <c r="V195" s="42"/>
      <c r="W195" s="311"/>
      <c r="X195" s="311"/>
      <c r="Y195" s="311"/>
      <c r="Z195" s="311"/>
      <c r="AA195" s="311"/>
      <c r="AB195" s="311"/>
      <c r="AC195" s="311"/>
      <c r="AD195" s="311"/>
      <c r="AE195" s="311"/>
      <c r="AF195" s="311"/>
      <c r="AG195" s="311"/>
      <c r="AH195" s="311"/>
      <c r="AI195" s="311"/>
      <c r="AJ195" s="311" t="s">
        <v>41</v>
      </c>
      <c r="AK195" s="311"/>
      <c r="AL195" s="311"/>
      <c r="AM195" s="311"/>
      <c r="AN195" s="311"/>
      <c r="AO195" s="311"/>
    </row>
    <row r="196" spans="1:41" ht="14.5">
      <c r="A196" s="22" t="s">
        <v>474</v>
      </c>
      <c r="B196" s="25">
        <v>44025</v>
      </c>
      <c r="C196" s="2">
        <v>1</v>
      </c>
      <c r="D196" s="2">
        <v>30</v>
      </c>
      <c r="E196" s="2"/>
      <c r="F196" s="2"/>
      <c r="G196" s="2">
        <v>1</v>
      </c>
      <c r="H196" s="2"/>
      <c r="I196" s="2"/>
      <c r="J196" s="2"/>
      <c r="K196" s="2"/>
      <c r="L196" s="2">
        <v>1</v>
      </c>
      <c r="M196" s="2"/>
      <c r="N196" s="2"/>
      <c r="O196" s="2"/>
      <c r="P196" s="2"/>
      <c r="Q196" s="42">
        <v>1</v>
      </c>
      <c r="R196" s="2"/>
      <c r="T196" s="2"/>
      <c r="U196" s="311"/>
      <c r="V196" s="42"/>
      <c r="W196" s="311"/>
      <c r="X196" s="311" t="s">
        <v>36</v>
      </c>
      <c r="Y196" s="311"/>
      <c r="Z196" s="311" t="s">
        <v>50</v>
      </c>
      <c r="AA196" s="311" t="s">
        <v>50</v>
      </c>
      <c r="AB196" s="311"/>
      <c r="AC196" s="311" t="s">
        <v>36</v>
      </c>
      <c r="AD196" s="311"/>
      <c r="AE196" s="311"/>
      <c r="AF196" s="311" t="s">
        <v>50</v>
      </c>
      <c r="AG196" s="311"/>
      <c r="AH196" s="311"/>
      <c r="AI196" s="311"/>
      <c r="AJ196" s="311"/>
      <c r="AK196" s="311"/>
      <c r="AL196" s="311"/>
      <c r="AM196" s="311"/>
      <c r="AN196" s="311"/>
      <c r="AO196" s="311"/>
    </row>
    <row r="197" spans="1:41" ht="14.5">
      <c r="A197" s="22" t="s">
        <v>475</v>
      </c>
      <c r="B197" s="25">
        <v>44024</v>
      </c>
      <c r="C197" s="2">
        <v>5</v>
      </c>
      <c r="D197" s="2" t="s">
        <v>476</v>
      </c>
      <c r="E197" s="2" t="s">
        <v>477</v>
      </c>
      <c r="F197" s="2"/>
      <c r="G197" s="2">
        <v>3</v>
      </c>
      <c r="H197" s="2">
        <v>2</v>
      </c>
      <c r="I197" s="9">
        <v>43852</v>
      </c>
      <c r="J197" s="2"/>
      <c r="K197" s="2"/>
      <c r="L197" s="2"/>
      <c r="M197" s="2"/>
      <c r="N197" s="2"/>
      <c r="O197" s="2"/>
      <c r="P197" s="2"/>
      <c r="Q197" s="42">
        <v>5</v>
      </c>
      <c r="R197" s="2"/>
      <c r="T197" s="2"/>
      <c r="U197" s="311"/>
      <c r="V197" s="42"/>
      <c r="W197" s="311"/>
      <c r="X197" s="311"/>
      <c r="Y197" s="311"/>
      <c r="Z197" s="311" t="s">
        <v>243</v>
      </c>
      <c r="AA197" s="311" t="s">
        <v>211</v>
      </c>
      <c r="AB197" s="311"/>
      <c r="AC197" s="311"/>
      <c r="AD197" s="311"/>
      <c r="AE197" s="311"/>
      <c r="AF197" s="311" t="s">
        <v>41</v>
      </c>
      <c r="AG197" s="311"/>
      <c r="AH197" s="311"/>
      <c r="AI197" s="311"/>
      <c r="AJ197" s="311"/>
      <c r="AK197" s="311"/>
      <c r="AL197" s="311"/>
      <c r="AM197" s="311"/>
      <c r="AN197" s="311"/>
      <c r="AO197" s="311"/>
    </row>
    <row r="198" spans="1:41" ht="14.5">
      <c r="A198" s="24" t="s">
        <v>478</v>
      </c>
      <c r="B198" s="25">
        <v>44025</v>
      </c>
      <c r="C198" s="2">
        <v>3</v>
      </c>
      <c r="D198" s="2" t="s">
        <v>479</v>
      </c>
      <c r="E198" s="2"/>
      <c r="F198" s="2"/>
      <c r="G198" s="2"/>
      <c r="H198" s="2">
        <v>3</v>
      </c>
      <c r="I198" s="9"/>
      <c r="J198" s="2">
        <v>1</v>
      </c>
      <c r="K198" s="2"/>
      <c r="L198" s="2"/>
      <c r="M198" s="2"/>
      <c r="N198" s="2">
        <v>3</v>
      </c>
      <c r="O198" s="2">
        <v>1</v>
      </c>
      <c r="P198" s="2">
        <v>3</v>
      </c>
      <c r="Q198" s="42">
        <v>3</v>
      </c>
      <c r="R198" s="2"/>
      <c r="T198" s="2"/>
      <c r="U198" s="311"/>
      <c r="V198" s="42"/>
      <c r="W198" s="311"/>
      <c r="X198" s="311"/>
      <c r="Y198" s="311"/>
      <c r="Z198" s="311"/>
      <c r="AA198" s="311" t="s">
        <v>121</v>
      </c>
      <c r="AB198" s="311"/>
      <c r="AC198" s="311"/>
      <c r="AD198" s="311"/>
      <c r="AE198" s="311"/>
      <c r="AF198" s="311"/>
      <c r="AG198" s="311"/>
      <c r="AH198" s="311"/>
      <c r="AI198" s="311"/>
      <c r="AJ198" s="311"/>
      <c r="AK198" s="311"/>
      <c r="AL198" s="311"/>
      <c r="AM198" s="311"/>
      <c r="AN198" s="311"/>
      <c r="AO198" s="311"/>
    </row>
    <row r="199" spans="1:41" ht="14.5">
      <c r="A199" s="24" t="s">
        <v>449</v>
      </c>
      <c r="B199" s="25">
        <v>44026</v>
      </c>
      <c r="C199" s="2">
        <v>1</v>
      </c>
      <c r="D199" s="2">
        <v>23</v>
      </c>
      <c r="E199" s="2"/>
      <c r="F199" s="2"/>
      <c r="G199" s="2"/>
      <c r="H199" s="2">
        <v>1</v>
      </c>
      <c r="I199" s="2">
        <v>3</v>
      </c>
      <c r="J199" s="2"/>
      <c r="K199" s="2"/>
      <c r="L199" s="2"/>
      <c r="M199" s="2"/>
      <c r="N199" s="2"/>
      <c r="O199" s="2"/>
      <c r="P199" s="2">
        <v>1</v>
      </c>
      <c r="Q199" s="42">
        <v>1</v>
      </c>
      <c r="R199" s="2"/>
      <c r="T199" s="2"/>
      <c r="U199" s="311"/>
      <c r="V199" s="42"/>
      <c r="W199" s="311"/>
      <c r="X199" s="311"/>
      <c r="Y199" s="311" t="s">
        <v>50</v>
      </c>
      <c r="Z199" s="311" t="s">
        <v>50</v>
      </c>
      <c r="AA199" s="311" t="s">
        <v>50</v>
      </c>
      <c r="AB199" s="311"/>
      <c r="AC199" s="311" t="s">
        <v>50</v>
      </c>
      <c r="AD199" s="311"/>
      <c r="AE199" s="311"/>
      <c r="AF199" s="311" t="s">
        <v>50</v>
      </c>
      <c r="AG199" s="311"/>
      <c r="AH199" s="311"/>
      <c r="AI199" s="311"/>
      <c r="AJ199" s="311"/>
      <c r="AK199" s="311"/>
      <c r="AL199" s="311"/>
      <c r="AM199" s="311"/>
      <c r="AN199" s="311"/>
      <c r="AO199" s="311"/>
    </row>
    <row r="200" spans="1:41" ht="14.5">
      <c r="A200" s="24" t="s">
        <v>480</v>
      </c>
      <c r="B200" s="25">
        <v>44027</v>
      </c>
      <c r="C200" s="2">
        <v>4</v>
      </c>
      <c r="D200" s="2" t="s">
        <v>481</v>
      </c>
      <c r="E200" s="2"/>
      <c r="F200" s="2"/>
      <c r="G200" s="2"/>
      <c r="H200" s="2">
        <v>4</v>
      </c>
      <c r="I200" s="9"/>
      <c r="J200" s="2">
        <v>3</v>
      </c>
      <c r="K200" s="2"/>
      <c r="L200" s="2">
        <v>1</v>
      </c>
      <c r="M200" s="2"/>
      <c r="N200" s="2"/>
      <c r="O200" s="2"/>
      <c r="P200" s="2">
        <v>3</v>
      </c>
      <c r="Q200" s="42">
        <v>4</v>
      </c>
      <c r="R200" s="2"/>
      <c r="T200" s="2"/>
      <c r="U200" s="311"/>
      <c r="V200" s="42"/>
      <c r="W200" s="311"/>
      <c r="X200" s="311"/>
      <c r="Y200" s="311"/>
      <c r="Z200" s="311"/>
      <c r="AA200" s="311" t="s">
        <v>482</v>
      </c>
      <c r="AB200" s="311"/>
      <c r="AC200" s="311"/>
      <c r="AD200" s="311"/>
      <c r="AE200" s="311"/>
      <c r="AF200" s="311"/>
      <c r="AG200" s="311"/>
      <c r="AH200" s="311"/>
      <c r="AI200" s="311"/>
      <c r="AJ200" s="311"/>
      <c r="AK200" s="311"/>
      <c r="AL200" s="311"/>
      <c r="AM200" s="311"/>
      <c r="AN200" s="311"/>
      <c r="AO200" s="311"/>
    </row>
    <row r="201" spans="1:41" ht="14.5">
      <c r="A201" s="24" t="s">
        <v>483</v>
      </c>
      <c r="B201" s="25">
        <v>44028</v>
      </c>
      <c r="C201" s="2">
        <v>1</v>
      </c>
      <c r="D201" s="2">
        <v>35</v>
      </c>
      <c r="E201" s="2"/>
      <c r="F201" s="2"/>
      <c r="G201" s="2"/>
      <c r="H201" s="2">
        <v>1</v>
      </c>
      <c r="I201" s="2">
        <v>14</v>
      </c>
      <c r="J201" s="2"/>
      <c r="K201" s="2"/>
      <c r="L201" s="2"/>
      <c r="M201" s="2"/>
      <c r="N201" s="2">
        <v>1</v>
      </c>
      <c r="O201" s="2"/>
      <c r="P201" s="2">
        <v>1</v>
      </c>
      <c r="Q201" s="42">
        <v>1</v>
      </c>
      <c r="R201" s="2"/>
      <c r="T201" s="2"/>
      <c r="U201" s="311"/>
      <c r="V201" s="42"/>
      <c r="W201" s="311"/>
      <c r="X201" s="311"/>
      <c r="Y201" s="311"/>
      <c r="Z201" s="311"/>
      <c r="AA201" s="311" t="s">
        <v>50</v>
      </c>
      <c r="AB201" s="311"/>
      <c r="AC201" s="311"/>
      <c r="AD201" s="311"/>
      <c r="AE201" s="311"/>
      <c r="AF201" s="311"/>
      <c r="AG201" s="311"/>
      <c r="AH201" s="311"/>
      <c r="AI201" s="311"/>
      <c r="AJ201" s="311"/>
      <c r="AK201" s="311"/>
      <c r="AL201" s="311"/>
      <c r="AM201" s="311"/>
      <c r="AN201" s="311"/>
      <c r="AO201" s="311"/>
    </row>
    <row r="202" spans="1:41" ht="14.5">
      <c r="A202" s="24" t="s">
        <v>484</v>
      </c>
      <c r="B202" s="25">
        <v>44015</v>
      </c>
      <c r="C202" s="2">
        <v>1</v>
      </c>
      <c r="D202" s="2">
        <v>26</v>
      </c>
      <c r="E202" s="2"/>
      <c r="F202" s="2"/>
      <c r="G202" s="2"/>
      <c r="H202" s="2">
        <v>1</v>
      </c>
      <c r="I202" s="2">
        <v>1</v>
      </c>
      <c r="J202" s="2"/>
      <c r="K202" s="2"/>
      <c r="L202" s="2"/>
      <c r="M202" s="2"/>
      <c r="N202" s="2">
        <v>1</v>
      </c>
      <c r="O202" s="2"/>
      <c r="P202" s="2">
        <v>1</v>
      </c>
      <c r="Q202" s="42">
        <v>1</v>
      </c>
      <c r="R202" s="2"/>
      <c r="T202" s="2"/>
      <c r="U202" s="311"/>
      <c r="V202" s="42"/>
      <c r="W202" s="311"/>
      <c r="X202" s="311"/>
      <c r="Y202" s="311"/>
      <c r="Z202" s="311"/>
      <c r="AA202" s="311" t="s">
        <v>50</v>
      </c>
      <c r="AB202" s="311"/>
      <c r="AC202" s="311"/>
      <c r="AD202" s="311"/>
      <c r="AE202" s="311"/>
      <c r="AF202" s="311"/>
      <c r="AG202" s="311"/>
      <c r="AH202" s="311"/>
      <c r="AI202" s="311"/>
      <c r="AJ202" s="311"/>
      <c r="AK202" s="311"/>
      <c r="AL202" s="311"/>
      <c r="AM202" s="311"/>
      <c r="AN202" s="311"/>
      <c r="AO202" s="311"/>
    </row>
    <row r="203" spans="1:41" ht="14.5">
      <c r="A203" s="24" t="s">
        <v>485</v>
      </c>
      <c r="B203" s="25">
        <v>44005</v>
      </c>
      <c r="C203" s="2">
        <v>9</v>
      </c>
      <c r="D203" s="2" t="s">
        <v>486</v>
      </c>
      <c r="E203" s="2"/>
      <c r="F203" s="2"/>
      <c r="G203" s="2"/>
      <c r="H203" s="2">
        <v>9</v>
      </c>
      <c r="I203" s="9"/>
      <c r="J203" s="2"/>
      <c r="K203" s="2"/>
      <c r="L203" s="2"/>
      <c r="M203" s="2"/>
      <c r="N203" s="2"/>
      <c r="O203" s="2"/>
      <c r="P203" s="2"/>
      <c r="Q203" s="42">
        <v>9</v>
      </c>
      <c r="R203" s="2"/>
      <c r="T203" s="2"/>
      <c r="U203" s="311"/>
      <c r="V203" s="42"/>
      <c r="W203" s="311"/>
      <c r="X203" s="311"/>
      <c r="Y203" s="311"/>
      <c r="Z203" s="311"/>
      <c r="AA203" s="311" t="s">
        <v>232</v>
      </c>
      <c r="AB203" s="311"/>
      <c r="AC203" s="311"/>
      <c r="AD203" s="311"/>
      <c r="AE203" s="311"/>
      <c r="AF203" s="311"/>
      <c r="AG203" s="311"/>
      <c r="AH203" s="311"/>
      <c r="AI203" s="311"/>
      <c r="AJ203" s="311"/>
      <c r="AK203" s="311"/>
      <c r="AL203" s="311"/>
      <c r="AM203" s="311"/>
      <c r="AN203" s="311"/>
      <c r="AO203" s="311"/>
    </row>
    <row r="204" spans="1:41" ht="14.5">
      <c r="A204" s="24" t="s">
        <v>487</v>
      </c>
      <c r="B204" s="25">
        <v>44024</v>
      </c>
      <c r="C204" s="2">
        <v>1</v>
      </c>
      <c r="D204" s="2">
        <v>26</v>
      </c>
      <c r="E204" s="2"/>
      <c r="F204" s="2"/>
      <c r="G204" s="2"/>
      <c r="H204" s="2">
        <v>1</v>
      </c>
      <c r="I204" s="9"/>
      <c r="J204" s="2"/>
      <c r="K204" s="2"/>
      <c r="L204" s="2"/>
      <c r="M204" s="2"/>
      <c r="N204" s="2">
        <v>1</v>
      </c>
      <c r="O204" s="2">
        <v>1</v>
      </c>
      <c r="P204" s="2">
        <v>1</v>
      </c>
      <c r="Q204" s="42">
        <v>1</v>
      </c>
      <c r="R204" s="2"/>
      <c r="T204" s="2"/>
      <c r="U204" s="311"/>
      <c r="V204" s="42"/>
      <c r="W204" s="311"/>
      <c r="X204" s="311"/>
      <c r="Y204" s="311"/>
      <c r="Z204" s="311"/>
      <c r="AA204" s="311" t="s">
        <v>50</v>
      </c>
      <c r="AB204" s="311"/>
      <c r="AC204" s="311"/>
      <c r="AD204" s="311"/>
      <c r="AE204" s="311"/>
      <c r="AF204" s="311"/>
      <c r="AG204" s="311"/>
      <c r="AH204" s="311"/>
      <c r="AI204" s="311"/>
      <c r="AJ204" s="311" t="s">
        <v>50</v>
      </c>
      <c r="AK204" s="311"/>
      <c r="AL204" s="311"/>
      <c r="AM204" s="311"/>
      <c r="AN204" s="311"/>
      <c r="AO204" s="311"/>
    </row>
    <row r="205" spans="1:41" ht="14.5">
      <c r="A205" s="24" t="s">
        <v>488</v>
      </c>
      <c r="B205" s="25">
        <v>44028</v>
      </c>
      <c r="C205" s="2">
        <v>2</v>
      </c>
      <c r="D205" s="2"/>
      <c r="E205" s="2"/>
      <c r="F205" s="2"/>
      <c r="G205" s="2"/>
      <c r="H205" s="2"/>
      <c r="I205" s="9"/>
      <c r="J205" s="2"/>
      <c r="K205" s="2"/>
      <c r="L205" s="2"/>
      <c r="M205" s="2"/>
      <c r="N205" s="2"/>
      <c r="O205" s="2"/>
      <c r="P205" s="2"/>
      <c r="Q205" s="42">
        <v>2</v>
      </c>
      <c r="R205" s="2"/>
      <c r="T205" s="2"/>
      <c r="U205" s="311"/>
      <c r="V205" s="42"/>
      <c r="W205" s="311"/>
      <c r="X205" s="311"/>
      <c r="Y205" s="311"/>
      <c r="Z205" s="311"/>
      <c r="AA205" s="311" t="s">
        <v>41</v>
      </c>
      <c r="AB205" s="311"/>
      <c r="AC205" s="311"/>
      <c r="AD205" s="311"/>
      <c r="AE205" s="311"/>
      <c r="AF205" s="311"/>
      <c r="AG205" s="311"/>
      <c r="AH205" s="311"/>
      <c r="AI205" s="311"/>
      <c r="AJ205" s="311"/>
      <c r="AK205" s="311"/>
      <c r="AL205" s="311"/>
      <c r="AM205" s="311"/>
      <c r="AN205" s="311"/>
      <c r="AO205" s="311"/>
    </row>
    <row r="206" spans="1:41" ht="14.5">
      <c r="A206" s="24" t="s">
        <v>489</v>
      </c>
      <c r="B206" s="25">
        <v>43981</v>
      </c>
      <c r="C206" s="2">
        <v>3</v>
      </c>
      <c r="D206" s="2"/>
      <c r="E206" s="2"/>
      <c r="F206" s="2"/>
      <c r="G206" s="2"/>
      <c r="H206" s="2">
        <v>3</v>
      </c>
      <c r="I206" s="9"/>
      <c r="J206" s="2"/>
      <c r="K206" s="2"/>
      <c r="L206" s="2"/>
      <c r="M206" s="2" t="s">
        <v>490</v>
      </c>
      <c r="N206" s="2"/>
      <c r="O206" s="2"/>
      <c r="P206" s="2">
        <v>3</v>
      </c>
      <c r="Q206" s="42">
        <v>3</v>
      </c>
      <c r="R206" s="2"/>
      <c r="T206" s="2"/>
      <c r="U206" s="311"/>
      <c r="V206" s="42"/>
      <c r="W206" s="311"/>
      <c r="X206" s="311"/>
      <c r="Y206" s="311"/>
      <c r="Z206" s="311"/>
      <c r="AA206" s="311" t="s">
        <v>41</v>
      </c>
      <c r="AB206" s="311"/>
      <c r="AC206" s="311"/>
      <c r="AD206" s="311"/>
      <c r="AE206" s="311"/>
      <c r="AF206" s="311"/>
      <c r="AG206" s="311"/>
      <c r="AH206" s="311"/>
      <c r="AI206" s="311"/>
      <c r="AJ206" s="311"/>
      <c r="AK206" s="311" t="s">
        <v>491</v>
      </c>
      <c r="AL206" s="311"/>
      <c r="AM206" s="311"/>
      <c r="AN206" s="311"/>
      <c r="AO206" s="311"/>
    </row>
    <row r="207" spans="1:41" ht="14.5">
      <c r="A207" s="24" t="s">
        <v>492</v>
      </c>
      <c r="B207" s="25">
        <v>44028</v>
      </c>
      <c r="C207" s="2">
        <v>12</v>
      </c>
      <c r="D207" s="30" t="s">
        <v>493</v>
      </c>
      <c r="E207" s="30" t="s">
        <v>494</v>
      </c>
      <c r="F207" s="2"/>
      <c r="G207" s="2"/>
      <c r="H207" s="2"/>
      <c r="I207" s="9"/>
      <c r="J207" s="2"/>
      <c r="K207" s="2"/>
      <c r="L207" s="2"/>
      <c r="M207" s="2"/>
      <c r="N207" s="2"/>
      <c r="O207" s="2"/>
      <c r="P207" s="2"/>
      <c r="Q207" s="42"/>
      <c r="R207" s="2"/>
      <c r="T207" s="2"/>
      <c r="U207" s="311">
        <v>12</v>
      </c>
      <c r="V207" s="42"/>
      <c r="W207" s="311"/>
      <c r="X207" s="311"/>
      <c r="Y207" s="311" t="s">
        <v>495</v>
      </c>
      <c r="Z207" s="311"/>
      <c r="AA207" s="311" t="s">
        <v>309</v>
      </c>
      <c r="AB207" s="311"/>
      <c r="AC207" s="311"/>
      <c r="AD207" s="311"/>
      <c r="AE207" s="311"/>
      <c r="AF207" s="311"/>
      <c r="AG207" s="311"/>
      <c r="AH207" s="311"/>
      <c r="AI207" s="311"/>
      <c r="AJ207" s="311"/>
      <c r="AK207" s="311"/>
      <c r="AL207" s="311"/>
      <c r="AM207" s="311"/>
      <c r="AN207" s="311"/>
      <c r="AO207" s="311"/>
    </row>
    <row r="208" spans="1:41" ht="14.5">
      <c r="A208" s="24" t="s">
        <v>496</v>
      </c>
      <c r="B208" s="25">
        <v>44028</v>
      </c>
      <c r="C208" s="2">
        <v>20</v>
      </c>
      <c r="D208" s="2" t="s">
        <v>497</v>
      </c>
      <c r="E208" s="2"/>
      <c r="F208" s="2"/>
      <c r="G208" s="2"/>
      <c r="H208" s="2"/>
      <c r="I208" s="9"/>
      <c r="J208" s="2"/>
      <c r="K208" s="2"/>
      <c r="L208" s="2"/>
      <c r="M208" s="2"/>
      <c r="N208" s="2"/>
      <c r="O208" s="2">
        <v>20</v>
      </c>
      <c r="P208" s="2">
        <v>2</v>
      </c>
      <c r="Q208" s="42">
        <v>16</v>
      </c>
      <c r="R208" s="2">
        <v>3</v>
      </c>
      <c r="T208" s="2"/>
      <c r="U208" s="311"/>
      <c r="V208" s="42"/>
      <c r="W208" s="311"/>
      <c r="X208" s="311"/>
      <c r="Y208" s="311"/>
      <c r="Z208" s="311"/>
      <c r="AA208" s="311"/>
      <c r="AB208" s="311"/>
      <c r="AC208" s="311"/>
      <c r="AD208" s="311"/>
      <c r="AE208" s="311"/>
      <c r="AF208" s="311"/>
      <c r="AG208" s="311"/>
      <c r="AH208" s="311"/>
      <c r="AI208" s="311"/>
      <c r="AJ208" s="311"/>
      <c r="AK208" s="311"/>
      <c r="AL208" s="311"/>
      <c r="AM208" s="311"/>
      <c r="AN208" s="311"/>
      <c r="AO208" s="311"/>
    </row>
    <row r="209" spans="1:41" ht="14.5">
      <c r="A209" s="1" t="s">
        <v>498</v>
      </c>
      <c r="B209" s="25">
        <v>44025</v>
      </c>
      <c r="C209" s="2">
        <v>1</v>
      </c>
      <c r="D209" s="2">
        <v>28</v>
      </c>
      <c r="E209" s="2"/>
      <c r="F209" s="2"/>
      <c r="G209" s="2"/>
      <c r="H209" s="2">
        <v>1</v>
      </c>
      <c r="I209" s="2">
        <v>12</v>
      </c>
      <c r="J209" s="2"/>
      <c r="K209" s="2"/>
      <c r="L209" s="2"/>
      <c r="M209" s="2"/>
      <c r="N209" s="2"/>
      <c r="O209" s="2"/>
      <c r="P209" s="2">
        <v>1</v>
      </c>
      <c r="Q209" s="42">
        <v>1</v>
      </c>
      <c r="R209" s="2"/>
      <c r="T209" s="2"/>
      <c r="U209" s="311"/>
      <c r="V209" s="42"/>
      <c r="W209" s="311"/>
      <c r="X209" s="311"/>
      <c r="Y209" s="311"/>
      <c r="Z209" s="311" t="s">
        <v>36</v>
      </c>
      <c r="AA209" s="311"/>
      <c r="AB209" s="311"/>
      <c r="AC209" s="311"/>
      <c r="AD209" s="311"/>
      <c r="AE209" s="311"/>
      <c r="AF209" s="311" t="s">
        <v>36</v>
      </c>
      <c r="AG209" s="311"/>
      <c r="AH209" s="311"/>
      <c r="AI209" s="311" t="s">
        <v>36</v>
      </c>
      <c r="AJ209" s="311"/>
      <c r="AK209" s="311" t="s">
        <v>50</v>
      </c>
      <c r="AL209" s="311"/>
      <c r="AM209" s="311"/>
      <c r="AN209" s="311"/>
      <c r="AO209" s="311"/>
    </row>
    <row r="210" spans="1:41" ht="14.5">
      <c r="A210" s="24" t="s">
        <v>499</v>
      </c>
      <c r="B210" s="25">
        <v>44029</v>
      </c>
      <c r="C210" s="2">
        <v>2</v>
      </c>
      <c r="D210" s="2" t="s">
        <v>500</v>
      </c>
      <c r="E210" s="2"/>
      <c r="F210" s="2"/>
      <c r="G210" s="2"/>
      <c r="H210" s="2">
        <v>1</v>
      </c>
      <c r="I210" s="2">
        <v>2</v>
      </c>
      <c r="J210" s="2">
        <v>2</v>
      </c>
      <c r="K210" s="2"/>
      <c r="L210" s="2"/>
      <c r="M210" s="2"/>
      <c r="N210" s="2"/>
      <c r="O210" s="2"/>
      <c r="P210" s="2">
        <v>2</v>
      </c>
      <c r="Q210" s="42">
        <v>2</v>
      </c>
      <c r="R210" s="2"/>
      <c r="T210" s="2"/>
      <c r="U210" s="311"/>
      <c r="V210" s="42"/>
      <c r="W210" s="311"/>
      <c r="X210" s="311"/>
      <c r="Y210" s="311"/>
      <c r="Z210" s="311"/>
      <c r="AA210" s="311"/>
      <c r="AB210" s="311"/>
      <c r="AC210" s="311"/>
      <c r="AD210" s="311"/>
      <c r="AE210" s="311"/>
      <c r="AF210" s="311"/>
      <c r="AG210" s="311"/>
      <c r="AH210" s="311"/>
      <c r="AI210" s="311"/>
      <c r="AJ210" s="311" t="s">
        <v>41</v>
      </c>
      <c r="AK210" s="311"/>
      <c r="AL210" s="311"/>
      <c r="AM210" s="311"/>
      <c r="AN210" s="311"/>
      <c r="AO210" s="311"/>
    </row>
    <row r="211" spans="1:41" ht="14.5">
      <c r="A211" s="24" t="s">
        <v>501</v>
      </c>
      <c r="B211" s="25">
        <v>44030</v>
      </c>
      <c r="C211" s="2">
        <v>29</v>
      </c>
      <c r="D211" s="31" t="s">
        <v>502</v>
      </c>
      <c r="E211" s="31" t="s">
        <v>503</v>
      </c>
      <c r="F211" s="2">
        <v>6</v>
      </c>
      <c r="G211" s="2">
        <v>8</v>
      </c>
      <c r="H211" s="2">
        <v>15</v>
      </c>
      <c r="I211" s="31" t="s">
        <v>504</v>
      </c>
      <c r="J211" s="2"/>
      <c r="K211" s="2">
        <v>1</v>
      </c>
      <c r="L211" s="2"/>
      <c r="M211" s="2"/>
      <c r="N211" s="2"/>
      <c r="O211" s="2"/>
      <c r="P211" s="2">
        <v>5</v>
      </c>
      <c r="Q211" s="214">
        <v>10</v>
      </c>
      <c r="R211" s="2"/>
      <c r="T211" s="2"/>
      <c r="U211" s="311">
        <v>19</v>
      </c>
      <c r="V211" s="42"/>
      <c r="W211" s="311"/>
      <c r="X211" s="311"/>
      <c r="Y211" s="311"/>
      <c r="Z211" s="311"/>
      <c r="AA211" s="311"/>
      <c r="AB211" s="311"/>
      <c r="AC211" s="311"/>
      <c r="AD211" s="311"/>
      <c r="AE211" s="311" t="s">
        <v>36</v>
      </c>
      <c r="AF211" s="311"/>
      <c r="AG211" s="311"/>
      <c r="AH211" s="311"/>
      <c r="AI211" s="311"/>
      <c r="AJ211" s="311"/>
      <c r="AK211" s="311"/>
      <c r="AL211" s="311"/>
      <c r="AM211" s="311"/>
      <c r="AN211" s="311"/>
      <c r="AO211" s="311"/>
    </row>
    <row r="212" spans="1:41" ht="14.5">
      <c r="A212" s="24" t="s">
        <v>505</v>
      </c>
      <c r="B212" s="32">
        <v>44002</v>
      </c>
      <c r="C212" s="2">
        <v>25</v>
      </c>
      <c r="D212" s="2"/>
      <c r="E212" s="2"/>
      <c r="F212" s="2"/>
      <c r="G212" s="2">
        <v>10</v>
      </c>
      <c r="H212" s="2">
        <v>15</v>
      </c>
      <c r="I212" s="2"/>
      <c r="J212" s="2"/>
      <c r="K212" s="2"/>
      <c r="L212" s="2"/>
      <c r="M212" s="2"/>
      <c r="N212" s="2"/>
      <c r="O212" s="2"/>
      <c r="P212" s="2">
        <v>19</v>
      </c>
      <c r="Q212" s="42">
        <v>25</v>
      </c>
      <c r="R212" s="2"/>
      <c r="T212" s="2"/>
      <c r="U212" s="311"/>
      <c r="V212" s="42"/>
      <c r="W212" s="311"/>
      <c r="X212" s="311"/>
      <c r="Y212" s="311"/>
      <c r="Z212" s="311"/>
      <c r="AA212" s="311" t="s">
        <v>280</v>
      </c>
      <c r="AB212" s="311"/>
      <c r="AC212" s="311"/>
      <c r="AD212" s="311"/>
      <c r="AE212" s="311"/>
      <c r="AF212" s="311"/>
      <c r="AG212" s="311"/>
      <c r="AH212" s="311"/>
      <c r="AI212" s="311"/>
      <c r="AJ212" s="311"/>
      <c r="AK212" s="311" t="s">
        <v>506</v>
      </c>
      <c r="AL212" s="311"/>
      <c r="AM212" s="311"/>
      <c r="AN212" s="311"/>
      <c r="AO212" s="311"/>
    </row>
    <row r="213" spans="1:41" ht="14.5">
      <c r="A213" s="24" t="s">
        <v>507</v>
      </c>
      <c r="B213" s="25">
        <v>44027</v>
      </c>
      <c r="C213" s="2">
        <v>1</v>
      </c>
      <c r="D213" s="2"/>
      <c r="E213" s="2"/>
      <c r="F213" s="2"/>
      <c r="G213" s="2"/>
      <c r="H213" s="2">
        <v>1</v>
      </c>
      <c r="I213" s="2"/>
      <c r="J213" s="2"/>
      <c r="K213" s="2"/>
      <c r="L213" s="2"/>
      <c r="M213" s="2"/>
      <c r="N213" s="2">
        <v>1</v>
      </c>
      <c r="O213" s="2">
        <v>1</v>
      </c>
      <c r="P213" s="2">
        <v>1</v>
      </c>
      <c r="Q213" s="42">
        <v>1</v>
      </c>
      <c r="R213" s="2"/>
      <c r="T213" s="2">
        <v>1</v>
      </c>
      <c r="U213" s="311"/>
      <c r="V213" s="42"/>
      <c r="W213" s="311"/>
      <c r="X213" s="311"/>
      <c r="Y213" s="311"/>
      <c r="Z213" s="311"/>
      <c r="AA213" s="311" t="s">
        <v>508</v>
      </c>
      <c r="AB213" s="311"/>
      <c r="AC213" s="311"/>
      <c r="AD213" s="311"/>
      <c r="AE213" s="311"/>
      <c r="AF213" s="311"/>
      <c r="AG213" s="311"/>
      <c r="AH213" s="311"/>
      <c r="AI213" s="311"/>
      <c r="AJ213" s="311"/>
      <c r="AK213" s="311" t="s">
        <v>509</v>
      </c>
      <c r="AL213" s="311"/>
      <c r="AM213" s="311"/>
      <c r="AN213" s="311"/>
      <c r="AO213" s="311"/>
    </row>
    <row r="214" spans="1:41" ht="14.5">
      <c r="A214" s="24" t="s">
        <v>510</v>
      </c>
      <c r="B214" s="25">
        <v>44019</v>
      </c>
      <c r="C214" s="2">
        <v>141</v>
      </c>
      <c r="D214" s="2"/>
      <c r="E214" s="2"/>
      <c r="F214" s="2"/>
      <c r="G214" s="2"/>
      <c r="H214" s="2"/>
      <c r="I214" s="2"/>
      <c r="J214" s="2"/>
      <c r="K214" s="2"/>
      <c r="L214" s="2"/>
      <c r="M214" s="2"/>
      <c r="N214" s="2"/>
      <c r="O214" s="2">
        <v>3</v>
      </c>
      <c r="P214" s="2">
        <v>67</v>
      </c>
      <c r="Q214" s="42">
        <v>134</v>
      </c>
      <c r="R214" s="2"/>
      <c r="S214" s="185">
        <v>3</v>
      </c>
      <c r="T214" s="2"/>
      <c r="U214" s="311">
        <v>1</v>
      </c>
      <c r="V214" s="42">
        <v>6</v>
      </c>
      <c r="W214" s="311"/>
      <c r="X214" s="311"/>
      <c r="Y214" s="311"/>
      <c r="Z214" s="311"/>
      <c r="AA214" s="311"/>
      <c r="AB214" s="311"/>
      <c r="AC214" s="311"/>
      <c r="AD214" s="311"/>
      <c r="AE214" s="311"/>
      <c r="AF214" s="311"/>
      <c r="AG214" s="311"/>
      <c r="AH214" s="311"/>
      <c r="AI214" s="311"/>
      <c r="AJ214" s="311"/>
      <c r="AK214" s="311"/>
      <c r="AL214" s="311"/>
      <c r="AM214" s="311"/>
      <c r="AN214" s="311"/>
      <c r="AO214" s="311"/>
    </row>
    <row r="215" spans="1:41" ht="14.5">
      <c r="A215" s="1" t="s">
        <v>511</v>
      </c>
      <c r="B215" s="25">
        <v>44027</v>
      </c>
      <c r="C215" s="2">
        <v>23</v>
      </c>
      <c r="D215" s="2">
        <v>29</v>
      </c>
      <c r="E215" s="26" t="s">
        <v>512</v>
      </c>
      <c r="F215" s="2"/>
      <c r="G215" s="2">
        <v>4</v>
      </c>
      <c r="H215" s="2">
        <v>19</v>
      </c>
      <c r="I215" s="2"/>
      <c r="J215" s="2"/>
      <c r="K215" s="2">
        <v>2</v>
      </c>
      <c r="L215" s="2">
        <v>4</v>
      </c>
      <c r="M215" s="2"/>
      <c r="N215" s="2">
        <v>4</v>
      </c>
      <c r="O215" s="2">
        <v>1</v>
      </c>
      <c r="P215" s="2">
        <v>16</v>
      </c>
      <c r="Q215" s="42">
        <v>19</v>
      </c>
      <c r="R215" s="2"/>
      <c r="T215" s="2">
        <v>4</v>
      </c>
      <c r="U215" s="311">
        <v>4</v>
      </c>
      <c r="V215" s="42"/>
      <c r="W215" s="311"/>
      <c r="X215" s="311"/>
      <c r="Y215" s="311"/>
      <c r="Z215" s="311"/>
      <c r="AA215" s="311" t="s">
        <v>513</v>
      </c>
      <c r="AB215" s="311"/>
      <c r="AC215" s="311"/>
      <c r="AD215" s="311"/>
      <c r="AE215" s="311"/>
      <c r="AF215" s="311"/>
      <c r="AG215" s="311"/>
      <c r="AH215" s="311"/>
      <c r="AI215" s="311"/>
      <c r="AJ215" s="311"/>
      <c r="AK215" s="311"/>
      <c r="AL215" s="311"/>
      <c r="AM215" s="311"/>
      <c r="AN215" s="311"/>
      <c r="AO215" s="311"/>
    </row>
    <row r="216" spans="1:41" ht="14.5">
      <c r="A216" s="24" t="s">
        <v>514</v>
      </c>
      <c r="B216" s="25">
        <v>44030</v>
      </c>
      <c r="C216" s="2">
        <v>1</v>
      </c>
      <c r="D216" s="2">
        <v>20</v>
      </c>
      <c r="E216" s="2"/>
      <c r="F216" s="2"/>
      <c r="G216" s="2"/>
      <c r="H216" s="2">
        <v>1</v>
      </c>
      <c r="I216" s="2"/>
      <c r="J216" s="2"/>
      <c r="K216" s="2"/>
      <c r="L216" s="2"/>
      <c r="M216" s="2"/>
      <c r="N216" s="2"/>
      <c r="O216" s="2"/>
      <c r="P216" s="2"/>
      <c r="Q216" s="42">
        <v>1</v>
      </c>
      <c r="R216" s="2"/>
      <c r="T216" s="2">
        <v>1</v>
      </c>
      <c r="U216" s="311"/>
      <c r="V216" s="42"/>
      <c r="W216" s="311"/>
      <c r="X216" s="311"/>
      <c r="Y216" s="311"/>
      <c r="Z216" s="311"/>
      <c r="AA216" s="311"/>
      <c r="AB216" s="311"/>
      <c r="AC216" s="311"/>
      <c r="AD216" s="311"/>
      <c r="AE216" s="311"/>
      <c r="AF216" s="311"/>
      <c r="AG216" s="311"/>
      <c r="AH216" s="311"/>
      <c r="AI216" s="311"/>
      <c r="AJ216" s="311"/>
      <c r="AK216" s="311" t="s">
        <v>50</v>
      </c>
      <c r="AL216" s="311"/>
      <c r="AM216" s="311"/>
      <c r="AN216" s="311"/>
      <c r="AO216" s="311"/>
    </row>
    <row r="217" spans="1:41" ht="15.5">
      <c r="A217" s="24" t="s">
        <v>515</v>
      </c>
      <c r="B217" s="25">
        <v>44032</v>
      </c>
      <c r="C217" s="2">
        <v>91</v>
      </c>
      <c r="D217" s="2"/>
      <c r="E217" s="33" t="s">
        <v>516</v>
      </c>
      <c r="F217" s="2">
        <v>9</v>
      </c>
      <c r="G217" s="2">
        <v>35</v>
      </c>
      <c r="H217" s="2">
        <v>43</v>
      </c>
      <c r="I217" s="2"/>
      <c r="J217" s="2">
        <v>37</v>
      </c>
      <c r="K217" s="2">
        <v>3</v>
      </c>
      <c r="L217" s="2">
        <v>3</v>
      </c>
      <c r="M217" s="2"/>
      <c r="N217" s="2">
        <v>4</v>
      </c>
      <c r="O217" s="2"/>
      <c r="P217" s="2">
        <v>12</v>
      </c>
      <c r="Q217" s="214">
        <v>23</v>
      </c>
      <c r="R217" s="2"/>
      <c r="T217" s="2">
        <v>3</v>
      </c>
      <c r="U217" s="311"/>
      <c r="V217" s="42"/>
      <c r="W217" s="311"/>
      <c r="X217" s="311"/>
      <c r="Y217" s="311"/>
      <c r="Z217" s="311"/>
      <c r="AA217" s="311" t="s">
        <v>517</v>
      </c>
      <c r="AB217" s="311"/>
      <c r="AC217" s="311"/>
      <c r="AD217" s="311"/>
      <c r="AE217" s="311"/>
      <c r="AF217" s="311"/>
      <c r="AG217" s="311"/>
      <c r="AH217" s="311"/>
      <c r="AI217" s="311"/>
      <c r="AJ217" s="311"/>
      <c r="AK217" s="311" t="s">
        <v>518</v>
      </c>
      <c r="AL217" s="311"/>
      <c r="AM217" s="311" t="s">
        <v>519</v>
      </c>
      <c r="AN217" s="311"/>
      <c r="AO217" s="311"/>
    </row>
    <row r="218" spans="1:41" ht="14.5">
      <c r="A218" s="24" t="s">
        <v>520</v>
      </c>
      <c r="B218" s="25">
        <v>44033</v>
      </c>
      <c r="C218" s="2">
        <v>51</v>
      </c>
      <c r="D218" s="2" t="s">
        <v>521</v>
      </c>
      <c r="E218" s="2"/>
      <c r="F218" s="2"/>
      <c r="G218" s="2"/>
      <c r="H218" s="2"/>
      <c r="I218" s="2"/>
      <c r="J218" s="2"/>
      <c r="K218" s="2"/>
      <c r="L218" s="2"/>
      <c r="M218" s="2"/>
      <c r="N218" s="2"/>
      <c r="O218" s="2"/>
      <c r="P218" s="2">
        <v>25</v>
      </c>
      <c r="Q218" s="42">
        <v>51</v>
      </c>
      <c r="R218" s="2"/>
      <c r="T218" s="2"/>
      <c r="U218" s="311"/>
      <c r="V218" s="42"/>
      <c r="W218" s="311"/>
      <c r="X218" s="311"/>
      <c r="Y218" s="311"/>
      <c r="Z218" s="311"/>
      <c r="AA218" s="311" t="s">
        <v>522</v>
      </c>
      <c r="AB218" s="311"/>
      <c r="AC218" s="311"/>
      <c r="AD218" s="311"/>
      <c r="AE218" s="311"/>
      <c r="AF218" s="311"/>
      <c r="AG218" s="311"/>
      <c r="AH218" s="311"/>
      <c r="AI218" s="311"/>
      <c r="AJ218" s="311"/>
      <c r="AK218" s="311"/>
      <c r="AL218" s="311"/>
      <c r="AM218" s="311"/>
      <c r="AN218" s="311"/>
      <c r="AO218" s="311"/>
    </row>
    <row r="219" spans="1:41" ht="14.5">
      <c r="A219" s="24" t="s">
        <v>112</v>
      </c>
      <c r="B219" s="25">
        <v>44033</v>
      </c>
      <c r="C219" s="2">
        <v>21</v>
      </c>
      <c r="D219" s="2">
        <v>29</v>
      </c>
      <c r="E219" s="2"/>
      <c r="F219" s="2"/>
      <c r="G219" s="2"/>
      <c r="H219" s="2"/>
      <c r="I219" s="2"/>
      <c r="J219" s="2">
        <v>21</v>
      </c>
      <c r="K219" s="2"/>
      <c r="L219" s="2">
        <v>3</v>
      </c>
      <c r="M219" s="2"/>
      <c r="N219" s="2">
        <v>0</v>
      </c>
      <c r="O219" s="2"/>
      <c r="P219" s="2">
        <v>16</v>
      </c>
      <c r="Q219" s="42">
        <v>21</v>
      </c>
      <c r="R219" s="2"/>
      <c r="T219" s="2">
        <v>6</v>
      </c>
      <c r="U219" s="311"/>
      <c r="V219" s="42"/>
      <c r="W219" s="311"/>
      <c r="X219" s="311"/>
      <c r="Y219" s="311"/>
      <c r="Z219" s="311"/>
      <c r="AA219" s="311" t="s">
        <v>523</v>
      </c>
      <c r="AB219" s="311"/>
      <c r="AC219" s="311"/>
      <c r="AD219" s="311"/>
      <c r="AE219" s="311"/>
      <c r="AF219" s="311"/>
      <c r="AG219" s="311"/>
      <c r="AH219" s="311"/>
      <c r="AI219" s="311"/>
      <c r="AJ219" s="311"/>
      <c r="AK219" s="311"/>
      <c r="AL219" s="311"/>
      <c r="AM219" s="311"/>
      <c r="AN219" s="311"/>
      <c r="AO219" s="311"/>
    </row>
    <row r="220" spans="1:41" ht="14.5">
      <c r="A220" s="24" t="s">
        <v>524</v>
      </c>
      <c r="B220" s="25">
        <v>44025</v>
      </c>
      <c r="C220" s="2">
        <v>1</v>
      </c>
      <c r="D220" s="2">
        <v>21</v>
      </c>
      <c r="E220" s="2"/>
      <c r="F220" s="2"/>
      <c r="G220" s="2">
        <v>1</v>
      </c>
      <c r="H220" s="2"/>
      <c r="I220" s="2"/>
      <c r="J220" s="2">
        <v>1</v>
      </c>
      <c r="K220" s="2"/>
      <c r="L220" s="2"/>
      <c r="M220" s="2"/>
      <c r="N220" s="2"/>
      <c r="O220" s="2"/>
      <c r="P220" s="2"/>
      <c r="Q220" s="42">
        <v>1</v>
      </c>
      <c r="R220" s="2"/>
      <c r="T220" s="2">
        <v>1</v>
      </c>
      <c r="U220" s="311"/>
      <c r="V220" s="42"/>
      <c r="W220" s="311"/>
      <c r="X220" s="311"/>
      <c r="Y220" s="311"/>
      <c r="Z220" s="311"/>
      <c r="AA220" s="311" t="s">
        <v>243</v>
      </c>
      <c r="AB220" s="311"/>
      <c r="AC220" s="311"/>
      <c r="AD220" s="311"/>
      <c r="AE220" s="311"/>
      <c r="AF220" s="311" t="s">
        <v>36</v>
      </c>
      <c r="AG220" s="311"/>
      <c r="AH220" s="311"/>
      <c r="AI220" s="311"/>
      <c r="AJ220" s="311"/>
      <c r="AK220" s="311"/>
      <c r="AL220" s="311"/>
      <c r="AM220" s="311"/>
      <c r="AN220" s="311"/>
      <c r="AO220" s="311"/>
    </row>
    <row r="221" spans="1:41" ht="14.5">
      <c r="A221" s="24" t="s">
        <v>525</v>
      </c>
      <c r="B221" s="25">
        <v>44035</v>
      </c>
      <c r="C221" s="2">
        <v>10</v>
      </c>
      <c r="D221" s="2" t="s">
        <v>526</v>
      </c>
      <c r="E221" s="2"/>
      <c r="F221" s="2"/>
      <c r="G221" s="2"/>
      <c r="H221" s="2">
        <v>10</v>
      </c>
      <c r="I221" s="2"/>
      <c r="J221" s="2"/>
      <c r="K221" s="2"/>
      <c r="L221" s="2"/>
      <c r="M221" s="2"/>
      <c r="N221" s="2">
        <v>1</v>
      </c>
      <c r="O221" s="2"/>
      <c r="P221" s="2">
        <v>4</v>
      </c>
      <c r="Q221" s="42">
        <v>10</v>
      </c>
      <c r="R221" s="2"/>
      <c r="T221" s="2"/>
      <c r="U221" s="311"/>
      <c r="V221" s="42"/>
      <c r="W221" s="311"/>
      <c r="X221" s="311"/>
      <c r="Y221" s="311"/>
      <c r="Z221" s="311"/>
      <c r="AA221" s="311" t="s">
        <v>191</v>
      </c>
      <c r="AB221" s="311"/>
      <c r="AC221" s="311"/>
      <c r="AD221" s="311"/>
      <c r="AE221" s="311"/>
      <c r="AF221" s="311"/>
      <c r="AG221" s="311"/>
      <c r="AH221" s="311"/>
      <c r="AI221" s="311"/>
      <c r="AJ221" s="311"/>
      <c r="AK221" s="311"/>
      <c r="AL221" s="311"/>
      <c r="AM221" s="311"/>
      <c r="AN221" s="311"/>
      <c r="AO221" s="311"/>
    </row>
    <row r="222" spans="1:41" ht="14.5">
      <c r="A222" s="24" t="s">
        <v>527</v>
      </c>
      <c r="B222" s="25">
        <v>44033</v>
      </c>
      <c r="C222" s="2">
        <v>100</v>
      </c>
      <c r="D222" s="2">
        <v>28.5</v>
      </c>
      <c r="E222" s="26" t="s">
        <v>528</v>
      </c>
      <c r="F222" s="2"/>
      <c r="G222" s="2"/>
      <c r="H222" s="2"/>
      <c r="I222" s="2"/>
      <c r="J222" s="2">
        <v>13</v>
      </c>
      <c r="K222" s="2">
        <v>10</v>
      </c>
      <c r="L222" s="2">
        <v>10</v>
      </c>
      <c r="M222" s="2" t="s">
        <v>5197</v>
      </c>
      <c r="N222" s="2"/>
      <c r="O222" s="2"/>
      <c r="P222" s="2">
        <v>45</v>
      </c>
      <c r="Q222" s="42">
        <v>99</v>
      </c>
      <c r="R222" s="2">
        <v>1</v>
      </c>
      <c r="T222" s="2"/>
      <c r="U222" s="311"/>
      <c r="V222" s="42"/>
      <c r="W222" s="311"/>
      <c r="X222" s="311"/>
      <c r="Y222" s="311"/>
      <c r="Z222" s="311"/>
      <c r="AA222" s="311" t="s">
        <v>529</v>
      </c>
      <c r="AB222" s="311"/>
      <c r="AC222" s="311"/>
      <c r="AD222" s="311"/>
      <c r="AE222" s="311"/>
      <c r="AF222" s="311"/>
      <c r="AG222" s="311"/>
      <c r="AH222" s="311"/>
      <c r="AI222" s="311"/>
      <c r="AJ222" s="311"/>
      <c r="AK222" s="311"/>
      <c r="AL222" s="311"/>
      <c r="AM222" s="311"/>
      <c r="AN222" s="311"/>
      <c r="AO222" s="311"/>
    </row>
    <row r="223" spans="1:41" ht="14.5">
      <c r="A223" s="24" t="s">
        <v>530</v>
      </c>
      <c r="B223" s="25">
        <v>44033</v>
      </c>
      <c r="C223" s="2">
        <v>1</v>
      </c>
      <c r="D223" s="2">
        <v>27</v>
      </c>
      <c r="E223" s="2"/>
      <c r="F223" s="2"/>
      <c r="G223" s="2"/>
      <c r="H223" s="2">
        <v>1</v>
      </c>
      <c r="I223" s="2"/>
      <c r="J223" s="2"/>
      <c r="K223" s="2"/>
      <c r="L223" s="2"/>
      <c r="M223" s="2"/>
      <c r="N223" s="2"/>
      <c r="O223" s="2"/>
      <c r="P223" s="2"/>
      <c r="Q223" s="42">
        <v>1</v>
      </c>
      <c r="R223" s="2"/>
      <c r="T223" s="2">
        <v>1</v>
      </c>
      <c r="U223" s="311"/>
      <c r="V223" s="42"/>
      <c r="W223" s="311"/>
      <c r="X223" s="311" t="s">
        <v>531</v>
      </c>
      <c r="Y223" s="311"/>
      <c r="Z223" s="311"/>
      <c r="AA223" s="311" t="s">
        <v>243</v>
      </c>
      <c r="AB223" s="311"/>
      <c r="AC223" s="311"/>
      <c r="AD223" s="311"/>
      <c r="AE223" s="311" t="s">
        <v>36</v>
      </c>
      <c r="AF223" s="311" t="s">
        <v>36</v>
      </c>
      <c r="AG223" s="311"/>
      <c r="AH223" s="311"/>
      <c r="AI223" s="311" t="s">
        <v>532</v>
      </c>
      <c r="AJ223" s="311"/>
      <c r="AK223" s="311"/>
      <c r="AL223" s="311"/>
      <c r="AM223" s="311"/>
      <c r="AN223" s="311"/>
      <c r="AO223" s="311"/>
    </row>
    <row r="224" spans="1:41" ht="14.5">
      <c r="A224" s="24" t="s">
        <v>533</v>
      </c>
      <c r="B224" s="25">
        <v>44035</v>
      </c>
      <c r="C224" s="185">
        <v>116</v>
      </c>
      <c r="D224" s="2"/>
      <c r="E224" s="2" t="s">
        <v>534</v>
      </c>
      <c r="F224" s="2"/>
      <c r="G224" s="2"/>
      <c r="H224" s="2"/>
      <c r="I224" s="2"/>
      <c r="J224" s="2"/>
      <c r="K224" s="2"/>
      <c r="L224" s="2"/>
      <c r="M224" s="2"/>
      <c r="N224" s="2"/>
      <c r="O224" s="2"/>
      <c r="P224" s="2">
        <v>43</v>
      </c>
      <c r="Q224" s="42">
        <v>116</v>
      </c>
      <c r="R224" s="2"/>
      <c r="T224" s="2"/>
      <c r="U224" s="311"/>
      <c r="V224" s="42"/>
      <c r="W224" s="311"/>
      <c r="X224" s="311"/>
      <c r="Y224" s="311"/>
      <c r="Z224" s="311"/>
      <c r="AA224" s="311" t="s">
        <v>535</v>
      </c>
      <c r="AB224" s="311"/>
      <c r="AC224" s="311"/>
      <c r="AD224" s="311"/>
      <c r="AE224" s="311"/>
      <c r="AF224" s="311"/>
      <c r="AG224" s="311"/>
      <c r="AH224" s="311"/>
      <c r="AI224" s="311"/>
      <c r="AJ224" s="311"/>
      <c r="AK224" s="311"/>
      <c r="AL224" s="311" t="s">
        <v>536</v>
      </c>
      <c r="AM224" s="311"/>
      <c r="AN224" s="311"/>
      <c r="AO224" s="311"/>
    </row>
    <row r="225" spans="1:41" ht="14.5">
      <c r="A225" s="24" t="s">
        <v>537</v>
      </c>
      <c r="B225" s="25">
        <v>44035</v>
      </c>
      <c r="C225" s="2">
        <v>1</v>
      </c>
      <c r="D225" s="2">
        <v>42</v>
      </c>
      <c r="E225" s="2"/>
      <c r="F225" s="2"/>
      <c r="G225" s="2"/>
      <c r="H225" s="2">
        <v>1</v>
      </c>
      <c r="I225" s="2"/>
      <c r="J225" s="2"/>
      <c r="K225" s="2"/>
      <c r="L225" s="2"/>
      <c r="M225" s="2"/>
      <c r="N225" s="2"/>
      <c r="O225" s="2"/>
      <c r="P225" s="2"/>
      <c r="Q225" s="42">
        <v>1</v>
      </c>
      <c r="R225" s="2"/>
      <c r="T225" s="2"/>
      <c r="U225" s="311"/>
      <c r="V225" s="42"/>
      <c r="W225" s="311"/>
      <c r="X225" s="311" t="s">
        <v>538</v>
      </c>
      <c r="Y225" s="311"/>
      <c r="Z225" s="311"/>
      <c r="AA225" s="311" t="s">
        <v>243</v>
      </c>
      <c r="AB225" s="311"/>
      <c r="AC225" s="311"/>
      <c r="AD225" s="311"/>
      <c r="AE225" s="311" t="s">
        <v>36</v>
      </c>
      <c r="AF225" s="311" t="s">
        <v>36</v>
      </c>
      <c r="AG225" s="311"/>
      <c r="AH225" s="311"/>
      <c r="AI225" s="311"/>
      <c r="AJ225" s="311"/>
      <c r="AK225" s="311"/>
      <c r="AL225" s="311"/>
      <c r="AM225" s="311"/>
      <c r="AN225" s="311"/>
      <c r="AO225" s="311"/>
    </row>
    <row r="226" spans="1:41" ht="14.5">
      <c r="A226" s="24" t="s">
        <v>539</v>
      </c>
      <c r="B226" s="25">
        <v>44040</v>
      </c>
      <c r="C226" s="2">
        <v>2</v>
      </c>
      <c r="D226" s="2" t="s">
        <v>540</v>
      </c>
      <c r="E226" s="2"/>
      <c r="F226" s="2"/>
      <c r="G226" s="2">
        <v>1</v>
      </c>
      <c r="H226" s="2">
        <v>1</v>
      </c>
      <c r="I226" s="2"/>
      <c r="J226" s="2"/>
      <c r="K226" s="2"/>
      <c r="L226" s="2"/>
      <c r="M226" s="2"/>
      <c r="N226" s="2"/>
      <c r="O226" s="2"/>
      <c r="P226" s="2">
        <v>1</v>
      </c>
      <c r="Q226" s="42">
        <v>2</v>
      </c>
      <c r="R226" s="2"/>
      <c r="T226" s="2">
        <v>1</v>
      </c>
      <c r="U226" s="311"/>
      <c r="V226" s="42"/>
      <c r="W226" s="311"/>
      <c r="X226" s="311"/>
      <c r="Y226" s="311"/>
      <c r="Z226" s="311"/>
      <c r="AA226" s="311" t="s">
        <v>541</v>
      </c>
      <c r="AB226" s="311"/>
      <c r="AC226" s="311"/>
      <c r="AD226" s="311"/>
      <c r="AE226" s="311"/>
      <c r="AF226" s="311"/>
      <c r="AG226" s="311"/>
      <c r="AH226" s="311"/>
      <c r="AI226" s="311"/>
      <c r="AJ226" s="311"/>
      <c r="AK226" s="311"/>
      <c r="AL226" s="311"/>
      <c r="AM226" s="311"/>
      <c r="AN226" s="311"/>
      <c r="AO226" s="311"/>
    </row>
    <row r="227" spans="1:41" ht="14.5">
      <c r="A227" s="24" t="s">
        <v>542</v>
      </c>
      <c r="B227" s="25">
        <v>44040</v>
      </c>
      <c r="C227" s="2">
        <v>29</v>
      </c>
      <c r="D227" s="2">
        <v>29.59</v>
      </c>
      <c r="E227" s="2"/>
      <c r="F227" s="2"/>
      <c r="G227" s="2"/>
      <c r="H227" s="2"/>
      <c r="I227" s="2"/>
      <c r="J227" s="2"/>
      <c r="K227" s="2"/>
      <c r="L227" s="2">
        <v>3</v>
      </c>
      <c r="M227" s="2"/>
      <c r="N227" s="2"/>
      <c r="O227" s="2"/>
      <c r="P227" s="2">
        <v>27</v>
      </c>
      <c r="Q227" s="42">
        <v>29</v>
      </c>
      <c r="R227" s="2"/>
      <c r="T227" s="2">
        <v>5</v>
      </c>
      <c r="U227" s="311"/>
      <c r="V227" s="42"/>
      <c r="W227" s="311">
        <v>3</v>
      </c>
      <c r="X227" s="311"/>
      <c r="Y227" s="311"/>
      <c r="Z227" s="311"/>
      <c r="AA227" s="311"/>
      <c r="AB227" s="311"/>
      <c r="AC227" s="311"/>
      <c r="AD227" s="311"/>
      <c r="AE227" s="311"/>
      <c r="AF227" s="311"/>
      <c r="AG227" s="311"/>
      <c r="AH227" s="311"/>
      <c r="AI227" s="311"/>
      <c r="AJ227" s="311"/>
      <c r="AK227" s="311"/>
      <c r="AL227" s="311"/>
      <c r="AM227" s="311"/>
      <c r="AN227" s="311"/>
      <c r="AO227" s="311"/>
    </row>
    <row r="228" spans="1:41" ht="14.5">
      <c r="A228" s="24" t="s">
        <v>543</v>
      </c>
      <c r="B228" s="25">
        <v>44041</v>
      </c>
      <c r="C228" s="2">
        <v>1</v>
      </c>
      <c r="D228" s="2">
        <v>22</v>
      </c>
      <c r="E228" s="2"/>
      <c r="F228" s="2"/>
      <c r="G228" s="2">
        <v>1</v>
      </c>
      <c r="H228" s="2"/>
      <c r="I228" s="2"/>
      <c r="J228" s="2">
        <v>1</v>
      </c>
      <c r="K228" s="2">
        <v>1</v>
      </c>
      <c r="L228" s="2"/>
      <c r="M228" s="2" t="s">
        <v>544</v>
      </c>
      <c r="N228" s="2">
        <v>1</v>
      </c>
      <c r="O228" s="2"/>
      <c r="P228" s="2">
        <v>1</v>
      </c>
      <c r="Q228" s="42">
        <v>1</v>
      </c>
      <c r="R228" s="2"/>
      <c r="T228" s="2"/>
      <c r="U228" s="311"/>
      <c r="V228" s="42"/>
      <c r="W228" s="311"/>
      <c r="X228" s="311"/>
      <c r="Y228" s="311"/>
      <c r="Z228" s="311"/>
      <c r="AA228" s="311" t="s">
        <v>243</v>
      </c>
      <c r="AB228" s="311"/>
      <c r="AC228" s="311"/>
      <c r="AD228" s="311"/>
      <c r="AE228" s="311"/>
      <c r="AF228" s="311"/>
      <c r="AG228" s="311"/>
      <c r="AH228" s="311"/>
      <c r="AI228" s="311"/>
      <c r="AJ228" s="311"/>
      <c r="AK228" s="311"/>
      <c r="AL228" s="311"/>
      <c r="AM228" s="311"/>
      <c r="AN228" s="311"/>
      <c r="AO228" s="311"/>
    </row>
    <row r="229" spans="1:41" ht="14.5">
      <c r="A229" s="24" t="s">
        <v>545</v>
      </c>
      <c r="B229" s="25">
        <v>44005</v>
      </c>
      <c r="C229" s="2">
        <v>3</v>
      </c>
      <c r="D229" s="2" t="s">
        <v>546</v>
      </c>
      <c r="E229" s="2"/>
      <c r="F229" s="2"/>
      <c r="G229" s="2"/>
      <c r="H229" s="2">
        <v>3</v>
      </c>
      <c r="I229" s="2"/>
      <c r="J229" s="2"/>
      <c r="K229" s="2"/>
      <c r="L229" s="2"/>
      <c r="M229" s="2"/>
      <c r="N229" s="2">
        <v>2</v>
      </c>
      <c r="O229" s="2"/>
      <c r="P229" s="2">
        <v>3</v>
      </c>
      <c r="Q229" s="42">
        <v>3</v>
      </c>
      <c r="R229" s="2"/>
      <c r="T229" s="2"/>
      <c r="U229" s="311"/>
      <c r="V229" s="42"/>
      <c r="W229" s="311"/>
      <c r="X229" s="311"/>
      <c r="Y229" s="311"/>
      <c r="Z229" s="311"/>
      <c r="AA229" s="311"/>
      <c r="AB229" s="311"/>
      <c r="AC229" s="311"/>
      <c r="AD229" s="311"/>
      <c r="AE229" s="311"/>
      <c r="AF229" s="311"/>
      <c r="AG229" s="311"/>
      <c r="AH229" s="311" t="s">
        <v>243</v>
      </c>
      <c r="AI229" s="311"/>
      <c r="AJ229" s="311"/>
      <c r="AK229" s="311" t="s">
        <v>121</v>
      </c>
      <c r="AL229" s="311"/>
      <c r="AM229" s="311"/>
      <c r="AN229" s="311"/>
      <c r="AO229" s="311"/>
    </row>
    <row r="230" spans="1:41" ht="14.5">
      <c r="A230" s="24" t="s">
        <v>547</v>
      </c>
      <c r="B230" s="25">
        <v>44038</v>
      </c>
      <c r="C230" s="2">
        <v>1</v>
      </c>
      <c r="D230" s="2">
        <v>30</v>
      </c>
      <c r="E230" s="2"/>
      <c r="F230" s="2"/>
      <c r="G230" s="2">
        <v>1</v>
      </c>
      <c r="H230" s="2"/>
      <c r="I230" s="2"/>
      <c r="J230" s="2"/>
      <c r="K230" s="2"/>
      <c r="L230" s="2"/>
      <c r="M230" s="2"/>
      <c r="N230" s="2">
        <v>1</v>
      </c>
      <c r="O230" s="2"/>
      <c r="P230" s="2"/>
      <c r="Q230" s="42"/>
      <c r="R230" s="2"/>
      <c r="T230" s="2"/>
      <c r="U230" s="311">
        <v>1</v>
      </c>
      <c r="V230" s="42"/>
      <c r="W230" s="311"/>
      <c r="X230" s="311"/>
      <c r="Y230" s="311"/>
      <c r="Z230" s="311"/>
      <c r="AA230" s="311"/>
      <c r="AB230" s="311"/>
      <c r="AC230" s="311"/>
      <c r="AD230" s="311"/>
      <c r="AE230" s="311"/>
      <c r="AF230" s="311"/>
      <c r="AG230" s="311"/>
      <c r="AH230" s="311"/>
      <c r="AI230" s="311"/>
      <c r="AJ230" s="311" t="s">
        <v>243</v>
      </c>
      <c r="AK230" s="311"/>
      <c r="AL230" s="311"/>
      <c r="AM230" s="311"/>
      <c r="AN230" s="311"/>
      <c r="AO230" s="311"/>
    </row>
    <row r="231" spans="1:41" ht="14.5">
      <c r="A231" s="34" t="s">
        <v>548</v>
      </c>
      <c r="B231" s="25">
        <v>44043</v>
      </c>
      <c r="C231" s="2">
        <v>44</v>
      </c>
      <c r="D231" s="2">
        <v>28.5</v>
      </c>
      <c r="E231" s="31" t="s">
        <v>549</v>
      </c>
      <c r="F231" s="2"/>
      <c r="G231" s="2"/>
      <c r="H231" s="2"/>
      <c r="I231" s="2"/>
      <c r="J231" s="2"/>
      <c r="K231" s="2"/>
      <c r="L231" s="2"/>
      <c r="M231" s="2"/>
      <c r="N231" s="2">
        <v>2</v>
      </c>
      <c r="O231" s="2"/>
      <c r="P231" s="2">
        <v>6</v>
      </c>
      <c r="Q231" s="42">
        <v>13</v>
      </c>
      <c r="R231" s="2"/>
      <c r="T231" s="2">
        <v>3</v>
      </c>
      <c r="U231" s="311">
        <v>31</v>
      </c>
      <c r="V231" s="42"/>
      <c r="W231" s="311"/>
      <c r="X231" s="311"/>
      <c r="Y231" s="311"/>
      <c r="Z231" s="311"/>
      <c r="AA231" s="311"/>
      <c r="AB231" s="311"/>
      <c r="AC231" s="311"/>
      <c r="AD231" s="311"/>
      <c r="AE231" s="311"/>
      <c r="AF231" s="311"/>
      <c r="AG231" s="311"/>
      <c r="AH231" s="311"/>
      <c r="AI231" s="311"/>
      <c r="AJ231" s="311"/>
      <c r="AK231" s="311" t="s">
        <v>550</v>
      </c>
      <c r="AL231" s="311"/>
      <c r="AM231" s="311"/>
      <c r="AN231" s="311"/>
      <c r="AO231" s="311"/>
    </row>
    <row r="232" spans="1:41" ht="14.5">
      <c r="A232" s="24" t="s">
        <v>551</v>
      </c>
      <c r="B232" s="25">
        <v>44041</v>
      </c>
      <c r="C232" s="2">
        <v>1</v>
      </c>
      <c r="D232" s="2">
        <v>26</v>
      </c>
      <c r="E232" s="2"/>
      <c r="F232" s="2"/>
      <c r="G232" s="2">
        <v>1</v>
      </c>
      <c r="H232" s="2"/>
      <c r="I232" s="2"/>
      <c r="J232" s="2"/>
      <c r="K232" s="2"/>
      <c r="L232" s="2"/>
      <c r="M232" s="2"/>
      <c r="N232" s="2"/>
      <c r="O232" s="2"/>
      <c r="P232" s="2"/>
      <c r="Q232" s="42"/>
      <c r="R232" s="2"/>
      <c r="T232" s="2"/>
      <c r="U232" s="311">
        <v>1</v>
      </c>
      <c r="V232" s="42"/>
      <c r="W232" s="311"/>
      <c r="X232" s="311"/>
      <c r="Y232" s="311"/>
      <c r="Z232" s="311"/>
      <c r="AA232" s="311"/>
      <c r="AB232" s="311"/>
      <c r="AC232" s="311"/>
      <c r="AD232" s="311"/>
      <c r="AE232" s="311"/>
      <c r="AF232" s="311"/>
      <c r="AG232" s="311"/>
      <c r="AH232" s="311"/>
      <c r="AI232" s="311"/>
      <c r="AJ232" s="311" t="s">
        <v>243</v>
      </c>
      <c r="AK232" s="311"/>
      <c r="AL232" s="311"/>
      <c r="AM232" s="311"/>
      <c r="AN232" s="311"/>
      <c r="AO232" s="311"/>
    </row>
    <row r="233" spans="1:41" ht="14.5">
      <c r="A233" s="24" t="s">
        <v>552</v>
      </c>
      <c r="B233" s="35">
        <v>44013</v>
      </c>
      <c r="C233" s="2">
        <v>149</v>
      </c>
      <c r="D233" s="26" t="s">
        <v>553</v>
      </c>
      <c r="E233" s="2"/>
      <c r="F233" s="2"/>
      <c r="G233" s="20">
        <v>7</v>
      </c>
      <c r="H233" s="2">
        <v>142</v>
      </c>
      <c r="I233" s="2"/>
      <c r="J233" s="2"/>
      <c r="K233" s="2"/>
      <c r="L233" s="2">
        <v>10</v>
      </c>
      <c r="M233" s="2"/>
      <c r="N233" s="2">
        <v>8</v>
      </c>
      <c r="O233" s="2"/>
      <c r="P233" s="2">
        <v>36</v>
      </c>
      <c r="Q233" s="42">
        <v>149</v>
      </c>
      <c r="R233" s="2"/>
      <c r="T233" s="2"/>
      <c r="U233" s="311"/>
      <c r="V233" s="42"/>
      <c r="W233" s="311"/>
      <c r="X233" s="311"/>
      <c r="Y233" s="311"/>
      <c r="Z233" s="311"/>
      <c r="AA233" s="311" t="s">
        <v>554</v>
      </c>
      <c r="AB233" s="311"/>
      <c r="AC233" s="311"/>
      <c r="AD233" s="311"/>
      <c r="AE233" s="311"/>
      <c r="AF233" s="311"/>
      <c r="AG233" s="311"/>
      <c r="AH233" s="311"/>
      <c r="AI233" s="311"/>
      <c r="AJ233" s="311"/>
      <c r="AK233" s="311"/>
      <c r="AL233" s="314" t="s">
        <v>555</v>
      </c>
      <c r="AM233" s="311"/>
      <c r="AN233" s="311"/>
      <c r="AO233" s="311"/>
    </row>
    <row r="234" spans="1:41" ht="14.5">
      <c r="A234" s="24" t="s">
        <v>556</v>
      </c>
      <c r="B234" s="25">
        <v>44033</v>
      </c>
      <c r="C234" s="2">
        <v>1</v>
      </c>
      <c r="D234" s="2">
        <v>29</v>
      </c>
      <c r="E234" s="2"/>
      <c r="F234" s="2"/>
      <c r="G234" s="2"/>
      <c r="H234" s="2">
        <v>1</v>
      </c>
      <c r="I234" s="2">
        <v>9</v>
      </c>
      <c r="J234" s="2"/>
      <c r="K234" s="2"/>
      <c r="L234" s="2"/>
      <c r="M234" s="26" t="s">
        <v>557</v>
      </c>
      <c r="N234" s="2"/>
      <c r="O234" s="2"/>
      <c r="P234" s="2"/>
      <c r="Q234" s="42">
        <v>1</v>
      </c>
      <c r="R234" s="2"/>
      <c r="T234" s="2"/>
      <c r="U234" s="311"/>
      <c r="V234" s="42"/>
      <c r="W234" s="311"/>
      <c r="X234" s="311"/>
      <c r="Y234" s="311"/>
      <c r="Z234" s="311"/>
      <c r="AA234" s="311" t="s">
        <v>243</v>
      </c>
      <c r="AB234" s="311"/>
      <c r="AC234" s="311"/>
      <c r="AD234" s="311"/>
      <c r="AE234" s="311"/>
      <c r="AF234" s="311"/>
      <c r="AG234" s="311"/>
      <c r="AH234" s="311"/>
      <c r="AI234" s="311"/>
      <c r="AJ234" s="311"/>
      <c r="AK234" s="311"/>
      <c r="AL234" s="311"/>
      <c r="AM234" s="311"/>
      <c r="AN234" s="311"/>
      <c r="AO234" s="311"/>
    </row>
    <row r="235" spans="1:41" ht="14.5">
      <c r="A235" s="24" t="s">
        <v>558</v>
      </c>
      <c r="B235" s="25">
        <v>44039</v>
      </c>
      <c r="C235" s="2">
        <v>1</v>
      </c>
      <c r="D235" s="2">
        <v>30</v>
      </c>
      <c r="E235" s="2"/>
      <c r="F235" s="2"/>
      <c r="G235" s="2"/>
      <c r="H235" s="2">
        <v>1</v>
      </c>
      <c r="I235" s="2"/>
      <c r="J235" s="2"/>
      <c r="K235" s="2"/>
      <c r="L235" s="2"/>
      <c r="M235" s="2"/>
      <c r="N235" s="2">
        <v>1</v>
      </c>
      <c r="O235" s="2"/>
      <c r="P235" s="2">
        <v>1</v>
      </c>
      <c r="Q235" s="42">
        <v>1</v>
      </c>
      <c r="R235" s="2"/>
      <c r="T235" s="2"/>
      <c r="U235" s="311"/>
      <c r="V235" s="42"/>
      <c r="W235" s="311"/>
      <c r="X235" s="311"/>
      <c r="Y235" s="311"/>
      <c r="Z235" s="311"/>
      <c r="AA235" s="311" t="s">
        <v>243</v>
      </c>
      <c r="AB235" s="311"/>
      <c r="AC235" s="311"/>
      <c r="AD235" s="311"/>
      <c r="AE235" s="311"/>
      <c r="AF235" s="311"/>
      <c r="AG235" s="311"/>
      <c r="AH235" s="311"/>
      <c r="AI235" s="311"/>
      <c r="AJ235" s="311"/>
      <c r="AK235" s="311"/>
      <c r="AL235" s="311"/>
      <c r="AM235" s="311"/>
      <c r="AN235" s="311"/>
      <c r="AO235" s="311"/>
    </row>
    <row r="236" spans="1:41" ht="14.5">
      <c r="A236" s="24" t="s">
        <v>559</v>
      </c>
      <c r="B236" s="25">
        <v>44045</v>
      </c>
      <c r="C236" s="2">
        <v>19</v>
      </c>
      <c r="D236" s="2" t="s">
        <v>560</v>
      </c>
      <c r="E236" s="2"/>
      <c r="F236" s="2"/>
      <c r="G236" s="2"/>
      <c r="H236" s="2"/>
      <c r="I236" s="2"/>
      <c r="J236" s="2"/>
      <c r="K236" s="2">
        <v>3</v>
      </c>
      <c r="L236" s="2"/>
      <c r="M236" s="2"/>
      <c r="N236" s="2"/>
      <c r="O236" s="2"/>
      <c r="P236" s="2">
        <v>12</v>
      </c>
      <c r="Q236" s="42">
        <v>19</v>
      </c>
      <c r="R236" s="2"/>
      <c r="T236" s="2"/>
      <c r="U236" s="311"/>
      <c r="V236" s="42"/>
      <c r="W236" s="311"/>
      <c r="X236" s="311"/>
      <c r="Y236" s="311"/>
      <c r="Z236" s="311"/>
      <c r="AA236" s="311" t="s">
        <v>561</v>
      </c>
      <c r="AB236" s="311"/>
      <c r="AC236" s="311"/>
      <c r="AD236" s="311"/>
      <c r="AE236" s="311"/>
      <c r="AF236" s="311"/>
      <c r="AG236" s="311"/>
      <c r="AH236" s="311"/>
      <c r="AI236" s="311"/>
      <c r="AJ236" s="311"/>
      <c r="AK236" s="311"/>
      <c r="AL236" s="311"/>
      <c r="AM236" s="311"/>
      <c r="AN236" s="311"/>
      <c r="AO236" s="311"/>
    </row>
    <row r="237" spans="1:41" ht="14.5">
      <c r="A237" s="24" t="s">
        <v>562</v>
      </c>
      <c r="B237" s="25">
        <v>44017</v>
      </c>
      <c r="C237" s="2">
        <v>34</v>
      </c>
      <c r="D237" s="2" t="s">
        <v>124</v>
      </c>
      <c r="E237" s="2"/>
      <c r="F237" s="604">
        <v>8</v>
      </c>
      <c r="G237" s="605"/>
      <c r="H237" s="2">
        <v>26</v>
      </c>
      <c r="I237" s="2"/>
      <c r="J237" s="2"/>
      <c r="K237" s="2">
        <v>1</v>
      </c>
      <c r="L237" s="2"/>
      <c r="M237" s="2"/>
      <c r="N237" s="2">
        <v>1</v>
      </c>
      <c r="O237" s="2"/>
      <c r="P237" s="2">
        <v>18</v>
      </c>
      <c r="Q237" s="42">
        <v>23</v>
      </c>
      <c r="R237" s="2"/>
      <c r="T237" s="2">
        <v>4</v>
      </c>
      <c r="U237" s="311">
        <v>7</v>
      </c>
      <c r="V237" s="42">
        <v>4</v>
      </c>
      <c r="W237" s="311"/>
      <c r="X237" s="311"/>
      <c r="Y237" s="311"/>
      <c r="Z237" s="311"/>
      <c r="AA237" s="311"/>
      <c r="AB237" s="311"/>
      <c r="AC237" s="311"/>
      <c r="AD237" s="311"/>
      <c r="AE237" s="311"/>
      <c r="AF237" s="311"/>
      <c r="AG237" s="311"/>
      <c r="AH237" s="311"/>
      <c r="AI237" s="311"/>
      <c r="AJ237" s="311"/>
      <c r="AK237" s="311" t="s">
        <v>563</v>
      </c>
      <c r="AL237" s="311"/>
      <c r="AM237" s="311"/>
      <c r="AN237" s="311"/>
      <c r="AO237" s="311"/>
    </row>
    <row r="238" spans="1:41" ht="14.5">
      <c r="A238" s="24" t="s">
        <v>564</v>
      </c>
      <c r="B238" s="25">
        <v>44045</v>
      </c>
      <c r="C238" s="2">
        <v>1</v>
      </c>
      <c r="D238" s="2">
        <v>24</v>
      </c>
      <c r="E238" s="2"/>
      <c r="F238" s="2"/>
      <c r="G238" s="2"/>
      <c r="H238" s="2">
        <v>1</v>
      </c>
      <c r="I238" s="2"/>
      <c r="J238" s="2"/>
      <c r="K238" s="2"/>
      <c r="L238" s="2"/>
      <c r="M238" s="2"/>
      <c r="N238" s="2"/>
      <c r="O238" s="2"/>
      <c r="P238" s="2">
        <v>1</v>
      </c>
      <c r="Q238" s="42">
        <v>1</v>
      </c>
      <c r="R238" s="2"/>
      <c r="T238" s="2"/>
      <c r="U238" s="311"/>
      <c r="V238" s="42"/>
      <c r="W238" s="311"/>
      <c r="X238" s="311" t="s">
        <v>565</v>
      </c>
      <c r="Y238" s="311"/>
      <c r="Z238" s="311"/>
      <c r="AA238" s="311"/>
      <c r="AB238" s="311"/>
      <c r="AC238" s="311"/>
      <c r="AD238" s="311"/>
      <c r="AE238" s="311"/>
      <c r="AF238" s="311"/>
      <c r="AG238" s="311"/>
      <c r="AH238" s="311"/>
      <c r="AI238" s="311"/>
      <c r="AJ238" s="311"/>
      <c r="AK238" s="311" t="s">
        <v>128</v>
      </c>
      <c r="AL238" s="311"/>
      <c r="AM238" s="311"/>
      <c r="AN238" s="311"/>
      <c r="AO238" s="311"/>
    </row>
    <row r="239" spans="1:41" ht="14.5">
      <c r="A239" s="24" t="s">
        <v>566</v>
      </c>
      <c r="B239" s="25">
        <v>44026</v>
      </c>
      <c r="C239" s="2">
        <v>1</v>
      </c>
      <c r="D239" s="2">
        <v>29</v>
      </c>
      <c r="E239" s="2"/>
      <c r="F239" s="2"/>
      <c r="G239" s="2"/>
      <c r="H239" s="2">
        <v>1</v>
      </c>
      <c r="I239" s="2"/>
      <c r="J239" s="2"/>
      <c r="K239" s="2"/>
      <c r="L239" s="2"/>
      <c r="M239" s="2"/>
      <c r="N239" s="2"/>
      <c r="O239" s="2"/>
      <c r="P239" s="2"/>
      <c r="Q239" s="42">
        <v>1</v>
      </c>
      <c r="R239" s="2"/>
      <c r="T239" s="2"/>
      <c r="U239" s="311"/>
      <c r="V239" s="42"/>
      <c r="W239" s="311"/>
      <c r="X239" s="311"/>
      <c r="Y239" s="311"/>
      <c r="Z239" s="311"/>
      <c r="AA239" s="311"/>
      <c r="AB239" s="311"/>
      <c r="AC239" s="311"/>
      <c r="AD239" s="311"/>
      <c r="AE239" s="311"/>
      <c r="AF239" s="311" t="s">
        <v>243</v>
      </c>
      <c r="AG239" s="311"/>
      <c r="AH239" s="311"/>
      <c r="AI239" s="311"/>
      <c r="AJ239" s="311"/>
      <c r="AK239" s="311" t="s">
        <v>243</v>
      </c>
      <c r="AL239" s="311"/>
      <c r="AM239" s="311"/>
      <c r="AN239" s="311"/>
      <c r="AO239" s="311"/>
    </row>
    <row r="240" spans="1:41" ht="14.5">
      <c r="A240" s="24" t="s">
        <v>567</v>
      </c>
      <c r="B240" s="25">
        <v>44029</v>
      </c>
      <c r="C240" s="2">
        <v>1</v>
      </c>
      <c r="D240" s="2">
        <v>30</v>
      </c>
      <c r="E240" s="2"/>
      <c r="F240" s="2"/>
      <c r="G240" s="2"/>
      <c r="H240" s="2"/>
      <c r="I240" s="2"/>
      <c r="J240" s="2">
        <v>1</v>
      </c>
      <c r="K240" s="2"/>
      <c r="L240" s="2"/>
      <c r="M240" s="2" t="s">
        <v>266</v>
      </c>
      <c r="N240" s="2"/>
      <c r="O240" s="2"/>
      <c r="P240" s="2">
        <v>1</v>
      </c>
      <c r="Q240" s="42">
        <v>1</v>
      </c>
      <c r="R240" s="2"/>
      <c r="T240" s="2"/>
      <c r="U240" s="311"/>
      <c r="V240" s="42"/>
      <c r="W240" s="311"/>
      <c r="X240" s="311"/>
      <c r="Y240" s="311"/>
      <c r="Z240" s="311"/>
      <c r="AA240" s="311" t="s">
        <v>243</v>
      </c>
      <c r="AB240" s="311"/>
      <c r="AC240" s="311"/>
      <c r="AD240" s="311"/>
      <c r="AE240" s="311"/>
      <c r="AF240" s="311"/>
      <c r="AG240" s="311"/>
      <c r="AH240" s="311"/>
      <c r="AI240" s="311"/>
      <c r="AJ240" s="311"/>
      <c r="AK240" s="311"/>
      <c r="AL240" s="311"/>
      <c r="AM240" s="311"/>
      <c r="AN240" s="311"/>
      <c r="AO240" s="311"/>
    </row>
    <row r="241" spans="1:41" ht="14.5">
      <c r="A241" s="24" t="s">
        <v>568</v>
      </c>
      <c r="B241" s="25">
        <v>44040</v>
      </c>
      <c r="C241" s="2">
        <v>1</v>
      </c>
      <c r="D241" s="2">
        <v>36</v>
      </c>
      <c r="E241" s="2"/>
      <c r="F241" s="2"/>
      <c r="G241" s="2"/>
      <c r="H241" s="2">
        <v>1</v>
      </c>
      <c r="I241" s="2"/>
      <c r="J241" s="2"/>
      <c r="K241" s="2"/>
      <c r="L241" s="2"/>
      <c r="M241" s="2"/>
      <c r="N241" s="2">
        <v>1</v>
      </c>
      <c r="O241" s="2"/>
      <c r="P241" s="2">
        <v>1</v>
      </c>
      <c r="Q241" s="42">
        <v>1</v>
      </c>
      <c r="R241" s="2"/>
      <c r="T241" s="2"/>
      <c r="U241" s="311"/>
      <c r="V241" s="42"/>
      <c r="W241" s="311"/>
      <c r="X241" s="311"/>
      <c r="Y241" s="311"/>
      <c r="Z241" s="311"/>
      <c r="AA241" s="311"/>
      <c r="AB241" s="311"/>
      <c r="AC241" s="311"/>
      <c r="AD241" s="311"/>
      <c r="AE241" s="311"/>
      <c r="AF241" s="311"/>
      <c r="AG241" s="311"/>
      <c r="AH241" s="311"/>
      <c r="AI241" s="311"/>
      <c r="AJ241" s="311"/>
      <c r="AK241" s="311"/>
      <c r="AL241" s="311"/>
      <c r="AM241" s="311"/>
      <c r="AN241" s="311"/>
      <c r="AO241" s="311"/>
    </row>
    <row r="242" spans="1:41" ht="14.5">
      <c r="A242" s="24" t="s">
        <v>569</v>
      </c>
      <c r="B242" s="25">
        <v>44023</v>
      </c>
      <c r="C242" s="2">
        <v>31</v>
      </c>
      <c r="D242" s="2">
        <v>29</v>
      </c>
      <c r="E242" s="2"/>
      <c r="F242" s="2">
        <v>5</v>
      </c>
      <c r="G242" s="2">
        <v>6</v>
      </c>
      <c r="H242" s="2">
        <v>20</v>
      </c>
      <c r="I242" s="2"/>
      <c r="J242" s="2"/>
      <c r="K242" s="2"/>
      <c r="L242" s="2"/>
      <c r="M242" s="2"/>
      <c r="N242" s="2"/>
      <c r="O242" s="2"/>
      <c r="P242" s="2"/>
      <c r="Q242" s="42">
        <v>17</v>
      </c>
      <c r="R242" s="2"/>
      <c r="T242" s="2"/>
      <c r="U242" s="311">
        <v>14</v>
      </c>
      <c r="V242" s="42"/>
      <c r="W242" s="311"/>
      <c r="X242" s="311"/>
      <c r="Y242" s="311"/>
      <c r="Z242" s="311"/>
      <c r="AA242" s="311" t="s">
        <v>330</v>
      </c>
      <c r="AB242" s="311"/>
      <c r="AC242" s="311"/>
      <c r="AD242" s="311"/>
      <c r="AE242" s="311"/>
      <c r="AF242" s="311"/>
      <c r="AG242" s="311"/>
      <c r="AH242" s="311"/>
      <c r="AI242" s="311"/>
      <c r="AJ242" s="311"/>
      <c r="AK242" s="311"/>
      <c r="AL242" s="311"/>
      <c r="AM242" s="311"/>
      <c r="AN242" s="311"/>
      <c r="AO242" s="311"/>
    </row>
    <row r="243" spans="1:41" ht="14.5">
      <c r="A243" s="24" t="s">
        <v>570</v>
      </c>
      <c r="B243" s="25">
        <v>44034</v>
      </c>
      <c r="C243" s="2">
        <v>1</v>
      </c>
      <c r="D243" s="2">
        <v>41</v>
      </c>
      <c r="E243" s="2"/>
      <c r="F243" s="2"/>
      <c r="G243" s="2"/>
      <c r="H243" s="2">
        <v>1</v>
      </c>
      <c r="I243" s="2"/>
      <c r="J243" s="2">
        <v>1</v>
      </c>
      <c r="K243" s="2"/>
      <c r="L243" s="2"/>
      <c r="M243" s="2" t="s">
        <v>571</v>
      </c>
      <c r="N243" s="2">
        <v>1</v>
      </c>
      <c r="O243" s="2"/>
      <c r="P243" s="2">
        <v>1</v>
      </c>
      <c r="Q243" s="42">
        <v>1</v>
      </c>
      <c r="R243" s="2"/>
      <c r="T243" s="2"/>
      <c r="U243" s="311"/>
      <c r="V243" s="42"/>
      <c r="W243" s="311"/>
      <c r="X243" s="311"/>
      <c r="Y243" s="311"/>
      <c r="Z243" s="311"/>
      <c r="AA243" s="311" t="s">
        <v>50</v>
      </c>
      <c r="AB243" s="311"/>
      <c r="AC243" s="311"/>
      <c r="AD243" s="311"/>
      <c r="AE243" s="311"/>
      <c r="AF243" s="311"/>
      <c r="AG243" s="311"/>
      <c r="AH243" s="311"/>
      <c r="AI243" s="311"/>
      <c r="AJ243" s="311"/>
      <c r="AK243" s="311"/>
      <c r="AL243" s="311"/>
      <c r="AM243" s="311"/>
      <c r="AN243" s="311"/>
      <c r="AO243" s="311"/>
    </row>
    <row r="244" spans="1:41" ht="14.5">
      <c r="A244" s="24" t="s">
        <v>572</v>
      </c>
      <c r="B244" s="25">
        <v>44043</v>
      </c>
      <c r="C244" s="2">
        <v>86</v>
      </c>
      <c r="D244" s="2"/>
      <c r="E244" s="2"/>
      <c r="F244" s="2"/>
      <c r="G244" s="2"/>
      <c r="H244" s="2"/>
      <c r="I244" s="2"/>
      <c r="J244" s="2"/>
      <c r="K244" s="2"/>
      <c r="L244" s="2"/>
      <c r="M244" s="2"/>
      <c r="N244" s="2">
        <v>6</v>
      </c>
      <c r="O244" s="2">
        <v>0</v>
      </c>
      <c r="P244" s="2">
        <v>33</v>
      </c>
      <c r="Q244" s="42">
        <v>86</v>
      </c>
      <c r="R244" s="2"/>
      <c r="T244" s="2"/>
      <c r="U244" s="311"/>
      <c r="V244" s="42"/>
      <c r="W244" s="311"/>
      <c r="X244" s="311"/>
      <c r="Y244" s="311"/>
      <c r="Z244" s="311"/>
      <c r="AA244" s="311" t="s">
        <v>573</v>
      </c>
      <c r="AB244" s="311"/>
      <c r="AC244" s="311"/>
      <c r="AD244" s="311"/>
      <c r="AE244" s="311"/>
      <c r="AF244" s="311"/>
      <c r="AG244" s="311"/>
      <c r="AH244" s="311"/>
      <c r="AI244" s="311"/>
      <c r="AJ244" s="311"/>
      <c r="AK244" s="311"/>
      <c r="AL244" s="311"/>
      <c r="AM244" s="311"/>
      <c r="AN244" s="311"/>
      <c r="AO244" s="311"/>
    </row>
    <row r="245" spans="1:41" ht="14.5">
      <c r="A245" s="24" t="s">
        <v>574</v>
      </c>
      <c r="B245" s="25">
        <v>44039</v>
      </c>
      <c r="C245" s="2">
        <v>3</v>
      </c>
      <c r="D245" s="2" t="s">
        <v>575</v>
      </c>
      <c r="E245" s="2"/>
      <c r="F245" s="2"/>
      <c r="G245" s="2"/>
      <c r="H245" s="2"/>
      <c r="I245" s="2"/>
      <c r="J245" s="2"/>
      <c r="K245" s="2">
        <v>1</v>
      </c>
      <c r="L245" s="2"/>
      <c r="M245" s="2" t="s">
        <v>576</v>
      </c>
      <c r="N245" s="2"/>
      <c r="O245" s="2"/>
      <c r="P245" s="2">
        <v>3</v>
      </c>
      <c r="Q245" s="42">
        <v>3</v>
      </c>
      <c r="R245" s="36">
        <v>1</v>
      </c>
      <c r="T245" s="2">
        <v>1</v>
      </c>
      <c r="U245" s="311"/>
      <c r="V245" s="42"/>
      <c r="W245" s="311"/>
      <c r="X245" s="311"/>
      <c r="Y245" s="311"/>
      <c r="Z245" s="311"/>
      <c r="AA245" s="311" t="s">
        <v>121</v>
      </c>
      <c r="AB245" s="311"/>
      <c r="AC245" s="311"/>
      <c r="AD245" s="311"/>
      <c r="AE245" s="311"/>
      <c r="AF245" s="311"/>
      <c r="AG245" s="311"/>
      <c r="AH245" s="311"/>
      <c r="AI245" s="311"/>
      <c r="AJ245" s="311"/>
      <c r="AK245" s="311"/>
      <c r="AL245" s="311"/>
      <c r="AM245" s="311"/>
      <c r="AN245" s="311"/>
      <c r="AO245" s="311"/>
    </row>
    <row r="246" spans="1:41" ht="14.5">
      <c r="A246" s="24" t="s">
        <v>331</v>
      </c>
      <c r="B246" s="37" t="s">
        <v>577</v>
      </c>
      <c r="C246" s="2">
        <v>22</v>
      </c>
      <c r="D246" s="2">
        <v>34</v>
      </c>
      <c r="E246" s="2"/>
      <c r="F246" s="2"/>
      <c r="G246" s="2"/>
      <c r="H246" s="2">
        <v>22</v>
      </c>
      <c r="I246" s="2"/>
      <c r="J246" s="2">
        <v>5</v>
      </c>
      <c r="K246" s="2"/>
      <c r="L246" s="2"/>
      <c r="M246" s="2" t="s">
        <v>578</v>
      </c>
      <c r="N246" s="2">
        <v>1</v>
      </c>
      <c r="O246" s="2"/>
      <c r="P246" s="2">
        <v>4</v>
      </c>
      <c r="Q246" s="42">
        <v>22</v>
      </c>
      <c r="R246" s="2"/>
      <c r="T246" s="2"/>
      <c r="U246" s="311"/>
      <c r="V246" s="42"/>
      <c r="W246" s="311"/>
      <c r="X246" s="311"/>
      <c r="Y246" s="311"/>
      <c r="Z246" s="311"/>
      <c r="AA246" s="311"/>
      <c r="AB246" s="311"/>
      <c r="AC246" s="311"/>
      <c r="AD246" s="311"/>
      <c r="AE246" s="311"/>
      <c r="AF246" s="311"/>
      <c r="AG246" s="311"/>
      <c r="AH246" s="311"/>
      <c r="AI246" s="311"/>
      <c r="AJ246" s="311"/>
      <c r="AK246" s="311"/>
      <c r="AL246" s="311"/>
      <c r="AM246" s="311"/>
      <c r="AN246" s="311"/>
      <c r="AO246" s="311"/>
    </row>
    <row r="247" spans="1:41" ht="14.5">
      <c r="A247" s="24" t="s">
        <v>579</v>
      </c>
      <c r="B247" s="37" t="s">
        <v>580</v>
      </c>
      <c r="C247" s="2">
        <v>1</v>
      </c>
      <c r="D247" s="2">
        <v>30</v>
      </c>
      <c r="E247" s="2"/>
      <c r="F247" s="2"/>
      <c r="G247" s="2"/>
      <c r="H247" s="2">
        <v>1</v>
      </c>
      <c r="I247" s="2"/>
      <c r="J247" s="2"/>
      <c r="K247" s="2"/>
      <c r="L247" s="2"/>
      <c r="M247" s="2"/>
      <c r="N247" s="2"/>
      <c r="O247" s="2"/>
      <c r="P247" s="2">
        <v>1</v>
      </c>
      <c r="Q247" s="42">
        <v>1</v>
      </c>
      <c r="R247" s="2"/>
      <c r="T247" s="2"/>
      <c r="U247" s="311"/>
      <c r="V247" s="42"/>
      <c r="W247" s="311"/>
      <c r="X247" s="311" t="s">
        <v>581</v>
      </c>
      <c r="Y247" s="311"/>
      <c r="Z247" s="311" t="s">
        <v>36</v>
      </c>
      <c r="AA247" s="311" t="s">
        <v>50</v>
      </c>
      <c r="AB247" s="311"/>
      <c r="AC247" s="311"/>
      <c r="AD247" s="311"/>
      <c r="AE247" s="311"/>
      <c r="AF247" s="311" t="s">
        <v>36</v>
      </c>
      <c r="AG247" s="311"/>
      <c r="AH247" s="311"/>
      <c r="AI247" s="311"/>
      <c r="AJ247" s="311"/>
      <c r="AK247" s="311"/>
      <c r="AL247" s="311"/>
      <c r="AM247" s="311"/>
      <c r="AN247" s="311"/>
      <c r="AO247" s="311"/>
    </row>
    <row r="248" spans="1:41" ht="14.5">
      <c r="A248" s="24" t="s">
        <v>582</v>
      </c>
      <c r="B248" s="37" t="s">
        <v>583</v>
      </c>
      <c r="C248" s="2">
        <v>17</v>
      </c>
      <c r="D248" s="2">
        <v>33</v>
      </c>
      <c r="E248" s="2"/>
      <c r="F248" s="2">
        <v>1</v>
      </c>
      <c r="G248" s="2">
        <v>3</v>
      </c>
      <c r="H248" s="2">
        <v>13</v>
      </c>
      <c r="I248" s="2"/>
      <c r="J248" s="2">
        <v>16</v>
      </c>
      <c r="K248" s="2"/>
      <c r="L248" s="2"/>
      <c r="M248" s="2"/>
      <c r="N248" s="2">
        <v>0</v>
      </c>
      <c r="O248" s="2"/>
      <c r="P248" s="2">
        <v>10</v>
      </c>
      <c r="Q248" s="214">
        <v>11</v>
      </c>
      <c r="R248" s="2"/>
      <c r="T248" s="2"/>
      <c r="U248" s="185">
        <v>6</v>
      </c>
      <c r="V248" s="42"/>
      <c r="W248" s="311"/>
      <c r="X248" s="311"/>
      <c r="Y248" s="311"/>
      <c r="Z248" s="311"/>
      <c r="AA248" s="311"/>
      <c r="AB248" s="311"/>
      <c r="AC248" s="311"/>
      <c r="AD248" s="311"/>
      <c r="AE248" s="311"/>
      <c r="AF248" s="311"/>
      <c r="AG248" s="311"/>
      <c r="AH248" s="311"/>
      <c r="AI248" s="311"/>
      <c r="AJ248" s="311"/>
      <c r="AK248" s="311"/>
      <c r="AL248" s="311"/>
      <c r="AM248" s="311"/>
      <c r="AN248" s="311"/>
      <c r="AO248" s="311"/>
    </row>
    <row r="249" spans="1:41" ht="14.5">
      <c r="A249" s="24" t="s">
        <v>584</v>
      </c>
      <c r="B249" s="19">
        <v>44053</v>
      </c>
      <c r="C249" s="2">
        <v>45</v>
      </c>
      <c r="D249" s="2">
        <v>30</v>
      </c>
      <c r="E249" s="2" t="s">
        <v>585</v>
      </c>
      <c r="F249" s="2"/>
      <c r="G249" s="2"/>
      <c r="H249" s="2"/>
      <c r="I249" s="2"/>
      <c r="J249" s="2"/>
      <c r="K249" s="2"/>
      <c r="L249" s="2"/>
      <c r="M249" s="2"/>
      <c r="N249" s="2">
        <v>2</v>
      </c>
      <c r="O249" s="2"/>
      <c r="P249" s="2">
        <v>15</v>
      </c>
      <c r="Q249" s="42">
        <v>45</v>
      </c>
      <c r="R249" s="2"/>
      <c r="T249" s="2"/>
      <c r="U249" s="311"/>
      <c r="V249" s="42"/>
      <c r="W249" s="311"/>
      <c r="X249" s="311"/>
      <c r="Y249" s="311"/>
      <c r="Z249" s="311"/>
      <c r="AA249" s="311"/>
      <c r="AB249" s="311"/>
      <c r="AC249" s="311"/>
      <c r="AD249" s="311"/>
      <c r="AE249" s="311"/>
      <c r="AF249" s="311"/>
      <c r="AG249" s="311"/>
      <c r="AH249" s="311"/>
      <c r="AI249" s="311"/>
      <c r="AJ249" s="311"/>
      <c r="AK249" s="311" t="s">
        <v>586</v>
      </c>
      <c r="AL249" s="311"/>
      <c r="AM249" s="311"/>
      <c r="AN249" s="311"/>
      <c r="AO249" s="311"/>
    </row>
    <row r="250" spans="1:41" ht="14.5">
      <c r="A250" s="24" t="s">
        <v>587</v>
      </c>
      <c r="B250" s="19">
        <v>44053</v>
      </c>
      <c r="C250" s="2">
        <v>125</v>
      </c>
      <c r="D250" s="2"/>
      <c r="E250" s="2" t="s">
        <v>588</v>
      </c>
      <c r="F250" s="2"/>
      <c r="G250" s="2"/>
      <c r="H250" s="2"/>
      <c r="I250" s="2"/>
      <c r="J250" s="2"/>
      <c r="K250" s="2">
        <v>6</v>
      </c>
      <c r="L250" s="2">
        <v>7</v>
      </c>
      <c r="M250" s="2"/>
      <c r="N250" s="2"/>
      <c r="O250" s="2">
        <v>6</v>
      </c>
      <c r="P250" s="2">
        <v>89</v>
      </c>
      <c r="Q250" s="42">
        <v>125</v>
      </c>
      <c r="R250" s="2"/>
      <c r="T250" s="2"/>
      <c r="U250" s="311"/>
      <c r="V250" s="42"/>
      <c r="W250" s="311"/>
      <c r="X250" s="311"/>
      <c r="Y250" s="311"/>
      <c r="Z250" s="311"/>
      <c r="AA250" s="311" t="s">
        <v>589</v>
      </c>
      <c r="AB250" s="311"/>
      <c r="AC250" s="311"/>
      <c r="AD250" s="311"/>
      <c r="AE250" s="311"/>
      <c r="AF250" s="311"/>
      <c r="AG250" s="311"/>
      <c r="AH250" s="311"/>
      <c r="AI250" s="311"/>
      <c r="AJ250" s="311"/>
      <c r="AK250" s="311"/>
      <c r="AL250" s="311"/>
      <c r="AM250" s="311"/>
      <c r="AN250" s="311"/>
      <c r="AO250" s="311"/>
    </row>
    <row r="251" spans="1:41" ht="14.5">
      <c r="A251" s="24" t="s">
        <v>590</v>
      </c>
      <c r="B251" s="4">
        <v>44055</v>
      </c>
      <c r="C251" s="2">
        <v>9</v>
      </c>
      <c r="D251" s="2"/>
      <c r="E251" s="2"/>
      <c r="F251" s="2"/>
      <c r="G251" s="2"/>
      <c r="H251" s="2"/>
      <c r="I251" s="2"/>
      <c r="J251" s="2"/>
      <c r="K251" s="2"/>
      <c r="L251" s="2"/>
      <c r="M251" s="2"/>
      <c r="N251" s="2"/>
      <c r="O251" s="2"/>
      <c r="P251" s="2">
        <v>8</v>
      </c>
      <c r="Q251" s="42">
        <v>9</v>
      </c>
      <c r="R251" s="2"/>
      <c r="T251" s="2">
        <v>1</v>
      </c>
      <c r="U251" s="311"/>
      <c r="V251" s="42"/>
      <c r="W251" s="311"/>
      <c r="X251" s="311"/>
      <c r="Y251" s="311"/>
      <c r="Z251" s="311"/>
      <c r="AA251" s="311" t="s">
        <v>232</v>
      </c>
      <c r="AB251" s="311"/>
      <c r="AC251" s="311"/>
      <c r="AD251" s="311"/>
      <c r="AE251" s="311"/>
      <c r="AF251" s="311"/>
      <c r="AG251" s="311"/>
      <c r="AH251" s="311"/>
      <c r="AI251" s="311"/>
      <c r="AJ251" s="311"/>
      <c r="AK251" s="311"/>
      <c r="AL251" s="311"/>
      <c r="AM251" s="311"/>
      <c r="AN251" s="311"/>
      <c r="AO251" s="311"/>
    </row>
    <row r="252" spans="1:41" ht="14.5">
      <c r="A252" s="24" t="s">
        <v>298</v>
      </c>
      <c r="B252" s="19">
        <v>44054</v>
      </c>
      <c r="C252" s="2">
        <v>1</v>
      </c>
      <c r="D252" s="2">
        <v>26</v>
      </c>
      <c r="E252" s="2"/>
      <c r="F252" s="2"/>
      <c r="G252" s="2"/>
      <c r="H252" s="2">
        <v>1</v>
      </c>
      <c r="I252" s="2"/>
      <c r="J252" s="2"/>
      <c r="K252" s="2"/>
      <c r="L252" s="2"/>
      <c r="M252" s="2"/>
      <c r="N252" s="2"/>
      <c r="O252" s="2"/>
      <c r="P252" s="2">
        <v>1</v>
      </c>
      <c r="Q252" s="42">
        <v>1</v>
      </c>
      <c r="R252" s="2"/>
      <c r="T252" s="2"/>
      <c r="U252" s="311"/>
      <c r="V252" s="42"/>
      <c r="W252" s="311"/>
      <c r="X252" s="311"/>
      <c r="Y252" s="311"/>
      <c r="Z252" s="311"/>
      <c r="AA252" s="311" t="s">
        <v>243</v>
      </c>
      <c r="AB252" s="311"/>
      <c r="AC252" s="311"/>
      <c r="AD252" s="311"/>
      <c r="AE252" s="311"/>
      <c r="AF252" s="311"/>
      <c r="AG252" s="311"/>
      <c r="AH252" s="311"/>
      <c r="AI252" s="311"/>
      <c r="AJ252" s="311" t="s">
        <v>243</v>
      </c>
      <c r="AK252" s="311"/>
      <c r="AL252" s="311"/>
      <c r="AM252" s="311"/>
      <c r="AN252" s="311"/>
      <c r="AO252" s="311"/>
    </row>
    <row r="253" spans="1:41" ht="14.5">
      <c r="A253" s="24" t="s">
        <v>591</v>
      </c>
      <c r="B253" s="19">
        <v>44054</v>
      </c>
      <c r="C253" s="2">
        <v>1</v>
      </c>
      <c r="D253" s="2">
        <v>33</v>
      </c>
      <c r="E253" s="2"/>
      <c r="F253" s="2"/>
      <c r="G253" s="2">
        <v>1</v>
      </c>
      <c r="H253" s="2"/>
      <c r="I253" s="2"/>
      <c r="J253" s="2"/>
      <c r="K253" s="2"/>
      <c r="L253" s="2"/>
      <c r="M253" s="2"/>
      <c r="N253" s="2">
        <v>1</v>
      </c>
      <c r="O253" s="2"/>
      <c r="P253" s="2"/>
      <c r="Q253" s="42">
        <v>1</v>
      </c>
      <c r="R253" s="2"/>
      <c r="T253" s="2"/>
      <c r="U253" s="311"/>
      <c r="V253" s="42"/>
      <c r="W253" s="311"/>
      <c r="X253" s="311"/>
      <c r="Y253" s="311"/>
      <c r="Z253" s="311"/>
      <c r="AA253" s="311"/>
      <c r="AB253" s="311"/>
      <c r="AC253" s="311"/>
      <c r="AD253" s="311"/>
      <c r="AE253" s="311"/>
      <c r="AF253" s="311"/>
      <c r="AG253" s="311"/>
      <c r="AH253" s="311"/>
      <c r="AI253" s="311"/>
      <c r="AJ253" s="311" t="s">
        <v>243</v>
      </c>
      <c r="AK253" s="311"/>
      <c r="AL253" s="311"/>
      <c r="AM253" s="311"/>
      <c r="AN253" s="311"/>
      <c r="AO253" s="311"/>
    </row>
    <row r="254" spans="1:41" ht="14.5">
      <c r="A254" s="24" t="s">
        <v>592</v>
      </c>
      <c r="B254" s="19">
        <v>44053</v>
      </c>
      <c r="C254" s="2">
        <v>160</v>
      </c>
      <c r="D254" s="2">
        <v>30.8</v>
      </c>
      <c r="E254" s="2">
        <v>38.799999999999997</v>
      </c>
      <c r="F254" s="2"/>
      <c r="G254" s="2"/>
      <c r="H254" s="2"/>
      <c r="I254" s="2"/>
      <c r="J254" s="2"/>
      <c r="K254" s="2"/>
      <c r="L254" s="2"/>
      <c r="M254" s="2"/>
      <c r="N254" s="2"/>
      <c r="O254" s="2"/>
      <c r="P254" s="2">
        <v>38</v>
      </c>
      <c r="Q254" s="42">
        <v>159</v>
      </c>
      <c r="R254" s="2"/>
      <c r="T254" s="2"/>
      <c r="U254" s="311">
        <v>1</v>
      </c>
      <c r="V254" s="42"/>
      <c r="W254" s="311"/>
      <c r="X254" s="311"/>
      <c r="Y254" s="311"/>
      <c r="Z254" s="311"/>
      <c r="AA254" s="311" t="s">
        <v>593</v>
      </c>
      <c r="AB254" s="311"/>
      <c r="AC254" s="311"/>
      <c r="AD254" s="311"/>
      <c r="AE254" s="311"/>
      <c r="AF254" s="311"/>
      <c r="AG254" s="311"/>
      <c r="AH254" s="311"/>
      <c r="AI254" s="311"/>
      <c r="AJ254" s="311"/>
      <c r="AK254" s="311"/>
      <c r="AL254" s="311"/>
      <c r="AM254" s="311"/>
      <c r="AN254" s="311"/>
      <c r="AO254" s="311"/>
    </row>
    <row r="255" spans="1:41" ht="14.5">
      <c r="A255" s="24" t="s">
        <v>594</v>
      </c>
      <c r="B255" s="19">
        <v>44054</v>
      </c>
      <c r="C255" s="2">
        <v>1</v>
      </c>
      <c r="D255" s="2">
        <v>35</v>
      </c>
      <c r="E255" s="2"/>
      <c r="F255" s="2"/>
      <c r="G255" s="2"/>
      <c r="H255" s="2">
        <v>1</v>
      </c>
      <c r="I255" s="2"/>
      <c r="J255" s="2"/>
      <c r="K255" s="2"/>
      <c r="L255" s="2"/>
      <c r="M255" s="2"/>
      <c r="N255" s="2"/>
      <c r="O255" s="2"/>
      <c r="P255" s="2"/>
      <c r="Q255" s="42">
        <v>1</v>
      </c>
      <c r="R255" s="2"/>
      <c r="T255" s="2"/>
      <c r="U255" s="311"/>
      <c r="V255" s="42"/>
      <c r="W255" s="311"/>
      <c r="X255" s="311"/>
      <c r="Y255" s="311"/>
      <c r="Z255" s="311"/>
      <c r="AA255" s="311" t="s">
        <v>243</v>
      </c>
      <c r="AB255" s="311"/>
      <c r="AC255" s="311"/>
      <c r="AD255" s="311"/>
      <c r="AE255" s="311"/>
      <c r="AF255" s="311"/>
      <c r="AG255" s="311"/>
      <c r="AH255" s="311"/>
      <c r="AI255" s="311"/>
      <c r="AJ255" s="311"/>
      <c r="AK255" s="311"/>
      <c r="AL255" s="311"/>
      <c r="AM255" s="311"/>
      <c r="AN255" s="311"/>
      <c r="AO255" s="311"/>
    </row>
    <row r="256" spans="1:41" ht="14.5">
      <c r="A256" s="24" t="s">
        <v>595</v>
      </c>
      <c r="B256" s="19">
        <v>44056</v>
      </c>
      <c r="C256" s="2">
        <v>1</v>
      </c>
      <c r="D256" s="2">
        <v>25</v>
      </c>
      <c r="E256" s="2"/>
      <c r="F256" s="2"/>
      <c r="G256" s="2">
        <v>1</v>
      </c>
      <c r="H256" s="2"/>
      <c r="I256" s="2"/>
      <c r="J256" s="2"/>
      <c r="K256" s="2"/>
      <c r="L256" s="2"/>
      <c r="M256" s="2"/>
      <c r="N256" s="2"/>
      <c r="O256" s="2"/>
      <c r="P256" s="2"/>
      <c r="Q256" s="42">
        <v>1</v>
      </c>
      <c r="R256" s="2"/>
      <c r="T256" s="2"/>
      <c r="U256" s="311"/>
      <c r="V256" s="42"/>
      <c r="W256" s="311"/>
      <c r="X256" s="311" t="s">
        <v>596</v>
      </c>
      <c r="Y256" s="311"/>
      <c r="Z256" s="311"/>
      <c r="AA256" s="311" t="s">
        <v>243</v>
      </c>
      <c r="AB256" s="311"/>
      <c r="AC256" s="311"/>
      <c r="AD256" s="311"/>
      <c r="AE256" s="311"/>
      <c r="AF256" s="311"/>
      <c r="AG256" s="311"/>
      <c r="AH256" s="311"/>
      <c r="AI256" s="311" t="s">
        <v>36</v>
      </c>
      <c r="AJ256" s="311"/>
      <c r="AK256" s="311"/>
      <c r="AL256" s="311"/>
      <c r="AM256" s="311"/>
      <c r="AN256" s="311"/>
      <c r="AO256" s="311"/>
    </row>
    <row r="257" spans="1:41" ht="14.5">
      <c r="A257" s="24" t="s">
        <v>597</v>
      </c>
      <c r="B257" s="25">
        <v>44036</v>
      </c>
      <c r="C257" s="2">
        <v>1</v>
      </c>
      <c r="D257" s="2">
        <v>33</v>
      </c>
      <c r="E257" s="2"/>
      <c r="F257" s="2"/>
      <c r="G257" s="2"/>
      <c r="H257" s="2">
        <v>1</v>
      </c>
      <c r="I257" s="2"/>
      <c r="J257" s="2">
        <v>1</v>
      </c>
      <c r="K257" s="2"/>
      <c r="L257" s="2"/>
      <c r="M257" s="2"/>
      <c r="N257" s="2"/>
      <c r="O257" s="2"/>
      <c r="P257" s="2">
        <v>1</v>
      </c>
      <c r="Q257" s="42">
        <v>1</v>
      </c>
      <c r="R257" s="2"/>
      <c r="T257" s="2"/>
      <c r="U257" s="311"/>
      <c r="V257" s="42"/>
      <c r="W257" s="311"/>
      <c r="X257" s="311"/>
      <c r="Y257" s="311"/>
      <c r="Z257" s="311"/>
      <c r="AA257" s="311" t="s">
        <v>598</v>
      </c>
      <c r="AB257" s="311"/>
      <c r="AC257" s="311"/>
      <c r="AD257" s="311"/>
      <c r="AE257" s="311"/>
      <c r="AF257" s="311"/>
      <c r="AG257" s="311"/>
      <c r="AH257" s="311"/>
      <c r="AI257" s="311"/>
      <c r="AJ257" s="311"/>
      <c r="AK257" s="311" t="s">
        <v>599</v>
      </c>
      <c r="AL257" s="311"/>
      <c r="AM257" s="311"/>
      <c r="AN257" s="311"/>
      <c r="AO257" s="311"/>
    </row>
    <row r="258" spans="1:41" ht="14.5">
      <c r="A258" s="1" t="s">
        <v>600</v>
      </c>
      <c r="B258" s="19">
        <v>44057</v>
      </c>
      <c r="C258" s="2">
        <v>1</v>
      </c>
      <c r="D258" s="2">
        <v>29</v>
      </c>
      <c r="E258" s="2"/>
      <c r="F258" s="2"/>
      <c r="G258" s="2"/>
      <c r="H258" s="2">
        <v>1</v>
      </c>
      <c r="I258" s="2">
        <v>7</v>
      </c>
      <c r="J258" s="2"/>
      <c r="K258" s="2"/>
      <c r="L258" s="2"/>
      <c r="M258" s="2"/>
      <c r="N258" s="2"/>
      <c r="O258" s="2"/>
      <c r="P258" s="2">
        <v>1</v>
      </c>
      <c r="Q258" s="42">
        <v>1</v>
      </c>
      <c r="R258" s="2"/>
      <c r="T258" s="2"/>
      <c r="U258" s="311"/>
      <c r="V258" s="42"/>
      <c r="W258" s="311"/>
      <c r="X258" s="311"/>
      <c r="Y258" s="311"/>
      <c r="Z258" s="311"/>
      <c r="AA258" s="311"/>
      <c r="AB258" s="311"/>
      <c r="AC258" s="311"/>
      <c r="AD258" s="311"/>
      <c r="AE258" s="311"/>
      <c r="AF258" s="311"/>
      <c r="AG258" s="311"/>
      <c r="AH258" s="311"/>
      <c r="AI258" s="311"/>
      <c r="AJ258" s="311"/>
      <c r="AK258" s="311" t="s">
        <v>243</v>
      </c>
      <c r="AL258" s="311"/>
      <c r="AM258" s="311"/>
      <c r="AN258" s="311"/>
      <c r="AO258" s="311"/>
    </row>
    <row r="259" spans="1:41" ht="14.5">
      <c r="A259" s="161" t="s">
        <v>201</v>
      </c>
      <c r="B259" s="19">
        <v>44057</v>
      </c>
      <c r="C259" s="2">
        <v>41</v>
      </c>
      <c r="D259" s="2">
        <v>30.3</v>
      </c>
      <c r="E259" s="2"/>
      <c r="F259" s="2"/>
      <c r="G259" s="2"/>
      <c r="H259" s="2"/>
      <c r="I259" s="9">
        <v>43881</v>
      </c>
      <c r="J259" s="2">
        <v>1</v>
      </c>
      <c r="K259" s="2">
        <v>1</v>
      </c>
      <c r="L259" s="2"/>
      <c r="M259" s="2"/>
      <c r="N259" s="2"/>
      <c r="O259" s="2"/>
      <c r="P259" s="2"/>
      <c r="Q259" s="42">
        <v>41</v>
      </c>
      <c r="R259" s="2"/>
      <c r="T259" s="2">
        <v>1</v>
      </c>
      <c r="U259" s="311"/>
      <c r="V259" s="42"/>
      <c r="W259" s="311"/>
      <c r="X259" s="311" t="s">
        <v>601</v>
      </c>
      <c r="Y259" s="311"/>
      <c r="Z259" s="311" t="s">
        <v>128</v>
      </c>
      <c r="AA259" s="311" t="s">
        <v>602</v>
      </c>
      <c r="AB259" s="311"/>
      <c r="AC259" s="311"/>
      <c r="AD259" s="311"/>
      <c r="AE259" s="311"/>
      <c r="AF259" s="311"/>
      <c r="AG259" s="311"/>
      <c r="AH259" s="311"/>
      <c r="AI259" s="311" t="s">
        <v>603</v>
      </c>
      <c r="AJ259" s="311"/>
      <c r="AK259" s="311"/>
      <c r="AL259" s="311"/>
      <c r="AM259" s="311"/>
      <c r="AN259" s="311"/>
      <c r="AO259" s="311"/>
    </row>
    <row r="260" spans="1:41" s="148" customFormat="1" ht="14.5">
      <c r="A260" s="161" t="s">
        <v>2854</v>
      </c>
      <c r="B260" s="19"/>
      <c r="C260" s="147">
        <v>7</v>
      </c>
      <c r="D260" s="162" t="s">
        <v>2863</v>
      </c>
      <c r="E260" s="147"/>
      <c r="F260" s="147">
        <v>2</v>
      </c>
      <c r="G260" s="147">
        <v>3</v>
      </c>
      <c r="H260" s="147">
        <v>2</v>
      </c>
      <c r="I260" s="9"/>
      <c r="J260" s="147"/>
      <c r="K260" s="147"/>
      <c r="L260" s="147"/>
      <c r="M260" s="147"/>
      <c r="N260" s="147"/>
      <c r="O260" s="147"/>
      <c r="P260" s="147">
        <v>1</v>
      </c>
      <c r="Q260" s="42">
        <v>1</v>
      </c>
      <c r="R260" s="147">
        <v>2</v>
      </c>
      <c r="T260" s="147"/>
      <c r="U260" s="311">
        <v>4</v>
      </c>
      <c r="V260" s="42"/>
      <c r="W260" s="311"/>
      <c r="X260" s="162" t="s">
        <v>2862</v>
      </c>
      <c r="Y260" s="311"/>
      <c r="Z260" s="311"/>
      <c r="AA260" s="311"/>
      <c r="AB260" s="311"/>
      <c r="AC260" s="311"/>
      <c r="AD260" s="311"/>
      <c r="AE260" s="311"/>
      <c r="AF260" s="311"/>
      <c r="AG260" s="311"/>
      <c r="AH260" s="311"/>
      <c r="AI260" s="311"/>
      <c r="AJ260" s="311"/>
      <c r="AK260" s="311"/>
      <c r="AL260" s="311"/>
      <c r="AM260" s="311"/>
      <c r="AN260" s="311"/>
      <c r="AO260" s="311"/>
    </row>
    <row r="261" spans="1:41" s="223" customFormat="1" ht="14.5">
      <c r="A261" s="268" t="s">
        <v>496</v>
      </c>
      <c r="B261" s="269">
        <v>44059</v>
      </c>
      <c r="C261" s="185">
        <v>978</v>
      </c>
      <c r="D261" s="270" t="s">
        <v>2857</v>
      </c>
      <c r="E261" s="185"/>
      <c r="F261" s="185">
        <v>57</v>
      </c>
      <c r="G261" s="185">
        <v>169</v>
      </c>
      <c r="H261" s="185">
        <v>495</v>
      </c>
      <c r="I261" s="271"/>
      <c r="J261" s="185"/>
      <c r="K261" s="185"/>
      <c r="L261" s="185"/>
      <c r="M261" s="185">
        <v>268</v>
      </c>
      <c r="N261" s="185">
        <v>207</v>
      </c>
      <c r="O261" s="185">
        <v>124</v>
      </c>
      <c r="P261" s="185"/>
      <c r="Q261" s="214">
        <v>224</v>
      </c>
      <c r="R261" s="185"/>
      <c r="T261" s="185"/>
      <c r="U261" s="185"/>
      <c r="V261" s="214"/>
      <c r="W261" s="185"/>
      <c r="X261" s="270"/>
      <c r="Y261" s="185"/>
      <c r="Z261" s="185"/>
      <c r="AA261" s="270" t="s">
        <v>204</v>
      </c>
      <c r="AB261" s="185"/>
      <c r="AC261" s="185"/>
      <c r="AD261" s="185"/>
      <c r="AE261" s="185"/>
      <c r="AF261" s="185"/>
      <c r="AG261" s="185"/>
      <c r="AH261" s="185"/>
      <c r="AI261" s="185"/>
      <c r="AJ261" s="185"/>
      <c r="AK261" s="185"/>
      <c r="AL261" s="185"/>
      <c r="AM261" s="185"/>
      <c r="AN261" s="185"/>
      <c r="AO261" s="185"/>
    </row>
    <row r="262" spans="1:41" s="148" customFormat="1" ht="14.5">
      <c r="A262" s="161" t="s">
        <v>2843</v>
      </c>
      <c r="B262" s="19"/>
      <c r="C262" s="147">
        <v>17</v>
      </c>
      <c r="D262" s="147">
        <v>28.94</v>
      </c>
      <c r="E262" s="162">
        <v>37</v>
      </c>
      <c r="F262" s="147"/>
      <c r="G262" s="147"/>
      <c r="H262" s="147">
        <v>17</v>
      </c>
      <c r="I262" s="9"/>
      <c r="J262" s="147"/>
      <c r="K262" s="147">
        <v>1</v>
      </c>
      <c r="L262" s="147"/>
      <c r="M262" s="147">
        <v>8</v>
      </c>
      <c r="N262" s="147">
        <v>5</v>
      </c>
      <c r="O262" s="147">
        <v>1</v>
      </c>
      <c r="P262" s="147">
        <v>10</v>
      </c>
      <c r="Q262" s="214">
        <v>17</v>
      </c>
      <c r="R262" s="185"/>
      <c r="S262" s="185">
        <v>4</v>
      </c>
      <c r="T262" s="147">
        <v>1</v>
      </c>
      <c r="U262" s="311"/>
      <c r="V262" s="42"/>
      <c r="W262" s="311"/>
      <c r="X262" s="311"/>
      <c r="Y262" s="311"/>
      <c r="Z262" s="311"/>
      <c r="AA262" s="162" t="s">
        <v>2865</v>
      </c>
      <c r="AB262" s="311"/>
      <c r="AC262" s="311"/>
      <c r="AD262" s="311"/>
      <c r="AE262" s="311"/>
      <c r="AF262" s="311"/>
      <c r="AG262" s="311"/>
      <c r="AH262" s="311"/>
      <c r="AI262" s="311"/>
      <c r="AJ262" s="311"/>
      <c r="AK262" s="311"/>
      <c r="AL262" s="311"/>
      <c r="AM262" s="311"/>
      <c r="AN262" s="311"/>
      <c r="AO262" s="311"/>
    </row>
    <row r="263" spans="1:41" s="148" customFormat="1" ht="14.5">
      <c r="A263" s="161" t="s">
        <v>2848</v>
      </c>
      <c r="B263" s="19"/>
      <c r="C263" s="147">
        <v>1</v>
      </c>
      <c r="D263" s="147">
        <v>33</v>
      </c>
      <c r="E263" s="147">
        <v>32</v>
      </c>
      <c r="F263" s="147"/>
      <c r="G263" s="147"/>
      <c r="H263" s="147">
        <v>1</v>
      </c>
      <c r="I263" s="9"/>
      <c r="J263" s="147"/>
      <c r="K263" s="147"/>
      <c r="L263" s="147"/>
      <c r="M263" s="147"/>
      <c r="N263" s="147"/>
      <c r="O263" s="147"/>
      <c r="P263" s="147">
        <v>1</v>
      </c>
      <c r="Q263" s="42">
        <v>1</v>
      </c>
      <c r="R263" s="147"/>
      <c r="T263" s="147"/>
      <c r="U263" s="311"/>
      <c r="V263" s="42"/>
      <c r="W263" s="311"/>
      <c r="X263" s="311"/>
      <c r="Y263" s="311"/>
      <c r="Z263" s="311"/>
      <c r="AA263" s="162" t="s">
        <v>2869</v>
      </c>
      <c r="AB263" s="311"/>
      <c r="AC263" s="311"/>
      <c r="AD263" s="311"/>
      <c r="AE263" s="162" t="s">
        <v>50</v>
      </c>
      <c r="AF263" s="311"/>
      <c r="AG263" s="311"/>
      <c r="AH263" s="311"/>
      <c r="AI263" s="311"/>
      <c r="AJ263" s="311"/>
      <c r="AK263" s="311"/>
      <c r="AL263" s="311"/>
      <c r="AM263" s="311"/>
      <c r="AN263" s="311"/>
      <c r="AO263" s="311"/>
    </row>
    <row r="264" spans="1:41" s="148" customFormat="1" ht="14.5">
      <c r="A264" s="152" t="s">
        <v>2877</v>
      </c>
      <c r="B264" s="151">
        <v>44069</v>
      </c>
      <c r="C264" s="147">
        <v>1</v>
      </c>
      <c r="D264" s="147">
        <v>38</v>
      </c>
      <c r="E264" s="147">
        <v>38</v>
      </c>
      <c r="F264" s="147"/>
      <c r="G264" s="147"/>
      <c r="H264" s="147">
        <v>1</v>
      </c>
      <c r="I264" s="9"/>
      <c r="J264" s="147"/>
      <c r="K264" s="147"/>
      <c r="L264" s="147"/>
      <c r="M264" s="147"/>
      <c r="N264" s="147"/>
      <c r="O264" s="147"/>
      <c r="P264" s="147">
        <v>1</v>
      </c>
      <c r="Q264" s="42">
        <v>1</v>
      </c>
      <c r="R264" s="147"/>
      <c r="T264" s="147"/>
      <c r="U264" s="311"/>
      <c r="V264" s="42"/>
      <c r="W264" s="311"/>
      <c r="X264" s="311"/>
      <c r="Y264" s="311"/>
      <c r="Z264" s="311"/>
      <c r="AA264" s="311"/>
      <c r="AB264" s="311"/>
      <c r="AC264" s="311"/>
      <c r="AD264" s="311"/>
      <c r="AE264" s="311"/>
      <c r="AF264" s="311"/>
      <c r="AG264" s="311"/>
      <c r="AH264" s="311"/>
      <c r="AI264" s="311"/>
      <c r="AJ264" s="311"/>
      <c r="AK264" s="311"/>
      <c r="AL264" s="311"/>
      <c r="AM264" s="311"/>
      <c r="AN264" s="311"/>
      <c r="AO264" s="311"/>
    </row>
    <row r="265" spans="1:41" s="160" customFormat="1" ht="14.5">
      <c r="A265" s="152" t="s">
        <v>2880</v>
      </c>
      <c r="B265" s="167">
        <v>44069</v>
      </c>
      <c r="C265" s="159">
        <v>1</v>
      </c>
      <c r="D265" s="159">
        <v>21</v>
      </c>
      <c r="E265" s="159">
        <v>38</v>
      </c>
      <c r="F265" s="159"/>
      <c r="G265" s="159"/>
      <c r="H265" s="159">
        <v>1</v>
      </c>
      <c r="I265" s="9"/>
      <c r="J265" s="159">
        <v>1</v>
      </c>
      <c r="K265" s="159"/>
      <c r="L265" s="159"/>
      <c r="M265" s="159"/>
      <c r="N265" s="159"/>
      <c r="O265" s="159"/>
      <c r="P265" s="159">
        <v>1</v>
      </c>
      <c r="Q265" s="42">
        <v>1</v>
      </c>
      <c r="R265" s="159"/>
      <c r="T265" s="159"/>
      <c r="U265" s="311"/>
      <c r="V265" s="42"/>
      <c r="W265" s="311"/>
      <c r="X265" s="311"/>
      <c r="Y265" s="311"/>
      <c r="Z265" s="311"/>
      <c r="AA265" s="162" t="s">
        <v>50</v>
      </c>
      <c r="AB265" s="311"/>
      <c r="AC265" s="311"/>
      <c r="AD265" s="162" t="s">
        <v>50</v>
      </c>
      <c r="AE265" s="162" t="s">
        <v>50</v>
      </c>
      <c r="AF265" s="311"/>
      <c r="AG265" s="311"/>
      <c r="AH265" s="311"/>
      <c r="AI265" s="311"/>
      <c r="AJ265" s="311"/>
      <c r="AK265" s="311"/>
      <c r="AL265" s="311"/>
      <c r="AM265" s="311"/>
      <c r="AN265" s="311"/>
      <c r="AO265" s="311"/>
    </row>
    <row r="266" spans="1:41" s="160" customFormat="1" ht="14.5">
      <c r="A266" s="152" t="s">
        <v>2890</v>
      </c>
      <c r="B266" s="151">
        <v>44060</v>
      </c>
      <c r="C266" s="159">
        <v>15</v>
      </c>
      <c r="D266" s="159" t="s">
        <v>2955</v>
      </c>
      <c r="E266" s="159"/>
      <c r="F266" s="159"/>
      <c r="G266" s="159"/>
      <c r="H266" s="159">
        <v>15</v>
      </c>
      <c r="I266" s="9"/>
      <c r="J266" s="159">
        <v>4</v>
      </c>
      <c r="K266" s="159"/>
      <c r="L266" s="159"/>
      <c r="M266" s="159">
        <v>4</v>
      </c>
      <c r="N266" s="159"/>
      <c r="O266" s="159"/>
      <c r="P266" s="159"/>
      <c r="Q266" s="42">
        <v>15</v>
      </c>
      <c r="R266" s="159"/>
      <c r="T266" s="159"/>
      <c r="U266" s="311"/>
      <c r="V266" s="42"/>
      <c r="W266" s="311"/>
      <c r="X266" s="311"/>
      <c r="Y266" s="311"/>
      <c r="Z266" s="311"/>
      <c r="AA266" s="311" t="s">
        <v>2956</v>
      </c>
      <c r="AB266" s="311"/>
      <c r="AC266" s="311"/>
      <c r="AD266" s="311"/>
      <c r="AE266" s="311"/>
      <c r="AF266" s="311"/>
      <c r="AG266" s="311"/>
      <c r="AH266" s="311"/>
      <c r="AI266" s="311"/>
      <c r="AJ266" s="311"/>
      <c r="AK266" s="311"/>
      <c r="AL266" s="311"/>
      <c r="AM266" s="311"/>
      <c r="AN266" s="311"/>
      <c r="AO266" s="311"/>
    </row>
    <row r="267" spans="1:41" s="160" customFormat="1" ht="14.5">
      <c r="A267" s="152" t="s">
        <v>2894</v>
      </c>
      <c r="B267" s="151">
        <v>44069</v>
      </c>
      <c r="C267" s="159">
        <v>1</v>
      </c>
      <c r="D267" s="159"/>
      <c r="E267" s="159"/>
      <c r="F267" s="159"/>
      <c r="G267" s="159"/>
      <c r="H267" s="159">
        <v>1</v>
      </c>
      <c r="I267" s="9"/>
      <c r="J267" s="159"/>
      <c r="K267" s="159"/>
      <c r="L267" s="159"/>
      <c r="M267" s="159"/>
      <c r="N267" s="159"/>
      <c r="O267" s="159"/>
      <c r="P267" s="159">
        <v>1</v>
      </c>
      <c r="Q267" s="42">
        <v>1</v>
      </c>
      <c r="R267" s="159"/>
      <c r="T267" s="159"/>
      <c r="U267" s="311"/>
      <c r="V267" s="42"/>
      <c r="W267" s="311"/>
      <c r="X267" s="311"/>
      <c r="Y267" s="311"/>
      <c r="Z267" s="311"/>
      <c r="AA267" s="162" t="s">
        <v>2960</v>
      </c>
      <c r="AB267" s="311"/>
      <c r="AC267" s="311"/>
      <c r="AD267" s="311"/>
      <c r="AE267" s="311"/>
      <c r="AF267" s="311"/>
      <c r="AG267" s="311"/>
      <c r="AH267" s="311"/>
      <c r="AI267" s="311"/>
      <c r="AJ267" s="311"/>
      <c r="AK267" s="311"/>
      <c r="AL267" s="311"/>
      <c r="AM267" s="311"/>
      <c r="AN267" s="311"/>
      <c r="AO267" s="311"/>
    </row>
    <row r="268" spans="1:41" s="160" customFormat="1" ht="14.5">
      <c r="A268" s="152" t="s">
        <v>2903</v>
      </c>
      <c r="B268" s="151">
        <v>44069</v>
      </c>
      <c r="C268" s="159">
        <v>1</v>
      </c>
      <c r="D268" s="159">
        <v>19</v>
      </c>
      <c r="E268" s="162" t="s">
        <v>2962</v>
      </c>
      <c r="F268" s="159"/>
      <c r="G268" s="159"/>
      <c r="H268" s="159">
        <v>1</v>
      </c>
      <c r="I268" s="9"/>
      <c r="J268" s="159"/>
      <c r="K268" s="159"/>
      <c r="L268" s="159"/>
      <c r="M268" s="159"/>
      <c r="N268" s="159"/>
      <c r="O268" s="159"/>
      <c r="P268" s="159">
        <v>1</v>
      </c>
      <c r="Q268" s="42">
        <v>1</v>
      </c>
      <c r="R268" s="159"/>
      <c r="T268" s="159"/>
      <c r="U268" s="311"/>
      <c r="V268" s="42"/>
      <c r="W268" s="311"/>
      <c r="X268" s="311"/>
      <c r="Y268" s="311"/>
      <c r="Z268" s="311"/>
      <c r="AA268" s="162" t="s">
        <v>2961</v>
      </c>
      <c r="AB268" s="311"/>
      <c r="AC268" s="311"/>
      <c r="AD268" s="311"/>
      <c r="AE268" s="311"/>
      <c r="AF268" s="311"/>
      <c r="AG268" s="311"/>
      <c r="AH268" s="311"/>
      <c r="AI268" s="311"/>
      <c r="AJ268" s="311"/>
      <c r="AK268" s="311"/>
      <c r="AL268" s="311"/>
      <c r="AM268" s="311"/>
      <c r="AN268" s="311"/>
      <c r="AO268" s="311"/>
    </row>
    <row r="269" spans="1:41" s="160" customFormat="1" ht="14.5">
      <c r="A269" s="152" t="s">
        <v>2910</v>
      </c>
      <c r="B269" s="151">
        <v>44070</v>
      </c>
      <c r="C269" s="159">
        <v>7</v>
      </c>
      <c r="D269" s="159"/>
      <c r="E269" s="159"/>
      <c r="F269" s="159"/>
      <c r="G269" s="159"/>
      <c r="H269" s="159">
        <v>7</v>
      </c>
      <c r="I269" s="9"/>
      <c r="J269" s="159"/>
      <c r="K269" s="159"/>
      <c r="L269" s="159"/>
      <c r="M269" s="159"/>
      <c r="N269" s="159"/>
      <c r="O269" s="159"/>
      <c r="P269" s="159"/>
      <c r="Q269" s="42">
        <v>7</v>
      </c>
      <c r="R269" s="159"/>
      <c r="T269" s="159"/>
      <c r="U269" s="311"/>
      <c r="V269" s="42"/>
      <c r="W269" s="311"/>
      <c r="X269" s="311"/>
      <c r="Y269" s="311"/>
      <c r="Z269" s="311"/>
      <c r="AA269" s="162" t="s">
        <v>204</v>
      </c>
      <c r="AB269" s="311"/>
      <c r="AC269" s="311"/>
      <c r="AD269" s="311"/>
      <c r="AE269" s="311"/>
      <c r="AF269" s="311"/>
      <c r="AG269" s="311"/>
      <c r="AH269" s="311"/>
      <c r="AI269" s="311"/>
      <c r="AJ269" s="311"/>
      <c r="AK269" s="311"/>
      <c r="AL269" s="311"/>
      <c r="AM269" s="311"/>
      <c r="AN269" s="311"/>
      <c r="AO269" s="311"/>
    </row>
    <row r="270" spans="1:41" s="160" customFormat="1" ht="14.5">
      <c r="A270" s="152" t="s">
        <v>2914</v>
      </c>
      <c r="B270" s="151">
        <v>44069</v>
      </c>
      <c r="C270" s="159">
        <v>6</v>
      </c>
      <c r="D270" s="159"/>
      <c r="E270" s="159"/>
      <c r="F270" s="159"/>
      <c r="G270" s="159"/>
      <c r="H270" s="159">
        <v>6</v>
      </c>
      <c r="I270" s="9"/>
      <c r="J270" s="159"/>
      <c r="K270" s="159"/>
      <c r="L270" s="159"/>
      <c r="M270" s="159"/>
      <c r="N270" s="159">
        <v>4</v>
      </c>
      <c r="O270" s="159"/>
      <c r="P270" s="159">
        <v>1</v>
      </c>
      <c r="Q270" s="42">
        <v>6</v>
      </c>
      <c r="R270" s="159"/>
      <c r="T270" s="159"/>
      <c r="U270" s="311"/>
      <c r="V270" s="42"/>
      <c r="W270" s="311"/>
      <c r="X270" s="311"/>
      <c r="Y270" s="311"/>
      <c r="Z270" s="311"/>
      <c r="AA270" s="162" t="s">
        <v>2967</v>
      </c>
      <c r="AB270" s="311"/>
      <c r="AC270" s="311"/>
      <c r="AD270" s="311"/>
      <c r="AE270" s="311"/>
      <c r="AF270" s="311"/>
      <c r="AG270" s="311"/>
      <c r="AH270" s="311"/>
      <c r="AI270" s="311"/>
      <c r="AJ270" s="311"/>
      <c r="AK270" s="311"/>
      <c r="AL270" s="311"/>
      <c r="AM270" s="311"/>
      <c r="AN270" s="311"/>
      <c r="AO270" s="311"/>
    </row>
    <row r="271" spans="1:41" s="160" customFormat="1" ht="14.5">
      <c r="A271" s="152" t="s">
        <v>2918</v>
      </c>
      <c r="B271" s="151">
        <v>44048</v>
      </c>
      <c r="C271" s="159">
        <v>1</v>
      </c>
      <c r="D271" s="159">
        <v>28</v>
      </c>
      <c r="E271" s="159">
        <v>31</v>
      </c>
      <c r="F271" s="159"/>
      <c r="G271" s="159"/>
      <c r="H271" s="159">
        <v>1</v>
      </c>
      <c r="I271" s="9"/>
      <c r="J271" s="159"/>
      <c r="K271" s="159"/>
      <c r="L271" s="159"/>
      <c r="M271" s="159"/>
      <c r="N271" s="159"/>
      <c r="O271" s="159"/>
      <c r="P271" s="159">
        <v>1</v>
      </c>
      <c r="Q271" s="42">
        <v>1</v>
      </c>
      <c r="R271" s="159"/>
      <c r="T271" s="159"/>
      <c r="U271" s="311"/>
      <c r="V271" s="42"/>
      <c r="W271" s="311"/>
      <c r="X271" s="311"/>
      <c r="Y271" s="311"/>
      <c r="Z271" s="311" t="s">
        <v>36</v>
      </c>
      <c r="AA271" s="311"/>
      <c r="AB271" s="311"/>
      <c r="AC271" s="311"/>
      <c r="AD271" s="311"/>
      <c r="AE271" s="311"/>
      <c r="AF271" s="311" t="s">
        <v>36</v>
      </c>
      <c r="AG271" s="311"/>
      <c r="AH271" s="311"/>
      <c r="AI271" s="311"/>
      <c r="AJ271" s="311"/>
      <c r="AK271" s="311"/>
      <c r="AL271" s="311"/>
      <c r="AM271" s="311"/>
      <c r="AN271" s="311"/>
      <c r="AO271" s="311"/>
    </row>
    <row r="272" spans="1:41" s="160" customFormat="1" ht="14.5">
      <c r="A272" s="152" t="s">
        <v>2924</v>
      </c>
      <c r="B272" s="151">
        <v>44058</v>
      </c>
      <c r="C272" s="159">
        <v>50</v>
      </c>
      <c r="D272" s="159">
        <v>30</v>
      </c>
      <c r="E272" s="159"/>
      <c r="F272" s="159"/>
      <c r="G272" s="159"/>
      <c r="H272" s="159">
        <v>50</v>
      </c>
      <c r="I272" s="9"/>
      <c r="J272" s="159"/>
      <c r="K272" s="159">
        <v>5</v>
      </c>
      <c r="L272" s="159">
        <v>1</v>
      </c>
      <c r="M272" s="159"/>
      <c r="N272" s="159"/>
      <c r="O272" s="159"/>
      <c r="P272" s="159">
        <v>12</v>
      </c>
      <c r="Q272" s="42">
        <v>50</v>
      </c>
      <c r="R272" s="159"/>
      <c r="T272" s="159"/>
      <c r="U272" s="311"/>
      <c r="V272" s="42"/>
      <c r="W272" s="311"/>
      <c r="X272" s="311"/>
      <c r="Y272" s="311"/>
      <c r="Z272" s="311"/>
      <c r="AA272" s="311" t="s">
        <v>2961</v>
      </c>
      <c r="AB272" s="311"/>
      <c r="AC272" s="311"/>
      <c r="AD272" s="311"/>
      <c r="AE272" s="311"/>
      <c r="AF272" s="311"/>
      <c r="AG272" s="311"/>
      <c r="AH272" s="311"/>
      <c r="AI272" s="311"/>
      <c r="AJ272" s="311"/>
      <c r="AK272" s="311"/>
      <c r="AL272" s="311"/>
      <c r="AM272" s="311"/>
      <c r="AN272" s="311"/>
      <c r="AO272" s="311"/>
    </row>
    <row r="273" spans="1:41" s="160" customFormat="1" ht="14.5">
      <c r="A273" s="152" t="s">
        <v>2977</v>
      </c>
      <c r="B273" s="151">
        <v>44060</v>
      </c>
      <c r="C273" s="159">
        <v>101</v>
      </c>
      <c r="D273" s="162" t="s">
        <v>2983</v>
      </c>
      <c r="E273" s="159"/>
      <c r="F273" s="159"/>
      <c r="G273" s="159"/>
      <c r="H273" s="159"/>
      <c r="I273" s="9"/>
      <c r="J273" s="159"/>
      <c r="K273" s="159"/>
      <c r="L273" s="159">
        <v>6</v>
      </c>
      <c r="M273" s="159">
        <v>30</v>
      </c>
      <c r="N273" s="159"/>
      <c r="O273" s="159"/>
      <c r="P273" s="159"/>
      <c r="Q273" s="42">
        <v>101</v>
      </c>
      <c r="R273" s="159"/>
      <c r="T273" s="159"/>
      <c r="U273" s="311"/>
      <c r="V273" s="42"/>
      <c r="W273" s="311"/>
      <c r="X273" s="311"/>
      <c r="Y273" s="311"/>
      <c r="Z273" s="311"/>
      <c r="AA273" s="311"/>
      <c r="AB273" s="311"/>
      <c r="AC273" s="311"/>
      <c r="AD273" s="311"/>
      <c r="AE273" s="311"/>
      <c r="AF273" s="311"/>
      <c r="AG273" s="311"/>
      <c r="AH273" s="311"/>
      <c r="AI273" s="311"/>
      <c r="AJ273" s="311"/>
      <c r="AK273" s="311"/>
      <c r="AL273" s="311"/>
      <c r="AM273" s="311"/>
      <c r="AN273" s="311"/>
      <c r="AO273" s="311"/>
    </row>
    <row r="274" spans="1:41" s="160" customFormat="1" ht="14.5">
      <c r="A274" s="152" t="s">
        <v>2935</v>
      </c>
      <c r="B274" s="156">
        <v>44044</v>
      </c>
      <c r="C274" s="159">
        <v>1</v>
      </c>
      <c r="D274" s="159">
        <v>29</v>
      </c>
      <c r="E274" s="162" t="s">
        <v>2982</v>
      </c>
      <c r="F274" s="159"/>
      <c r="G274" s="159">
        <v>1</v>
      </c>
      <c r="H274" s="159"/>
      <c r="I274" s="9"/>
      <c r="J274" s="159"/>
      <c r="K274" s="159"/>
      <c r="L274" s="159"/>
      <c r="M274" s="159"/>
      <c r="N274" s="159">
        <v>1</v>
      </c>
      <c r="O274" s="159"/>
      <c r="P274" s="159"/>
      <c r="Q274" s="42"/>
      <c r="R274" s="159"/>
      <c r="T274" s="159"/>
      <c r="U274" s="311">
        <v>1</v>
      </c>
      <c r="V274" s="42"/>
      <c r="W274" s="311"/>
      <c r="X274" s="311"/>
      <c r="Y274" s="311"/>
      <c r="Z274" s="311"/>
      <c r="AA274" s="162" t="s">
        <v>50</v>
      </c>
      <c r="AB274" s="311"/>
      <c r="AC274" s="311"/>
      <c r="AD274" s="311"/>
      <c r="AE274" s="311"/>
      <c r="AF274" s="311"/>
      <c r="AG274" s="311"/>
      <c r="AH274" s="311"/>
      <c r="AI274" s="311"/>
      <c r="AJ274" s="311"/>
      <c r="AK274" s="311"/>
      <c r="AL274" s="311"/>
      <c r="AM274" s="311"/>
      <c r="AN274" s="311"/>
      <c r="AO274" s="311"/>
    </row>
    <row r="275" spans="1:41" s="160" customFormat="1" ht="14.5">
      <c r="A275" s="152" t="s">
        <v>2940</v>
      </c>
      <c r="B275" s="151">
        <v>44067</v>
      </c>
      <c r="C275" s="159">
        <v>1</v>
      </c>
      <c r="D275" s="159">
        <v>26</v>
      </c>
      <c r="E275" s="162" t="s">
        <v>779</v>
      </c>
      <c r="F275" s="159"/>
      <c r="G275" s="159"/>
      <c r="H275" s="159">
        <v>1</v>
      </c>
      <c r="I275" s="9"/>
      <c r="J275" s="159"/>
      <c r="K275" s="159"/>
      <c r="L275" s="159"/>
      <c r="M275" s="159"/>
      <c r="N275" s="159"/>
      <c r="O275" s="159"/>
      <c r="P275" s="159">
        <v>1</v>
      </c>
      <c r="Q275" s="42">
        <v>1</v>
      </c>
      <c r="R275" s="159"/>
      <c r="T275" s="159"/>
      <c r="U275" s="311"/>
      <c r="V275" s="42"/>
      <c r="W275" s="311"/>
      <c r="X275" s="311"/>
      <c r="Y275" s="311"/>
      <c r="Z275" s="311"/>
      <c r="AA275" s="162" t="s">
        <v>50</v>
      </c>
      <c r="AB275" s="311"/>
      <c r="AC275" s="311"/>
      <c r="AD275" s="311"/>
      <c r="AE275" s="311"/>
      <c r="AF275" s="311"/>
      <c r="AG275" s="311"/>
      <c r="AH275" s="311"/>
      <c r="AI275" s="311"/>
      <c r="AJ275" s="311"/>
      <c r="AK275" s="311"/>
      <c r="AL275" s="311"/>
      <c r="AM275" s="311"/>
      <c r="AN275" s="311"/>
      <c r="AO275" s="311"/>
    </row>
    <row r="276" spans="1:41" s="160" customFormat="1" ht="14.5">
      <c r="A276" s="152" t="s">
        <v>2943</v>
      </c>
      <c r="B276" s="151">
        <v>44070</v>
      </c>
      <c r="C276" s="159">
        <v>1</v>
      </c>
      <c r="D276" s="159">
        <v>27</v>
      </c>
      <c r="E276" s="162" t="s">
        <v>882</v>
      </c>
      <c r="F276" s="159"/>
      <c r="G276" s="159"/>
      <c r="H276" s="159">
        <v>1</v>
      </c>
      <c r="I276" s="9"/>
      <c r="J276" s="159"/>
      <c r="K276" s="159"/>
      <c r="L276" s="159"/>
      <c r="M276" s="159"/>
      <c r="N276" s="159"/>
      <c r="O276" s="159"/>
      <c r="P276" s="159">
        <v>1</v>
      </c>
      <c r="Q276" s="42">
        <v>1</v>
      </c>
      <c r="R276" s="159"/>
      <c r="T276" s="159">
        <v>1</v>
      </c>
      <c r="U276" s="311"/>
      <c r="V276" s="42"/>
      <c r="W276" s="311"/>
      <c r="X276" s="311"/>
      <c r="Y276" s="162" t="s">
        <v>50</v>
      </c>
      <c r="Z276" s="311"/>
      <c r="AA276" s="162" t="s">
        <v>50</v>
      </c>
      <c r="AB276" s="311"/>
      <c r="AC276" s="311"/>
      <c r="AD276" s="311"/>
      <c r="AE276" s="311"/>
      <c r="AF276" s="162" t="s">
        <v>2991</v>
      </c>
      <c r="AG276" s="311"/>
      <c r="AH276" s="311"/>
      <c r="AI276" s="311"/>
      <c r="AJ276" s="311"/>
      <c r="AK276" s="311"/>
      <c r="AL276" s="311"/>
      <c r="AM276" s="311"/>
      <c r="AN276" s="311"/>
      <c r="AO276" s="311"/>
    </row>
    <row r="277" spans="1:41" s="160" customFormat="1" ht="14.5">
      <c r="A277" s="152" t="s">
        <v>2948</v>
      </c>
      <c r="B277" s="151">
        <v>44040</v>
      </c>
      <c r="C277" s="159">
        <v>1</v>
      </c>
      <c r="D277" s="159">
        <v>26</v>
      </c>
      <c r="E277" s="159">
        <v>36</v>
      </c>
      <c r="F277" s="159"/>
      <c r="G277" s="159"/>
      <c r="H277" s="159">
        <v>1</v>
      </c>
      <c r="I277" s="9"/>
      <c r="J277" s="159">
        <v>1</v>
      </c>
      <c r="K277" s="159"/>
      <c r="L277" s="159"/>
      <c r="M277" s="159"/>
      <c r="N277" s="159"/>
      <c r="O277" s="159"/>
      <c r="P277" s="159">
        <v>1</v>
      </c>
      <c r="Q277" s="42">
        <v>1</v>
      </c>
      <c r="R277" s="159"/>
      <c r="T277" s="159"/>
      <c r="U277" s="311"/>
      <c r="V277" s="42"/>
      <c r="W277" s="311"/>
      <c r="X277" s="311"/>
      <c r="Y277" s="311"/>
      <c r="Z277" s="311"/>
      <c r="AA277" s="162" t="s">
        <v>50</v>
      </c>
      <c r="AB277" s="311"/>
      <c r="AC277" s="311"/>
      <c r="AD277" s="311"/>
      <c r="AE277" s="311"/>
      <c r="AF277" s="311"/>
      <c r="AG277" s="311"/>
      <c r="AH277" s="311"/>
      <c r="AI277" s="311"/>
      <c r="AJ277" s="311"/>
      <c r="AK277" s="311"/>
      <c r="AL277" s="311"/>
      <c r="AM277" s="311"/>
      <c r="AN277" s="311"/>
      <c r="AO277" s="311"/>
    </row>
    <row r="278" spans="1:41" s="170" customFormat="1" ht="14.5">
      <c r="A278" s="152" t="s">
        <v>3010</v>
      </c>
      <c r="B278" s="151">
        <v>44057</v>
      </c>
      <c r="C278" s="169">
        <v>2</v>
      </c>
      <c r="D278" s="162" t="s">
        <v>3012</v>
      </c>
      <c r="E278" s="175" t="s">
        <v>3016</v>
      </c>
      <c r="F278" s="169">
        <v>1</v>
      </c>
      <c r="G278" s="169">
        <v>1</v>
      </c>
      <c r="H278" s="169"/>
      <c r="I278" s="9"/>
      <c r="J278" s="169"/>
      <c r="K278" s="169"/>
      <c r="L278" s="169"/>
      <c r="M278" s="169"/>
      <c r="N278" s="169"/>
      <c r="O278" s="169"/>
      <c r="P278" s="169"/>
      <c r="Q278" s="42"/>
      <c r="R278" s="169"/>
      <c r="T278" s="169"/>
      <c r="U278" s="311">
        <v>2</v>
      </c>
      <c r="V278" s="42"/>
      <c r="W278" s="311"/>
      <c r="X278" s="311"/>
      <c r="Y278" s="311"/>
      <c r="Z278" s="162" t="s">
        <v>36</v>
      </c>
      <c r="AA278" s="162" t="s">
        <v>3014</v>
      </c>
      <c r="AB278" s="311"/>
      <c r="AC278" s="162" t="s">
        <v>3015</v>
      </c>
      <c r="AD278" s="311"/>
      <c r="AE278" s="311"/>
      <c r="AF278" s="311"/>
      <c r="AG278" s="311"/>
      <c r="AH278" s="311"/>
      <c r="AI278" s="311"/>
      <c r="AJ278" s="311"/>
      <c r="AK278" s="311"/>
      <c r="AL278" s="311"/>
      <c r="AM278" s="311"/>
      <c r="AN278" s="311"/>
      <c r="AO278" s="311"/>
    </row>
    <row r="279" spans="1:41" s="170" customFormat="1" ht="14.5">
      <c r="A279" s="152" t="s">
        <v>3002</v>
      </c>
      <c r="B279" s="151">
        <v>44076</v>
      </c>
      <c r="C279" s="169">
        <v>1</v>
      </c>
      <c r="D279" s="169">
        <v>35</v>
      </c>
      <c r="E279" s="162" t="s">
        <v>883</v>
      </c>
      <c r="F279" s="169"/>
      <c r="G279" s="169"/>
      <c r="H279" s="169">
        <v>1</v>
      </c>
      <c r="I279" s="9"/>
      <c r="J279" s="169"/>
      <c r="K279" s="169"/>
      <c r="L279" s="169">
        <v>1</v>
      </c>
      <c r="M279" s="169"/>
      <c r="N279" s="169"/>
      <c r="O279" s="169"/>
      <c r="P279" s="169"/>
      <c r="Q279" s="42">
        <v>1</v>
      </c>
      <c r="R279" s="169"/>
      <c r="T279" s="169"/>
      <c r="U279" s="311"/>
      <c r="V279" s="42"/>
      <c r="W279" s="311"/>
      <c r="X279" s="311"/>
      <c r="Y279" s="311"/>
      <c r="Z279" s="311"/>
      <c r="AA279" s="162" t="s">
        <v>50</v>
      </c>
      <c r="AB279" s="311"/>
      <c r="AC279" s="311"/>
      <c r="AD279" s="311"/>
      <c r="AE279" s="311"/>
      <c r="AF279" s="311"/>
      <c r="AG279" s="311"/>
      <c r="AH279" s="311"/>
      <c r="AI279" s="311"/>
      <c r="AJ279" s="311"/>
      <c r="AK279" s="311"/>
      <c r="AL279" s="311"/>
      <c r="AM279" s="311"/>
      <c r="AN279" s="311"/>
      <c r="AO279" s="311"/>
    </row>
    <row r="280" spans="1:41" s="170" customFormat="1" ht="14.5">
      <c r="A280" s="152" t="s">
        <v>3018</v>
      </c>
      <c r="B280" s="151">
        <v>44075</v>
      </c>
      <c r="C280" s="169">
        <v>1</v>
      </c>
      <c r="D280" s="169">
        <v>31</v>
      </c>
      <c r="E280" s="169">
        <v>31</v>
      </c>
      <c r="F280" s="169"/>
      <c r="G280" s="169"/>
      <c r="H280" s="169">
        <v>1</v>
      </c>
      <c r="I280" s="176">
        <v>11</v>
      </c>
      <c r="J280" s="169">
        <v>1</v>
      </c>
      <c r="K280" s="169"/>
      <c r="L280" s="169"/>
      <c r="M280" s="169">
        <v>1</v>
      </c>
      <c r="N280" s="169"/>
      <c r="O280" s="169"/>
      <c r="P280" s="169">
        <v>1</v>
      </c>
      <c r="Q280" s="42">
        <v>1</v>
      </c>
      <c r="R280" s="169"/>
      <c r="T280" s="169"/>
      <c r="U280" s="311"/>
      <c r="V280" s="42"/>
      <c r="W280" s="311"/>
      <c r="X280" s="311"/>
      <c r="Y280" s="311"/>
      <c r="Z280" s="311"/>
      <c r="AA280" s="162" t="s">
        <v>3030</v>
      </c>
      <c r="AB280" s="311"/>
      <c r="AC280" s="311"/>
      <c r="AD280" s="311"/>
      <c r="AE280" s="311"/>
      <c r="AF280" s="311"/>
      <c r="AG280" s="311"/>
      <c r="AH280" s="311"/>
      <c r="AI280" s="311"/>
      <c r="AJ280" s="311"/>
      <c r="AK280" s="311"/>
      <c r="AL280" s="311"/>
      <c r="AM280" s="311"/>
      <c r="AN280" s="311"/>
      <c r="AO280" s="311"/>
    </row>
    <row r="281" spans="1:41" s="170" customFormat="1" ht="14.5">
      <c r="A281" s="152" t="s">
        <v>3024</v>
      </c>
      <c r="B281" s="151">
        <v>44079</v>
      </c>
      <c r="C281" s="169">
        <v>66</v>
      </c>
      <c r="D281" s="169">
        <v>30.97</v>
      </c>
      <c r="E281" s="169">
        <v>32.64</v>
      </c>
      <c r="F281" s="169"/>
      <c r="G281" s="169"/>
      <c r="H281" s="169">
        <v>49</v>
      </c>
      <c r="I281" s="9"/>
      <c r="J281" s="169"/>
      <c r="K281" s="169"/>
      <c r="L281" s="169"/>
      <c r="M281" s="169">
        <v>17</v>
      </c>
      <c r="N281" s="169">
        <v>4</v>
      </c>
      <c r="O281" s="169"/>
      <c r="P281" s="169"/>
      <c r="Q281" s="42">
        <v>43</v>
      </c>
      <c r="R281" s="185">
        <v>2</v>
      </c>
      <c r="T281" s="169"/>
      <c r="U281" s="311">
        <v>21</v>
      </c>
      <c r="V281" s="42"/>
      <c r="W281" s="311"/>
      <c r="X281" s="311"/>
      <c r="Y281" s="311"/>
      <c r="Z281" s="162" t="s">
        <v>3036</v>
      </c>
      <c r="AA281" s="162"/>
      <c r="AB281" s="311"/>
      <c r="AC281" s="311"/>
      <c r="AD281" s="311"/>
      <c r="AE281" s="311"/>
      <c r="AF281" s="162"/>
      <c r="AG281" s="311"/>
      <c r="AH281" s="311"/>
      <c r="AI281" s="311"/>
      <c r="AJ281" s="311"/>
      <c r="AK281" s="311"/>
      <c r="AL281" s="311"/>
      <c r="AM281" s="311"/>
      <c r="AN281" s="311"/>
      <c r="AO281" s="311"/>
    </row>
    <row r="282" spans="1:41" s="179" customFormat="1" ht="14.5">
      <c r="A282" s="208" t="s">
        <v>3038</v>
      </c>
      <c r="B282" s="151">
        <v>44084</v>
      </c>
      <c r="C282" s="178">
        <v>69</v>
      </c>
      <c r="D282" s="178" t="s">
        <v>3041</v>
      </c>
      <c r="E282" s="178" t="s">
        <v>3040</v>
      </c>
      <c r="F282" s="178"/>
      <c r="G282" s="178"/>
      <c r="H282" s="178"/>
      <c r="I282" s="9"/>
      <c r="J282" s="178"/>
      <c r="K282" s="178"/>
      <c r="L282" s="178"/>
      <c r="M282" s="178"/>
      <c r="N282" s="178">
        <v>1</v>
      </c>
      <c r="O282" s="178">
        <v>2</v>
      </c>
      <c r="P282" s="185">
        <v>26</v>
      </c>
      <c r="Q282" s="214">
        <v>68</v>
      </c>
      <c r="R282" s="178"/>
      <c r="T282" s="178"/>
      <c r="U282" s="311"/>
      <c r="V282" s="42">
        <v>1</v>
      </c>
      <c r="W282" s="311"/>
      <c r="X282" s="311"/>
      <c r="Y282" s="311"/>
      <c r="Z282" s="162"/>
      <c r="AA282" s="311" t="s">
        <v>3039</v>
      </c>
      <c r="AB282" s="311"/>
      <c r="AC282" s="311"/>
      <c r="AD282" s="311"/>
      <c r="AE282" s="311"/>
      <c r="AF282" s="162"/>
      <c r="AG282" s="311"/>
      <c r="AH282" s="311"/>
      <c r="AI282" s="311"/>
      <c r="AJ282" s="311"/>
      <c r="AK282" s="311"/>
      <c r="AL282" s="311"/>
      <c r="AM282" s="311"/>
      <c r="AN282" s="311"/>
      <c r="AO282" s="311"/>
    </row>
    <row r="283" spans="1:41" s="179" customFormat="1" ht="14.5">
      <c r="A283" s="83" t="s">
        <v>3056</v>
      </c>
      <c r="B283" s="151">
        <v>44069</v>
      </c>
      <c r="C283" s="178">
        <v>14</v>
      </c>
      <c r="D283" s="178" t="s">
        <v>3060</v>
      </c>
      <c r="E283" s="178">
        <v>36</v>
      </c>
      <c r="F283" s="178"/>
      <c r="G283" s="178"/>
      <c r="H283" s="178"/>
      <c r="I283" s="9">
        <v>5.4</v>
      </c>
      <c r="J283" s="178" t="s">
        <v>3061</v>
      </c>
      <c r="K283" s="178"/>
      <c r="L283" s="178">
        <v>1</v>
      </c>
      <c r="M283" s="178" t="s">
        <v>3063</v>
      </c>
      <c r="N283" s="178"/>
      <c r="O283" s="178"/>
      <c r="P283" s="178">
        <v>12</v>
      </c>
      <c r="Q283" s="42">
        <v>14</v>
      </c>
      <c r="R283" s="178"/>
      <c r="T283" s="178" t="s">
        <v>3064</v>
      </c>
      <c r="U283" s="311"/>
      <c r="V283" s="42"/>
      <c r="W283" s="311">
        <v>2</v>
      </c>
      <c r="X283" s="311" t="s">
        <v>3062</v>
      </c>
      <c r="Y283" s="311" t="s">
        <v>36</v>
      </c>
      <c r="Z283" s="162"/>
      <c r="AA283" s="311" t="s">
        <v>50</v>
      </c>
      <c r="AB283" s="311"/>
      <c r="AC283" s="311"/>
      <c r="AD283" s="311"/>
      <c r="AE283" s="311" t="s">
        <v>121</v>
      </c>
      <c r="AF283" s="162"/>
      <c r="AG283" s="311" t="s">
        <v>50</v>
      </c>
      <c r="AH283" s="311"/>
      <c r="AI283" s="311" t="s">
        <v>243</v>
      </c>
      <c r="AJ283" s="311"/>
      <c r="AK283" s="311"/>
      <c r="AL283" s="311"/>
      <c r="AM283" s="311"/>
      <c r="AN283" s="311"/>
      <c r="AO283" s="311"/>
    </row>
    <row r="284" spans="1:41" s="179" customFormat="1" ht="14.5">
      <c r="A284" s="83" t="s">
        <v>3074</v>
      </c>
      <c r="B284" s="151">
        <v>44082</v>
      </c>
      <c r="C284" s="178">
        <v>1</v>
      </c>
      <c r="D284" s="178">
        <v>37</v>
      </c>
      <c r="E284" s="178" t="s">
        <v>760</v>
      </c>
      <c r="F284" s="178"/>
      <c r="G284" s="178"/>
      <c r="H284" s="178"/>
      <c r="I284" s="9"/>
      <c r="J284" s="178"/>
      <c r="K284" s="178"/>
      <c r="L284" s="178"/>
      <c r="M284" s="178"/>
      <c r="N284" s="178"/>
      <c r="O284" s="178"/>
      <c r="P284" s="178"/>
      <c r="Q284" s="214">
        <v>1</v>
      </c>
      <c r="R284" s="178"/>
      <c r="T284" s="178"/>
      <c r="U284" s="311"/>
      <c r="V284" s="42"/>
      <c r="W284" s="311"/>
      <c r="X284" s="311"/>
      <c r="Y284" s="311"/>
      <c r="Z284" s="162"/>
      <c r="AA284" s="311" t="s">
        <v>50</v>
      </c>
      <c r="AB284" s="311"/>
      <c r="AC284" s="311"/>
      <c r="AD284" s="311"/>
      <c r="AE284" s="311"/>
      <c r="AF284" s="162"/>
      <c r="AG284" s="311"/>
      <c r="AH284" s="311"/>
      <c r="AI284" s="311"/>
      <c r="AJ284" s="311"/>
      <c r="AK284" s="311"/>
      <c r="AL284" s="311"/>
      <c r="AM284" s="311"/>
      <c r="AN284" s="311"/>
      <c r="AO284" s="311"/>
    </row>
    <row r="285" spans="1:41" s="179" customFormat="1" ht="14.5">
      <c r="A285" s="83" t="s">
        <v>3086</v>
      </c>
      <c r="B285" s="194">
        <v>44078</v>
      </c>
      <c r="C285" s="178">
        <v>1</v>
      </c>
      <c r="D285" s="178">
        <v>30</v>
      </c>
      <c r="E285" s="178" t="s">
        <v>3087</v>
      </c>
      <c r="F285" s="178"/>
      <c r="G285" s="178"/>
      <c r="H285" s="178"/>
      <c r="I285" s="9"/>
      <c r="J285" s="178"/>
      <c r="K285" s="178"/>
      <c r="L285" s="178"/>
      <c r="M285" s="178"/>
      <c r="N285" s="178"/>
      <c r="O285" s="178"/>
      <c r="P285" s="178"/>
      <c r="Q285" s="214"/>
      <c r="R285" s="178">
        <v>1</v>
      </c>
      <c r="T285" s="178"/>
      <c r="U285" s="311"/>
      <c r="V285" s="42"/>
      <c r="W285" s="311"/>
      <c r="X285" s="311"/>
      <c r="Y285" s="311"/>
      <c r="Z285" s="162"/>
      <c r="AA285" s="311" t="s">
        <v>50</v>
      </c>
      <c r="AB285" s="311"/>
      <c r="AC285" s="311"/>
      <c r="AD285" s="311"/>
      <c r="AE285" s="311"/>
      <c r="AF285" s="162"/>
      <c r="AG285" s="311"/>
      <c r="AH285" s="311"/>
      <c r="AI285" s="311"/>
      <c r="AJ285" s="311"/>
      <c r="AK285" s="311"/>
      <c r="AL285" s="311"/>
      <c r="AM285" s="311"/>
      <c r="AN285" s="311"/>
      <c r="AO285" s="311"/>
    </row>
    <row r="286" spans="1:41" s="179" customFormat="1" ht="14.5">
      <c r="A286" s="83" t="s">
        <v>123</v>
      </c>
      <c r="B286" s="194">
        <v>44080</v>
      </c>
      <c r="C286" s="196">
        <v>15</v>
      </c>
      <c r="D286" s="178" t="s">
        <v>3091</v>
      </c>
      <c r="E286" s="178"/>
      <c r="F286" s="178"/>
      <c r="G286" s="178">
        <v>1</v>
      </c>
      <c r="H286" s="178">
        <v>14</v>
      </c>
      <c r="I286" s="9"/>
      <c r="J286" s="178"/>
      <c r="K286" s="178">
        <v>2</v>
      </c>
      <c r="L286" s="178">
        <v>2</v>
      </c>
      <c r="M286" s="178"/>
      <c r="N286" s="178"/>
      <c r="O286" s="178"/>
      <c r="P286" s="178">
        <v>14</v>
      </c>
      <c r="Q286" s="214">
        <v>15</v>
      </c>
      <c r="R286" s="178"/>
      <c r="T286" s="178"/>
      <c r="U286" s="311"/>
      <c r="V286" s="42"/>
      <c r="W286" s="311"/>
      <c r="X286" s="311"/>
      <c r="Y286" s="311"/>
      <c r="Z286" s="311" t="s">
        <v>36</v>
      </c>
      <c r="AA286" s="311" t="s">
        <v>50</v>
      </c>
      <c r="AB286" s="311"/>
      <c r="AC286" s="311"/>
      <c r="AD286" s="311"/>
      <c r="AE286" s="311"/>
      <c r="AF286" s="311" t="s">
        <v>36</v>
      </c>
      <c r="AG286" s="311"/>
      <c r="AH286" s="311"/>
      <c r="AI286" s="311"/>
      <c r="AJ286" s="311"/>
      <c r="AK286" s="311"/>
      <c r="AL286" s="311"/>
      <c r="AM286" s="311"/>
      <c r="AN286" s="311"/>
      <c r="AO286" s="311"/>
    </row>
    <row r="287" spans="1:41" s="179" customFormat="1" ht="14.5">
      <c r="A287" s="83"/>
      <c r="B287" s="194"/>
      <c r="C287" s="198">
        <v>17</v>
      </c>
      <c r="D287" s="178" t="s">
        <v>3092</v>
      </c>
      <c r="E287" s="178"/>
      <c r="F287" s="178"/>
      <c r="G287" s="178"/>
      <c r="H287" s="178"/>
      <c r="I287" s="9"/>
      <c r="J287" s="178">
        <v>17</v>
      </c>
      <c r="K287" s="178">
        <v>1</v>
      </c>
      <c r="L287" s="178">
        <v>3</v>
      </c>
      <c r="M287" s="178"/>
      <c r="N287" s="178"/>
      <c r="O287" s="178"/>
      <c r="P287" s="178">
        <v>15</v>
      </c>
      <c r="Q287" s="214">
        <v>17</v>
      </c>
      <c r="R287" s="178"/>
      <c r="T287" s="178"/>
      <c r="U287" s="311"/>
      <c r="V287" s="42"/>
      <c r="W287" s="311"/>
      <c r="X287" s="311"/>
      <c r="Y287" s="311"/>
      <c r="Z287" s="311" t="s">
        <v>36</v>
      </c>
      <c r="AA287" s="311" t="s">
        <v>36</v>
      </c>
      <c r="AB287" s="311"/>
      <c r="AC287" s="311"/>
      <c r="AD287" s="311"/>
      <c r="AE287" s="311"/>
      <c r="AF287" s="311" t="s">
        <v>36</v>
      </c>
      <c r="AG287" s="311"/>
      <c r="AH287" s="311"/>
      <c r="AI287" s="311"/>
      <c r="AJ287" s="311"/>
      <c r="AK287" s="311" t="s">
        <v>3093</v>
      </c>
      <c r="AL287" s="311"/>
      <c r="AM287" s="311"/>
      <c r="AN287" s="311"/>
      <c r="AO287" s="311"/>
    </row>
    <row r="288" spans="1:41" s="179" customFormat="1" ht="14.5">
      <c r="A288" s="83" t="s">
        <v>3105</v>
      </c>
      <c r="B288" s="194">
        <v>44088</v>
      </c>
      <c r="C288" s="185">
        <v>388</v>
      </c>
      <c r="D288" s="178"/>
      <c r="E288" s="178" t="s">
        <v>3109</v>
      </c>
      <c r="F288" s="178">
        <v>31</v>
      </c>
      <c r="G288" s="178">
        <v>86</v>
      </c>
      <c r="H288" s="178">
        <v>271</v>
      </c>
      <c r="I288" s="9"/>
      <c r="J288" s="178"/>
      <c r="K288" s="178"/>
      <c r="L288" s="178"/>
      <c r="M288" s="178"/>
      <c r="N288" s="178">
        <v>43</v>
      </c>
      <c r="O288" s="178">
        <v>3</v>
      </c>
      <c r="P288" s="178">
        <v>136</v>
      </c>
      <c r="Q288" s="214">
        <v>257</v>
      </c>
      <c r="R288" s="178">
        <v>6</v>
      </c>
      <c r="T288" s="178"/>
      <c r="U288" s="311">
        <v>122</v>
      </c>
      <c r="V288" s="42">
        <v>3</v>
      </c>
      <c r="W288" s="311"/>
      <c r="X288" s="311"/>
      <c r="Y288" s="311"/>
      <c r="Z288" s="311"/>
      <c r="AA288" s="311" t="s">
        <v>50</v>
      </c>
      <c r="AB288" s="311"/>
      <c r="AC288" s="311"/>
      <c r="AD288" s="311"/>
      <c r="AE288" s="311"/>
      <c r="AF288" s="311"/>
      <c r="AG288" s="311"/>
      <c r="AH288" s="311"/>
      <c r="AI288" s="311"/>
      <c r="AJ288" s="311"/>
      <c r="AK288" s="311"/>
      <c r="AL288" s="311"/>
      <c r="AM288" s="311"/>
      <c r="AN288" s="311"/>
      <c r="AO288" s="311"/>
    </row>
    <row r="289" spans="1:41" s="179" customFormat="1" ht="14.5">
      <c r="A289" s="83" t="s">
        <v>3111</v>
      </c>
      <c r="B289" s="194">
        <v>44081</v>
      </c>
      <c r="C289" s="185">
        <v>1</v>
      </c>
      <c r="D289" s="178">
        <v>29</v>
      </c>
      <c r="E289" s="178" t="s">
        <v>779</v>
      </c>
      <c r="F289" s="178"/>
      <c r="G289" s="178"/>
      <c r="H289" s="178"/>
      <c r="I289" s="9"/>
      <c r="J289" s="178"/>
      <c r="K289" s="178"/>
      <c r="L289" s="178"/>
      <c r="M289" s="178"/>
      <c r="N289" s="178"/>
      <c r="O289" s="178"/>
      <c r="P289" s="178"/>
      <c r="Q289" s="42">
        <v>1</v>
      </c>
      <c r="R289" s="178"/>
      <c r="T289" s="178"/>
      <c r="U289" s="311"/>
      <c r="V289" s="42"/>
      <c r="W289" s="311"/>
      <c r="X289" s="311"/>
      <c r="Y289" s="311"/>
      <c r="Z289" s="311"/>
      <c r="AA289" s="311"/>
      <c r="AB289" s="311"/>
      <c r="AC289" s="311"/>
      <c r="AD289" s="311"/>
      <c r="AE289" s="311"/>
      <c r="AF289" s="311"/>
      <c r="AG289" s="311"/>
      <c r="AH289" s="311"/>
      <c r="AI289" s="311"/>
      <c r="AJ289" s="311"/>
      <c r="AK289" s="311"/>
      <c r="AL289" s="311"/>
      <c r="AM289" s="311"/>
      <c r="AN289" s="311"/>
      <c r="AO289" s="311"/>
    </row>
    <row r="290" spans="1:41" s="179" customFormat="1" ht="14.5">
      <c r="A290" s="83" t="s">
        <v>3117</v>
      </c>
      <c r="B290" s="194">
        <v>44081</v>
      </c>
      <c r="C290" s="185">
        <v>1</v>
      </c>
      <c r="D290" s="178">
        <v>34</v>
      </c>
      <c r="E290" s="178" t="s">
        <v>754</v>
      </c>
      <c r="F290" s="178"/>
      <c r="G290" s="178"/>
      <c r="H290" s="178"/>
      <c r="I290" s="9">
        <v>7</v>
      </c>
      <c r="J290" s="178"/>
      <c r="K290" s="178"/>
      <c r="L290" s="178"/>
      <c r="M290" s="178" t="s">
        <v>3118</v>
      </c>
      <c r="N290" s="178"/>
      <c r="O290" s="178"/>
      <c r="P290" s="178">
        <v>1</v>
      </c>
      <c r="Q290" s="42">
        <v>1</v>
      </c>
      <c r="R290" s="178"/>
      <c r="T290" s="178"/>
      <c r="U290" s="311"/>
      <c r="V290" s="42"/>
      <c r="W290" s="311"/>
      <c r="X290" s="311"/>
      <c r="Y290" s="311"/>
      <c r="Z290" s="311"/>
      <c r="AA290" s="311" t="s">
        <v>3119</v>
      </c>
      <c r="AB290" s="311"/>
      <c r="AC290" s="311"/>
      <c r="AD290" s="311"/>
      <c r="AE290" s="311"/>
      <c r="AF290" s="311"/>
      <c r="AG290" s="311"/>
      <c r="AH290" s="311"/>
      <c r="AI290" s="311"/>
      <c r="AJ290" s="311"/>
      <c r="AK290" s="311"/>
      <c r="AL290" s="311"/>
      <c r="AM290" s="311"/>
      <c r="AN290" s="311"/>
      <c r="AO290" s="311"/>
    </row>
    <row r="291" spans="1:41" s="179" customFormat="1" ht="14.5">
      <c r="A291" s="83" t="s">
        <v>3124</v>
      </c>
      <c r="B291" s="194">
        <v>44085</v>
      </c>
      <c r="C291" s="185">
        <v>1</v>
      </c>
      <c r="D291" s="178">
        <v>30</v>
      </c>
      <c r="E291" s="178">
        <v>39</v>
      </c>
      <c r="F291" s="178"/>
      <c r="G291" s="178"/>
      <c r="H291" s="178"/>
      <c r="I291" s="9">
        <v>2</v>
      </c>
      <c r="J291" s="178"/>
      <c r="K291" s="178"/>
      <c r="L291" s="178"/>
      <c r="M291" s="178"/>
      <c r="N291" s="178"/>
      <c r="O291" s="178"/>
      <c r="P291" s="178">
        <v>1</v>
      </c>
      <c r="Q291" s="42">
        <v>1</v>
      </c>
      <c r="R291" s="178"/>
      <c r="T291" s="178"/>
      <c r="U291" s="311"/>
      <c r="V291" s="42"/>
      <c r="W291" s="311"/>
      <c r="X291" s="311"/>
      <c r="Y291" s="311"/>
      <c r="Z291" s="311"/>
      <c r="AA291" s="311" t="s">
        <v>50</v>
      </c>
      <c r="AB291" s="312"/>
      <c r="AC291" s="311"/>
      <c r="AD291" s="311"/>
      <c r="AE291" s="311"/>
      <c r="AF291" s="311"/>
      <c r="AG291" s="311" t="s">
        <v>3125</v>
      </c>
      <c r="AH291" s="311"/>
      <c r="AI291" s="311"/>
      <c r="AJ291" s="311"/>
      <c r="AK291" s="311"/>
      <c r="AL291" s="311"/>
      <c r="AM291" s="311"/>
      <c r="AN291" s="311"/>
      <c r="AO291" s="311"/>
    </row>
    <row r="292" spans="1:41" s="179" customFormat="1" ht="14.5">
      <c r="A292" s="83" t="s">
        <v>3136</v>
      </c>
      <c r="B292" s="194">
        <v>44085</v>
      </c>
      <c r="C292" s="185">
        <v>1</v>
      </c>
      <c r="D292" s="178">
        <v>28</v>
      </c>
      <c r="E292" s="178" t="s">
        <v>760</v>
      </c>
      <c r="F292" s="178"/>
      <c r="G292" s="178"/>
      <c r="H292" s="178"/>
      <c r="I292" s="9"/>
      <c r="J292" s="178"/>
      <c r="K292" s="178"/>
      <c r="L292" s="178"/>
      <c r="M292" s="178" t="s">
        <v>3137</v>
      </c>
      <c r="N292" s="178"/>
      <c r="O292" s="178"/>
      <c r="P292" s="178"/>
      <c r="Q292" s="42">
        <v>1</v>
      </c>
      <c r="R292" s="178"/>
      <c r="T292" s="178"/>
      <c r="U292" s="311"/>
      <c r="V292" s="42"/>
      <c r="W292" s="311"/>
      <c r="X292" s="311"/>
      <c r="Y292" s="311"/>
      <c r="Z292" s="311"/>
      <c r="AA292" s="311" t="s">
        <v>50</v>
      </c>
      <c r="AB292" s="312"/>
      <c r="AC292" s="311"/>
      <c r="AD292" s="311"/>
      <c r="AE292" s="311"/>
      <c r="AF292" s="311"/>
      <c r="AG292" s="311"/>
      <c r="AH292" s="311"/>
      <c r="AI292" s="311"/>
      <c r="AJ292" s="311"/>
      <c r="AK292" s="311"/>
      <c r="AL292" s="311"/>
      <c r="AM292" s="311"/>
      <c r="AN292" s="311"/>
      <c r="AO292" s="311"/>
    </row>
    <row r="293" spans="1:41" ht="15.75" customHeight="1">
      <c r="A293" s="83" t="s">
        <v>3143</v>
      </c>
      <c r="B293" s="191">
        <v>44081</v>
      </c>
      <c r="C293" s="185">
        <v>1</v>
      </c>
      <c r="D293" s="178">
        <v>39</v>
      </c>
      <c r="E293" s="178" t="s">
        <v>968</v>
      </c>
      <c r="N293">
        <v>1</v>
      </c>
      <c r="Q293" s="183">
        <v>1</v>
      </c>
      <c r="U293" s="312"/>
      <c r="W293" s="312"/>
      <c r="X293" s="312"/>
      <c r="Y293" s="312"/>
      <c r="Z293" s="312"/>
      <c r="AA293" s="311" t="s">
        <v>50</v>
      </c>
      <c r="AB293" s="312"/>
      <c r="AC293" s="312"/>
      <c r="AD293" s="312"/>
      <c r="AE293" s="312"/>
      <c r="AF293" s="312"/>
      <c r="AG293" s="312"/>
      <c r="AH293" s="312"/>
      <c r="AI293" s="312"/>
      <c r="AJ293" s="312"/>
      <c r="AK293" s="312"/>
      <c r="AL293" s="312"/>
      <c r="AM293" s="312"/>
      <c r="AN293" s="312"/>
      <c r="AO293" s="312"/>
    </row>
    <row r="294" spans="1:41" s="179" customFormat="1" ht="15.75" customHeight="1">
      <c r="A294" s="83" t="s">
        <v>3149</v>
      </c>
      <c r="B294" s="191">
        <v>44091</v>
      </c>
      <c r="C294" s="185">
        <v>20</v>
      </c>
      <c r="D294" s="178" t="s">
        <v>3150</v>
      </c>
      <c r="E294" s="178"/>
      <c r="P294" s="179">
        <v>20</v>
      </c>
      <c r="Q294" s="42">
        <v>20</v>
      </c>
      <c r="U294" s="312"/>
      <c r="V294" s="455"/>
      <c r="W294" s="312"/>
      <c r="X294" s="312"/>
      <c r="Y294" s="312"/>
      <c r="Z294" s="312"/>
      <c r="AA294" s="311" t="s">
        <v>3151</v>
      </c>
      <c r="AB294" s="312"/>
      <c r="AC294" s="312"/>
      <c r="AD294" s="312"/>
      <c r="AE294" s="312"/>
      <c r="AF294" s="312"/>
      <c r="AG294" s="312"/>
      <c r="AH294" s="312"/>
      <c r="AI294" s="312"/>
      <c r="AJ294" s="312"/>
      <c r="AK294" s="312"/>
      <c r="AL294" s="312"/>
      <c r="AM294" s="312"/>
      <c r="AN294" s="312"/>
      <c r="AO294" s="312"/>
    </row>
    <row r="295" spans="1:41" s="179" customFormat="1" ht="15.75" customHeight="1">
      <c r="A295" s="200" t="s">
        <v>3157</v>
      </c>
      <c r="B295" s="191">
        <v>44092</v>
      </c>
      <c r="C295" s="185">
        <v>179</v>
      </c>
      <c r="D295" s="178" t="s">
        <v>3158</v>
      </c>
      <c r="E295" s="178"/>
      <c r="N295" s="179">
        <v>6</v>
      </c>
      <c r="Q295" s="42">
        <v>179</v>
      </c>
      <c r="U295" s="312"/>
      <c r="V295" s="455"/>
      <c r="W295" s="312"/>
      <c r="X295" s="312"/>
      <c r="Y295" s="312"/>
      <c r="Z295" s="312"/>
      <c r="AA295" s="311"/>
      <c r="AB295" s="312"/>
      <c r="AC295" s="312"/>
      <c r="AD295" s="312"/>
      <c r="AE295" s="312"/>
      <c r="AF295" s="312"/>
      <c r="AG295" s="312"/>
      <c r="AH295" s="312"/>
      <c r="AI295" s="312"/>
      <c r="AJ295" s="312"/>
      <c r="AK295" s="312"/>
      <c r="AL295" s="312"/>
      <c r="AM295" s="312"/>
      <c r="AN295" s="312"/>
      <c r="AO295" s="312"/>
    </row>
    <row r="296" spans="1:41" s="179" customFormat="1" ht="15.75" customHeight="1">
      <c r="A296" s="83" t="s">
        <v>3167</v>
      </c>
      <c r="B296" s="191">
        <v>44064</v>
      </c>
      <c r="C296" s="185">
        <v>1</v>
      </c>
      <c r="D296" s="178">
        <v>31</v>
      </c>
      <c r="E296" s="178">
        <v>35</v>
      </c>
      <c r="P296" s="179">
        <v>1</v>
      </c>
      <c r="Q296" s="42">
        <v>1</v>
      </c>
      <c r="U296" s="312"/>
      <c r="V296" s="455"/>
      <c r="W296" s="312"/>
      <c r="X296" s="312"/>
      <c r="Y296" s="312"/>
      <c r="Z296" s="312"/>
      <c r="AA296" s="311" t="s">
        <v>50</v>
      </c>
      <c r="AB296" s="312"/>
      <c r="AC296" s="312"/>
      <c r="AD296" s="312"/>
      <c r="AE296" s="312"/>
      <c r="AF296" s="312"/>
      <c r="AG296" s="312"/>
      <c r="AH296" s="312"/>
      <c r="AI296" s="312"/>
      <c r="AJ296" s="312"/>
      <c r="AK296" s="312"/>
      <c r="AL296" s="312"/>
      <c r="AM296" s="312"/>
      <c r="AN296" s="312"/>
      <c r="AO296" s="312"/>
    </row>
    <row r="297" spans="1:41" s="179" customFormat="1" ht="15.75" customHeight="1">
      <c r="A297" s="83" t="s">
        <v>3172</v>
      </c>
      <c r="B297" s="191">
        <v>44092</v>
      </c>
      <c r="C297" s="185">
        <v>5</v>
      </c>
      <c r="D297" s="178" t="s">
        <v>3173</v>
      </c>
      <c r="E297" s="178" t="s">
        <v>3175</v>
      </c>
      <c r="I297" s="189" t="s">
        <v>3176</v>
      </c>
      <c r="P297" s="179">
        <v>2</v>
      </c>
      <c r="Q297" s="183">
        <v>5</v>
      </c>
      <c r="U297" s="312"/>
      <c r="V297" s="455"/>
      <c r="W297" s="312"/>
      <c r="X297" s="312"/>
      <c r="Y297" s="312"/>
      <c r="Z297" s="312"/>
      <c r="AA297" s="311" t="s">
        <v>50</v>
      </c>
      <c r="AB297" s="312"/>
      <c r="AC297" s="312"/>
      <c r="AD297" s="312"/>
      <c r="AE297" s="189" t="s">
        <v>36</v>
      </c>
      <c r="AF297" s="189" t="s">
        <v>243</v>
      </c>
      <c r="AG297" s="312"/>
      <c r="AH297" s="312"/>
      <c r="AI297" s="189" t="s">
        <v>36</v>
      </c>
      <c r="AJ297" s="312"/>
      <c r="AK297" s="189" t="s">
        <v>3174</v>
      </c>
      <c r="AL297" s="312"/>
      <c r="AM297" s="312"/>
      <c r="AN297" s="312"/>
      <c r="AO297" s="312"/>
    </row>
    <row r="298" spans="1:41" s="179" customFormat="1" ht="15.75" customHeight="1">
      <c r="A298" s="83" t="s">
        <v>457</v>
      </c>
      <c r="B298" s="191">
        <v>44085</v>
      </c>
      <c r="C298" s="185">
        <v>242</v>
      </c>
      <c r="D298" s="178" t="s">
        <v>3187</v>
      </c>
      <c r="E298" s="178" t="s">
        <v>3186</v>
      </c>
      <c r="I298" s="189" t="s">
        <v>3188</v>
      </c>
      <c r="N298" s="179">
        <v>7</v>
      </c>
      <c r="O298" s="179">
        <v>1</v>
      </c>
      <c r="P298" s="179">
        <v>63</v>
      </c>
      <c r="Q298" s="183">
        <v>242</v>
      </c>
      <c r="U298" s="312"/>
      <c r="V298" s="455"/>
      <c r="W298" s="312"/>
      <c r="X298" s="312"/>
      <c r="Y298" s="312"/>
      <c r="Z298" s="312"/>
      <c r="AA298" s="311" t="s">
        <v>3189</v>
      </c>
      <c r="AB298" s="312"/>
      <c r="AC298" s="312"/>
      <c r="AD298" s="312"/>
      <c r="AE298" s="189"/>
      <c r="AF298" s="189"/>
      <c r="AG298" s="189" t="s">
        <v>561</v>
      </c>
      <c r="AH298" s="312"/>
      <c r="AI298" s="189"/>
      <c r="AJ298" s="312"/>
      <c r="AK298" s="189"/>
      <c r="AL298" s="312"/>
      <c r="AM298" s="312"/>
      <c r="AN298" s="312"/>
      <c r="AO298" s="312"/>
    </row>
    <row r="299" spans="1:41" s="179" customFormat="1" ht="15.75" customHeight="1">
      <c r="A299" s="83" t="s">
        <v>3209</v>
      </c>
      <c r="B299" s="191">
        <v>44099</v>
      </c>
      <c r="C299" s="185">
        <v>1</v>
      </c>
      <c r="D299" s="178">
        <v>25</v>
      </c>
      <c r="E299" s="178">
        <v>38</v>
      </c>
      <c r="F299" s="202"/>
      <c r="G299" s="203"/>
      <c r="H299" s="203"/>
      <c r="I299" s="189"/>
      <c r="N299" s="203"/>
      <c r="P299" s="179">
        <v>1</v>
      </c>
      <c r="Q299" s="183">
        <v>1</v>
      </c>
      <c r="U299" s="312"/>
      <c r="V299" s="455"/>
      <c r="W299" s="312"/>
      <c r="X299" s="312"/>
      <c r="Y299" s="312"/>
      <c r="Z299" s="312"/>
      <c r="AA299" s="311"/>
      <c r="AB299" s="312"/>
      <c r="AC299" s="312"/>
      <c r="AD299" s="312"/>
      <c r="AE299" s="189"/>
      <c r="AF299" s="189"/>
      <c r="AG299" s="189"/>
      <c r="AH299" s="312"/>
      <c r="AI299" s="189"/>
      <c r="AJ299" s="312"/>
      <c r="AK299" s="189" t="s">
        <v>986</v>
      </c>
      <c r="AL299" s="312"/>
      <c r="AM299" s="312"/>
      <c r="AN299" s="312"/>
      <c r="AO299" s="312"/>
    </row>
    <row r="300" spans="1:41" s="179" customFormat="1" ht="15.5" customHeight="1">
      <c r="A300" s="83" t="s">
        <v>3222</v>
      </c>
      <c r="B300" s="191">
        <v>44097</v>
      </c>
      <c r="C300" s="185">
        <v>105</v>
      </c>
      <c r="D300" s="178" t="s">
        <v>3217</v>
      </c>
      <c r="E300" s="178" t="s">
        <v>3218</v>
      </c>
      <c r="F300" s="202"/>
      <c r="G300" s="203"/>
      <c r="H300" s="203"/>
      <c r="I300" s="189" t="s">
        <v>3219</v>
      </c>
      <c r="L300" s="179">
        <v>16</v>
      </c>
      <c r="N300" s="204">
        <v>14</v>
      </c>
      <c r="O300" s="179">
        <v>1</v>
      </c>
      <c r="P300" s="179">
        <v>28</v>
      </c>
      <c r="Q300" s="183">
        <v>93</v>
      </c>
      <c r="U300" s="312">
        <v>11</v>
      </c>
      <c r="V300" s="455"/>
      <c r="W300" s="312"/>
      <c r="X300" s="312"/>
      <c r="Y300" s="312"/>
      <c r="Z300" s="312"/>
      <c r="AA300" s="311" t="s">
        <v>3221</v>
      </c>
      <c r="AB300" s="312"/>
      <c r="AC300" s="312"/>
      <c r="AD300" s="312"/>
      <c r="AE300" s="189"/>
      <c r="AF300" s="189"/>
      <c r="AG300" s="189"/>
      <c r="AH300" s="312"/>
      <c r="AI300" s="189"/>
      <c r="AJ300" s="312"/>
      <c r="AK300" s="189"/>
      <c r="AL300" s="312"/>
      <c r="AM300" s="312"/>
      <c r="AN300" s="312"/>
      <c r="AO300" s="312"/>
    </row>
    <row r="301" spans="1:41" s="179" customFormat="1" ht="15.75" customHeight="1">
      <c r="A301" s="208" t="s">
        <v>3228</v>
      </c>
      <c r="B301" s="191">
        <v>44099</v>
      </c>
      <c r="C301" s="185">
        <v>598</v>
      </c>
      <c r="D301" s="178">
        <v>29</v>
      </c>
      <c r="E301" s="178"/>
      <c r="F301" s="205">
        <v>14</v>
      </c>
      <c r="G301" s="176">
        <v>61</v>
      </c>
      <c r="H301" s="176">
        <v>521</v>
      </c>
      <c r="I301" s="189"/>
      <c r="L301" s="179">
        <v>64</v>
      </c>
      <c r="M301" s="189" t="s">
        <v>5199</v>
      </c>
      <c r="N301" s="204">
        <v>44</v>
      </c>
      <c r="O301" s="179">
        <v>2</v>
      </c>
      <c r="P301" s="179">
        <v>151</v>
      </c>
      <c r="Q301" s="223">
        <v>454</v>
      </c>
      <c r="R301" s="223">
        <v>5</v>
      </c>
      <c r="S301" s="223">
        <v>5</v>
      </c>
      <c r="U301" s="312">
        <v>139</v>
      </c>
      <c r="V301" s="455"/>
      <c r="W301" s="312"/>
      <c r="X301" s="312"/>
      <c r="Y301" s="312"/>
      <c r="Z301" s="312"/>
      <c r="AA301" s="311"/>
      <c r="AB301" s="312"/>
      <c r="AC301" s="312"/>
      <c r="AD301" s="312"/>
      <c r="AE301" s="189"/>
      <c r="AF301" s="189"/>
      <c r="AG301" s="189"/>
      <c r="AH301" s="312"/>
      <c r="AI301" s="189"/>
      <c r="AJ301" s="312"/>
      <c r="AK301" s="189"/>
      <c r="AL301" s="312"/>
      <c r="AM301" s="312"/>
      <c r="AN301" s="312"/>
      <c r="AO301" s="312"/>
    </row>
    <row r="302" spans="1:41" s="179" customFormat="1" ht="15.75" customHeight="1">
      <c r="A302" s="83" t="s">
        <v>3236</v>
      </c>
      <c r="B302" s="191">
        <v>44095</v>
      </c>
      <c r="C302" s="185">
        <v>2</v>
      </c>
      <c r="D302" s="178" t="s">
        <v>3237</v>
      </c>
      <c r="E302" s="178"/>
      <c r="F302" s="205"/>
      <c r="G302" s="176"/>
      <c r="H302" s="176"/>
      <c r="I302" s="189"/>
      <c r="M302" s="189"/>
      <c r="N302" s="204"/>
      <c r="O302" s="179">
        <v>1</v>
      </c>
      <c r="P302" s="179">
        <v>2</v>
      </c>
      <c r="Q302" s="183">
        <v>2</v>
      </c>
      <c r="U302" s="312"/>
      <c r="V302" s="455"/>
      <c r="W302" s="312"/>
      <c r="X302" s="312"/>
      <c r="Y302" s="312"/>
      <c r="Z302" s="312"/>
      <c r="AA302" s="311" t="s">
        <v>3238</v>
      </c>
      <c r="AB302" s="312"/>
      <c r="AC302" s="312"/>
      <c r="AD302" s="312"/>
      <c r="AE302" s="189"/>
      <c r="AF302" s="189"/>
      <c r="AG302" s="189"/>
      <c r="AH302" s="312"/>
      <c r="AI302" s="189"/>
      <c r="AJ302" s="312"/>
      <c r="AK302" s="189"/>
      <c r="AL302" s="312"/>
      <c r="AM302" s="312"/>
      <c r="AN302" s="312"/>
      <c r="AO302" s="312"/>
    </row>
    <row r="303" spans="1:41" s="179" customFormat="1" ht="15.75" customHeight="1">
      <c r="A303" s="83" t="s">
        <v>3262</v>
      </c>
      <c r="B303" s="191">
        <v>44095</v>
      </c>
      <c r="C303" s="185">
        <v>52</v>
      </c>
      <c r="D303" s="178" t="s">
        <v>3247</v>
      </c>
      <c r="E303" s="178" t="s">
        <v>3248</v>
      </c>
      <c r="F303" s="205">
        <v>5</v>
      </c>
      <c r="G303" s="176">
        <v>24</v>
      </c>
      <c r="H303" s="176">
        <v>23</v>
      </c>
      <c r="I303" s="189"/>
      <c r="K303" s="179">
        <v>1</v>
      </c>
      <c r="M303" s="189" t="s">
        <v>3249</v>
      </c>
      <c r="N303" s="204">
        <v>4</v>
      </c>
      <c r="P303" s="179">
        <v>10</v>
      </c>
      <c r="Q303" s="183">
        <v>14</v>
      </c>
      <c r="U303" s="312">
        <v>38</v>
      </c>
      <c r="V303" s="455"/>
      <c r="W303" s="312">
        <v>4</v>
      </c>
      <c r="X303" s="312"/>
      <c r="Y303" s="312"/>
      <c r="Z303" s="312"/>
      <c r="AA303" s="311" t="s">
        <v>3246</v>
      </c>
      <c r="AB303" s="312"/>
      <c r="AC303" s="312"/>
      <c r="AD303" s="312"/>
      <c r="AE303" s="189"/>
      <c r="AF303" s="189"/>
      <c r="AG303" s="189"/>
      <c r="AH303" s="312"/>
      <c r="AI303" s="189"/>
      <c r="AJ303" s="312"/>
      <c r="AK303" s="189"/>
      <c r="AL303" s="312"/>
      <c r="AM303" s="312"/>
      <c r="AN303" s="312"/>
      <c r="AO303" s="312"/>
    </row>
    <row r="304" spans="1:41" s="179" customFormat="1" ht="15.75" customHeight="1">
      <c r="A304" s="83" t="s">
        <v>3270</v>
      </c>
      <c r="B304" s="191">
        <v>44090</v>
      </c>
      <c r="C304" s="185">
        <v>1</v>
      </c>
      <c r="D304" s="178">
        <v>22</v>
      </c>
      <c r="E304" s="178">
        <v>32</v>
      </c>
      <c r="F304" s="205"/>
      <c r="G304" s="176"/>
      <c r="H304" s="176"/>
      <c r="I304" s="189">
        <v>7</v>
      </c>
      <c r="M304" s="189"/>
      <c r="N304" s="204">
        <v>1</v>
      </c>
      <c r="O304" s="179">
        <v>1</v>
      </c>
      <c r="P304" s="179">
        <v>1</v>
      </c>
      <c r="Q304" s="183">
        <v>1</v>
      </c>
      <c r="U304" s="312"/>
      <c r="V304" s="455"/>
      <c r="W304" s="312"/>
      <c r="X304" s="312"/>
      <c r="Y304" s="312"/>
      <c r="Z304" s="312"/>
      <c r="AA304" s="311" t="s">
        <v>50</v>
      </c>
      <c r="AB304" s="312"/>
      <c r="AC304" s="312"/>
      <c r="AD304" s="312"/>
      <c r="AE304" s="189"/>
      <c r="AF304" s="189"/>
      <c r="AG304" s="189"/>
      <c r="AH304" s="312"/>
      <c r="AI304" s="189"/>
      <c r="AJ304" s="312"/>
      <c r="AK304" s="189"/>
      <c r="AL304" s="312"/>
      <c r="AM304" s="312"/>
      <c r="AN304" s="312"/>
      <c r="AO304" s="312"/>
    </row>
    <row r="305" spans="1:41" s="216" customFormat="1" ht="15.75" customHeight="1">
      <c r="A305" s="83" t="s">
        <v>3279</v>
      </c>
      <c r="B305" s="191">
        <v>44101</v>
      </c>
      <c r="C305" s="185">
        <v>67</v>
      </c>
      <c r="D305" s="215" t="s">
        <v>3280</v>
      </c>
      <c r="E305" s="215"/>
      <c r="F305" s="205"/>
      <c r="G305" s="176"/>
      <c r="H305" s="176"/>
      <c r="I305" s="189"/>
      <c r="K305" s="216">
        <v>14</v>
      </c>
      <c r="M305" s="189" t="s">
        <v>3281</v>
      </c>
      <c r="N305" s="204">
        <v>4</v>
      </c>
      <c r="P305" s="216">
        <v>20</v>
      </c>
      <c r="Q305" s="216">
        <v>67</v>
      </c>
      <c r="U305" s="312"/>
      <c r="V305" s="455"/>
      <c r="W305" s="312"/>
      <c r="X305" s="312"/>
      <c r="Y305" s="312"/>
      <c r="Z305" s="312"/>
      <c r="AA305" s="311" t="s">
        <v>50</v>
      </c>
      <c r="AB305" s="312"/>
      <c r="AC305" s="312"/>
      <c r="AD305" s="312"/>
      <c r="AE305" s="189"/>
      <c r="AF305" s="189"/>
      <c r="AG305" s="189"/>
      <c r="AH305" s="312"/>
      <c r="AI305" s="189"/>
      <c r="AJ305" s="312"/>
      <c r="AK305" s="189"/>
      <c r="AL305" s="312"/>
      <c r="AM305" s="312"/>
      <c r="AN305" s="312"/>
      <c r="AO305" s="312"/>
    </row>
    <row r="306" spans="1:41" s="216" customFormat="1" ht="15.75" customHeight="1">
      <c r="A306" s="83" t="s">
        <v>3286</v>
      </c>
      <c r="B306" s="191">
        <v>44102</v>
      </c>
      <c r="C306" s="185">
        <v>1</v>
      </c>
      <c r="D306" s="215">
        <v>32</v>
      </c>
      <c r="E306" s="215" t="s">
        <v>737</v>
      </c>
      <c r="F306" s="205"/>
      <c r="G306" s="176"/>
      <c r="H306" s="176"/>
      <c r="I306" s="189">
        <v>3</v>
      </c>
      <c r="M306" s="189"/>
      <c r="N306" s="204"/>
      <c r="P306" s="245">
        <v>1</v>
      </c>
      <c r="Q306" s="216">
        <v>1</v>
      </c>
      <c r="U306" s="312"/>
      <c r="V306" s="455"/>
      <c r="W306" s="312"/>
      <c r="X306" s="312"/>
      <c r="Y306" s="312"/>
      <c r="Z306" s="312"/>
      <c r="AA306" s="311" t="s">
        <v>36</v>
      </c>
      <c r="AB306" s="312"/>
      <c r="AC306" s="312"/>
      <c r="AD306" s="312"/>
      <c r="AE306" s="189" t="s">
        <v>3374</v>
      </c>
      <c r="AF306" s="189"/>
      <c r="AG306" s="189" t="s">
        <v>3373</v>
      </c>
      <c r="AH306" s="312"/>
      <c r="AI306" s="189"/>
      <c r="AJ306" s="312"/>
      <c r="AK306" s="189"/>
      <c r="AL306" s="312"/>
      <c r="AM306" s="312"/>
      <c r="AN306" s="312"/>
      <c r="AO306" s="312"/>
    </row>
    <row r="307" spans="1:41" s="216" customFormat="1" ht="15.75" customHeight="1">
      <c r="A307" s="83" t="s">
        <v>3287</v>
      </c>
      <c r="B307" s="191">
        <v>44099</v>
      </c>
      <c r="C307" s="185">
        <v>61</v>
      </c>
      <c r="D307" s="215" t="s">
        <v>3288</v>
      </c>
      <c r="E307" s="215" t="s">
        <v>3289</v>
      </c>
      <c r="F307" s="205"/>
      <c r="G307" s="176"/>
      <c r="H307" s="176"/>
      <c r="I307" s="189"/>
      <c r="M307" s="189" t="s">
        <v>3290</v>
      </c>
      <c r="N307" s="204"/>
      <c r="Q307" s="223">
        <v>61</v>
      </c>
      <c r="U307" s="312"/>
      <c r="V307" s="455"/>
      <c r="W307" s="312"/>
      <c r="X307" s="312"/>
      <c r="Y307" s="312"/>
      <c r="Z307" s="312"/>
      <c r="AA307" s="311"/>
      <c r="AB307" s="312"/>
      <c r="AC307" s="312"/>
      <c r="AD307" s="312"/>
      <c r="AE307" s="189"/>
      <c r="AF307" s="189"/>
      <c r="AG307" s="189"/>
      <c r="AH307" s="312"/>
      <c r="AI307" s="189"/>
      <c r="AJ307" s="312"/>
      <c r="AK307" s="189"/>
      <c r="AL307" s="312"/>
      <c r="AM307" s="312"/>
      <c r="AN307" s="312"/>
      <c r="AO307" s="312"/>
    </row>
    <row r="308" spans="1:41" s="216" customFormat="1" ht="15.75" customHeight="1">
      <c r="A308" s="83" t="s">
        <v>3311</v>
      </c>
      <c r="B308" s="191">
        <v>44103</v>
      </c>
      <c r="C308" s="185">
        <v>37</v>
      </c>
      <c r="D308" s="215" t="s">
        <v>3308</v>
      </c>
      <c r="E308" s="215"/>
      <c r="F308" s="205"/>
      <c r="G308" s="176"/>
      <c r="H308" s="176"/>
      <c r="I308" s="189"/>
      <c r="M308" s="189"/>
      <c r="N308" s="204"/>
      <c r="P308" s="216">
        <v>18</v>
      </c>
      <c r="Q308" s="216">
        <v>37</v>
      </c>
      <c r="U308" s="312"/>
      <c r="V308" s="455"/>
      <c r="W308" s="312"/>
      <c r="X308" s="312"/>
      <c r="Y308" s="312"/>
      <c r="Z308" s="312"/>
      <c r="AA308" s="311"/>
      <c r="AB308" s="312"/>
      <c r="AC308" s="312"/>
      <c r="AD308" s="312"/>
      <c r="AE308" s="189"/>
      <c r="AF308" s="189"/>
      <c r="AG308" s="189"/>
      <c r="AH308" s="312"/>
      <c r="AI308" s="189"/>
      <c r="AJ308" s="312"/>
      <c r="AK308" s="189"/>
      <c r="AL308" s="312"/>
      <c r="AM308" s="312"/>
      <c r="AN308" s="312"/>
      <c r="AO308" s="312"/>
    </row>
    <row r="309" spans="1:41" s="216" customFormat="1" ht="15.75" customHeight="1">
      <c r="A309" s="83" t="s">
        <v>3326</v>
      </c>
      <c r="B309" s="191">
        <v>44103</v>
      </c>
      <c r="C309" s="185">
        <v>53</v>
      </c>
      <c r="D309" s="215" t="s">
        <v>3324</v>
      </c>
      <c r="E309" s="215"/>
      <c r="F309" s="205"/>
      <c r="G309" s="176"/>
      <c r="H309" s="176"/>
      <c r="I309" s="189"/>
      <c r="K309" s="216">
        <v>10</v>
      </c>
      <c r="M309" s="189"/>
      <c r="N309" s="204">
        <v>6</v>
      </c>
      <c r="P309" s="216">
        <v>23</v>
      </c>
      <c r="Q309" s="216">
        <v>53</v>
      </c>
      <c r="U309" s="312"/>
      <c r="V309" s="455"/>
      <c r="W309" s="312"/>
      <c r="X309" s="312"/>
      <c r="Y309" s="312"/>
      <c r="Z309" s="312"/>
      <c r="AA309" s="311" t="s">
        <v>50</v>
      </c>
      <c r="AB309" s="312"/>
      <c r="AC309" s="312"/>
      <c r="AD309" s="312"/>
      <c r="AE309" s="189"/>
      <c r="AF309" s="189"/>
      <c r="AG309" s="189"/>
      <c r="AH309" s="312"/>
      <c r="AI309" s="189"/>
      <c r="AJ309" s="312"/>
      <c r="AK309" s="189"/>
      <c r="AL309" s="312"/>
      <c r="AM309" s="312"/>
      <c r="AN309" s="312"/>
      <c r="AO309" s="312"/>
    </row>
    <row r="310" spans="1:41" s="225" customFormat="1" ht="15.75" customHeight="1">
      <c r="A310" s="83" t="s">
        <v>3336</v>
      </c>
      <c r="B310" s="191">
        <v>44106</v>
      </c>
      <c r="C310" s="185">
        <v>16</v>
      </c>
      <c r="D310" s="224" t="s">
        <v>3331</v>
      </c>
      <c r="E310" s="224" t="s">
        <v>3332</v>
      </c>
      <c r="F310" s="205"/>
      <c r="G310" s="176"/>
      <c r="H310" s="176">
        <v>16</v>
      </c>
      <c r="I310" s="189"/>
      <c r="M310" s="189"/>
      <c r="N310" s="204"/>
      <c r="P310" s="225">
        <v>16</v>
      </c>
      <c r="Q310" s="225">
        <v>16</v>
      </c>
      <c r="U310" s="312"/>
      <c r="V310" s="455"/>
      <c r="W310" s="312"/>
      <c r="X310" s="312"/>
      <c r="Y310" s="312"/>
      <c r="Z310" s="312"/>
      <c r="AA310" s="311" t="s">
        <v>50</v>
      </c>
      <c r="AB310" s="312"/>
      <c r="AC310" s="312"/>
      <c r="AD310" s="312"/>
      <c r="AE310" s="189"/>
      <c r="AF310" s="189"/>
      <c r="AG310" s="189"/>
      <c r="AH310" s="312"/>
      <c r="AI310" s="189"/>
      <c r="AJ310" s="312"/>
      <c r="AK310" s="189"/>
      <c r="AL310" s="312"/>
      <c r="AM310" s="312"/>
      <c r="AN310" s="312"/>
      <c r="AO310" s="312"/>
    </row>
    <row r="311" spans="1:41" s="225" customFormat="1" ht="15.75" customHeight="1">
      <c r="A311" s="83" t="s">
        <v>187</v>
      </c>
      <c r="B311" s="191">
        <v>44106</v>
      </c>
      <c r="C311" s="185">
        <v>2</v>
      </c>
      <c r="D311" s="224" t="s">
        <v>3341</v>
      </c>
      <c r="E311" s="224" t="s">
        <v>3343</v>
      </c>
      <c r="F311" s="205"/>
      <c r="G311" s="176"/>
      <c r="H311" s="176"/>
      <c r="I311" s="189"/>
      <c r="M311" s="189"/>
      <c r="N311" s="204"/>
      <c r="Q311" s="225">
        <v>2</v>
      </c>
      <c r="U311" s="312"/>
      <c r="V311" s="455"/>
      <c r="W311" s="312"/>
      <c r="X311" s="312"/>
      <c r="Y311" s="312"/>
      <c r="Z311" s="312"/>
      <c r="AA311" s="311" t="s">
        <v>50</v>
      </c>
      <c r="AB311" s="312"/>
      <c r="AC311" s="312"/>
      <c r="AD311" s="312"/>
      <c r="AE311" s="189"/>
      <c r="AF311" s="189"/>
      <c r="AG311" s="189"/>
      <c r="AH311" s="312"/>
      <c r="AI311" s="189"/>
      <c r="AJ311" s="312"/>
      <c r="AK311" s="189"/>
      <c r="AL311" s="312"/>
      <c r="AM311" s="312"/>
      <c r="AN311" s="312"/>
      <c r="AO311" s="312"/>
    </row>
    <row r="312" spans="1:41" s="225" customFormat="1" ht="15.75" customHeight="1">
      <c r="A312" s="83" t="s">
        <v>3354</v>
      </c>
      <c r="B312" s="191">
        <v>44007</v>
      </c>
      <c r="C312" s="185">
        <v>1</v>
      </c>
      <c r="D312" s="224">
        <v>31</v>
      </c>
      <c r="E312" s="224" t="s">
        <v>954</v>
      </c>
      <c r="F312" s="205"/>
      <c r="G312" s="176"/>
      <c r="H312" s="176"/>
      <c r="I312" s="189"/>
      <c r="K312" s="225">
        <v>1</v>
      </c>
      <c r="M312" s="189" t="s">
        <v>3353</v>
      </c>
      <c r="N312" s="204"/>
      <c r="P312" s="225">
        <v>1</v>
      </c>
      <c r="Q312" s="225">
        <v>1</v>
      </c>
      <c r="U312" s="312"/>
      <c r="V312" s="455"/>
      <c r="W312" s="312"/>
      <c r="X312" s="312"/>
      <c r="Y312" s="312"/>
      <c r="Z312" s="312"/>
      <c r="AA312" s="311" t="s">
        <v>50</v>
      </c>
      <c r="AB312" s="312"/>
      <c r="AC312" s="312"/>
      <c r="AD312" s="312"/>
      <c r="AE312" s="189"/>
      <c r="AF312" s="189"/>
      <c r="AG312" s="189"/>
      <c r="AH312" s="312"/>
      <c r="AI312" s="189"/>
      <c r="AJ312" s="312"/>
      <c r="AK312" s="189"/>
      <c r="AL312" s="312"/>
      <c r="AM312" s="312"/>
      <c r="AN312" s="312"/>
      <c r="AO312" s="312"/>
    </row>
    <row r="313" spans="1:41" s="225" customFormat="1" ht="15.75" customHeight="1">
      <c r="A313" s="83" t="s">
        <v>3360</v>
      </c>
      <c r="B313" s="193">
        <v>44079</v>
      </c>
      <c r="C313" s="185">
        <v>1</v>
      </c>
      <c r="D313" s="224">
        <v>28</v>
      </c>
      <c r="E313" s="224" t="s">
        <v>745</v>
      </c>
      <c r="F313" s="205"/>
      <c r="G313" s="176"/>
      <c r="H313" s="176"/>
      <c r="I313" s="189">
        <v>16</v>
      </c>
      <c r="M313" s="189"/>
      <c r="N313" s="204"/>
      <c r="P313" s="225">
        <v>1</v>
      </c>
      <c r="Q313" s="225">
        <v>1</v>
      </c>
      <c r="U313" s="312"/>
      <c r="V313" s="455"/>
      <c r="W313" s="312"/>
      <c r="X313" s="312"/>
      <c r="Y313" s="312"/>
      <c r="Z313" s="189" t="s">
        <v>36</v>
      </c>
      <c r="AA313" s="311" t="s">
        <v>50</v>
      </c>
      <c r="AB313" s="312"/>
      <c r="AC313" s="312"/>
      <c r="AD313" s="312"/>
      <c r="AE313" s="189"/>
      <c r="AF313" s="189" t="s">
        <v>36</v>
      </c>
      <c r="AG313" s="189"/>
      <c r="AH313" s="312"/>
      <c r="AI313" s="189" t="s">
        <v>36</v>
      </c>
      <c r="AJ313" s="312"/>
      <c r="AK313" s="189"/>
      <c r="AL313" s="312"/>
      <c r="AM313" s="312"/>
      <c r="AN313" s="312"/>
      <c r="AO313" s="312"/>
    </row>
    <row r="314" spans="1:41" s="245" customFormat="1" ht="15.75" customHeight="1">
      <c r="A314" s="83" t="s">
        <v>3376</v>
      </c>
      <c r="B314" s="193">
        <v>44104</v>
      </c>
      <c r="C314" s="185">
        <v>20</v>
      </c>
      <c r="D314" s="244" t="s">
        <v>3375</v>
      </c>
      <c r="E314" s="244"/>
      <c r="F314" s="205"/>
      <c r="G314" s="176"/>
      <c r="H314" s="176"/>
      <c r="I314" s="189"/>
      <c r="K314" s="450">
        <v>2</v>
      </c>
      <c r="M314" s="189"/>
      <c r="N314" s="204"/>
      <c r="O314" s="245">
        <v>2</v>
      </c>
      <c r="Q314" s="245">
        <v>13</v>
      </c>
      <c r="R314" s="245">
        <v>1</v>
      </c>
      <c r="S314" s="450">
        <v>2</v>
      </c>
      <c r="U314" s="312">
        <v>5</v>
      </c>
      <c r="V314" s="455">
        <v>1</v>
      </c>
      <c r="W314" s="312"/>
      <c r="X314" s="312"/>
      <c r="Y314" s="312"/>
      <c r="Z314" s="189"/>
      <c r="AA314" s="311" t="s">
        <v>50</v>
      </c>
      <c r="AB314" s="312"/>
      <c r="AC314" s="312"/>
      <c r="AD314" s="312"/>
      <c r="AE314" s="189"/>
      <c r="AF314" s="189"/>
      <c r="AG314" s="189"/>
      <c r="AH314" s="312"/>
      <c r="AI314" s="189"/>
      <c r="AJ314" s="312"/>
      <c r="AK314" s="189"/>
      <c r="AL314" s="312"/>
      <c r="AM314" s="312"/>
      <c r="AN314" s="312"/>
      <c r="AO314" s="312"/>
    </row>
    <row r="315" spans="1:41" s="249" customFormat="1" ht="15.75" customHeight="1">
      <c r="A315" s="83" t="s">
        <v>3385</v>
      </c>
      <c r="B315" s="193">
        <v>44112</v>
      </c>
      <c r="C315" s="185">
        <v>67</v>
      </c>
      <c r="D315" s="248" t="s">
        <v>3382</v>
      </c>
      <c r="E315" s="248" t="s">
        <v>3384</v>
      </c>
      <c r="F315" s="205"/>
      <c r="G315" s="176"/>
      <c r="H315" s="176"/>
      <c r="I315" s="189"/>
      <c r="L315" s="249">
        <v>7</v>
      </c>
      <c r="M315" s="189" t="s">
        <v>3383</v>
      </c>
      <c r="N315" s="204">
        <v>44</v>
      </c>
      <c r="P315" s="249">
        <v>19</v>
      </c>
      <c r="Q315" s="249">
        <v>26</v>
      </c>
      <c r="R315" s="249">
        <v>1</v>
      </c>
      <c r="U315" s="312">
        <v>40</v>
      </c>
      <c r="V315" s="455"/>
      <c r="W315" s="312"/>
      <c r="X315" s="312"/>
      <c r="Y315" s="312"/>
      <c r="Z315" s="189"/>
      <c r="AA315" s="311" t="s">
        <v>50</v>
      </c>
      <c r="AB315" s="312"/>
      <c r="AC315" s="312"/>
      <c r="AD315" s="312"/>
      <c r="AE315" s="189"/>
      <c r="AF315" s="189"/>
      <c r="AG315" s="189"/>
      <c r="AH315" s="312"/>
      <c r="AI315" s="189"/>
      <c r="AJ315" s="312"/>
      <c r="AK315" s="189"/>
      <c r="AL315" s="312"/>
      <c r="AM315" s="312"/>
      <c r="AN315" s="312"/>
      <c r="AO315" s="312"/>
    </row>
    <row r="316" spans="1:41" s="249" customFormat="1" ht="15.75" customHeight="1">
      <c r="A316" s="83" t="s">
        <v>3392</v>
      </c>
      <c r="B316" s="193">
        <v>44075</v>
      </c>
      <c r="C316" s="185">
        <v>1</v>
      </c>
      <c r="D316" s="248">
        <v>37</v>
      </c>
      <c r="E316" s="248">
        <v>38</v>
      </c>
      <c r="F316" s="205"/>
      <c r="G316" s="176"/>
      <c r="H316" s="176"/>
      <c r="I316" s="189"/>
      <c r="M316" s="189"/>
      <c r="N316" s="204"/>
      <c r="P316" s="249">
        <v>1</v>
      </c>
      <c r="Q316" s="249">
        <v>1</v>
      </c>
      <c r="U316" s="312"/>
      <c r="V316" s="455"/>
      <c r="W316" s="312"/>
      <c r="X316" s="312"/>
      <c r="Y316" s="312"/>
      <c r="Z316" s="189"/>
      <c r="AA316" s="311" t="s">
        <v>36</v>
      </c>
      <c r="AB316" s="312"/>
      <c r="AC316" s="312"/>
      <c r="AD316" s="312"/>
      <c r="AE316" s="189"/>
      <c r="AF316" s="189"/>
      <c r="AG316" s="189"/>
      <c r="AH316" s="312"/>
      <c r="AI316" s="189"/>
      <c r="AJ316" s="312"/>
      <c r="AK316" s="189" t="s">
        <v>3391</v>
      </c>
      <c r="AL316" s="312"/>
      <c r="AM316" s="312"/>
      <c r="AN316" s="312"/>
      <c r="AO316" s="312"/>
    </row>
    <row r="317" spans="1:41" s="249" customFormat="1" ht="15.75" customHeight="1">
      <c r="A317" s="83" t="s">
        <v>3403</v>
      </c>
      <c r="B317" s="193">
        <v>44113</v>
      </c>
      <c r="C317" s="185">
        <v>2</v>
      </c>
      <c r="D317" s="248" t="s">
        <v>291</v>
      </c>
      <c r="E317" s="248" t="s">
        <v>3404</v>
      </c>
      <c r="F317" s="205"/>
      <c r="G317" s="176"/>
      <c r="H317" s="176"/>
      <c r="I317" s="189"/>
      <c r="M317" s="189"/>
      <c r="N317" s="204"/>
      <c r="Q317" s="249">
        <v>2</v>
      </c>
      <c r="U317" s="312"/>
      <c r="V317" s="455"/>
      <c r="W317" s="312"/>
      <c r="X317" s="312"/>
      <c r="Y317" s="312"/>
      <c r="Z317" s="189"/>
      <c r="AA317" s="311" t="s">
        <v>3405</v>
      </c>
      <c r="AB317" s="312"/>
      <c r="AC317" s="312"/>
      <c r="AD317" s="312"/>
      <c r="AE317" s="189"/>
      <c r="AF317" s="189"/>
      <c r="AG317" s="189"/>
      <c r="AH317" s="312"/>
      <c r="AI317" s="189"/>
      <c r="AJ317" s="312"/>
      <c r="AK317" s="189"/>
      <c r="AL317" s="312"/>
      <c r="AM317" s="312"/>
      <c r="AN317" s="312"/>
      <c r="AO317" s="312"/>
    </row>
    <row r="318" spans="1:41" s="249" customFormat="1" ht="15.75" customHeight="1">
      <c r="A318" s="83" t="s">
        <v>3409</v>
      </c>
      <c r="B318" s="193">
        <v>44110</v>
      </c>
      <c r="C318" s="185">
        <v>1</v>
      </c>
      <c r="D318" s="248">
        <v>35</v>
      </c>
      <c r="E318" s="248" t="s">
        <v>852</v>
      </c>
      <c r="F318" s="205"/>
      <c r="G318" s="176"/>
      <c r="H318" s="176"/>
      <c r="I318" s="189"/>
      <c r="M318" s="189" t="s">
        <v>3411</v>
      </c>
      <c r="N318" s="204">
        <v>1</v>
      </c>
      <c r="P318" s="249">
        <v>1</v>
      </c>
      <c r="Q318" s="249">
        <v>1</v>
      </c>
      <c r="U318" s="312"/>
      <c r="V318" s="455"/>
      <c r="W318" s="312"/>
      <c r="X318" s="312"/>
      <c r="Y318" s="312"/>
      <c r="Z318" s="189"/>
      <c r="AA318" s="311" t="s">
        <v>50</v>
      </c>
      <c r="AB318" s="312"/>
      <c r="AC318" s="312"/>
      <c r="AD318" s="312"/>
      <c r="AE318" s="189"/>
      <c r="AF318" s="189"/>
      <c r="AG318" s="189"/>
      <c r="AH318" s="312"/>
      <c r="AI318" s="189"/>
      <c r="AJ318" s="312"/>
      <c r="AK318" s="189" t="s">
        <v>3410</v>
      </c>
      <c r="AL318" s="312"/>
      <c r="AM318" s="312"/>
      <c r="AN318" s="312"/>
      <c r="AO318" s="312"/>
    </row>
    <row r="319" spans="1:41" s="249" customFormat="1" ht="15.75" customHeight="1">
      <c r="A319" s="83" t="s">
        <v>3417</v>
      </c>
      <c r="B319" s="193">
        <v>44110</v>
      </c>
      <c r="C319" s="185">
        <v>1</v>
      </c>
      <c r="D319" s="248" t="s">
        <v>3280</v>
      </c>
      <c r="E319" s="248">
        <v>39</v>
      </c>
      <c r="F319" s="205"/>
      <c r="G319" s="176"/>
      <c r="H319" s="176"/>
      <c r="I319" s="189"/>
      <c r="M319" s="189"/>
      <c r="N319" s="204"/>
      <c r="P319" s="249">
        <v>1</v>
      </c>
      <c r="Q319" s="249">
        <v>1</v>
      </c>
      <c r="U319" s="312"/>
      <c r="V319" s="455"/>
      <c r="W319" s="312"/>
      <c r="X319" s="312"/>
      <c r="Y319" s="312"/>
      <c r="Z319" s="189"/>
      <c r="AA319" s="311" t="s">
        <v>50</v>
      </c>
      <c r="AB319" s="312"/>
      <c r="AC319" s="312"/>
      <c r="AD319" s="312"/>
      <c r="AE319" s="189"/>
      <c r="AF319" s="189"/>
      <c r="AG319" s="189"/>
      <c r="AH319" s="312"/>
      <c r="AI319" s="189"/>
      <c r="AJ319" s="312"/>
      <c r="AK319" s="189"/>
      <c r="AL319" s="312"/>
      <c r="AM319" s="312"/>
      <c r="AN319" s="312"/>
      <c r="AO319" s="312"/>
    </row>
    <row r="320" spans="1:41" s="249" customFormat="1" ht="15.75" customHeight="1">
      <c r="A320" s="83" t="s">
        <v>3444</v>
      </c>
      <c r="B320" s="193">
        <v>44111</v>
      </c>
      <c r="C320" s="185">
        <v>32</v>
      </c>
      <c r="D320" s="248" t="s">
        <v>3424</v>
      </c>
      <c r="E320" s="248" t="s">
        <v>3426</v>
      </c>
      <c r="F320" s="205"/>
      <c r="G320" s="176"/>
      <c r="H320" s="176"/>
      <c r="I320" s="189"/>
      <c r="M320" s="189" t="s">
        <v>3427</v>
      </c>
      <c r="N320" s="204">
        <v>32</v>
      </c>
      <c r="Q320" s="249">
        <v>19</v>
      </c>
      <c r="U320" s="312">
        <v>13</v>
      </c>
      <c r="V320" s="455"/>
      <c r="W320" s="312"/>
      <c r="X320" s="312"/>
      <c r="Y320" s="312"/>
      <c r="Z320" s="189"/>
      <c r="AA320" s="311"/>
      <c r="AB320" s="312"/>
      <c r="AC320" s="312"/>
      <c r="AD320" s="312"/>
      <c r="AE320" s="189"/>
      <c r="AF320" s="189"/>
      <c r="AG320" s="189"/>
      <c r="AH320" s="312"/>
      <c r="AI320" s="189"/>
      <c r="AJ320" s="312"/>
      <c r="AK320" s="254" t="s">
        <v>3425</v>
      </c>
      <c r="AL320" s="312"/>
      <c r="AM320" s="312"/>
      <c r="AN320" s="312"/>
      <c r="AO320" s="312"/>
    </row>
    <row r="321" spans="1:41" s="256" customFormat="1" ht="15.75" customHeight="1">
      <c r="A321" s="83" t="s">
        <v>3458</v>
      </c>
      <c r="B321" s="193">
        <v>44093</v>
      </c>
      <c r="C321" s="185">
        <v>2</v>
      </c>
      <c r="D321" s="255" t="s">
        <v>3451</v>
      </c>
      <c r="E321" s="255"/>
      <c r="F321" s="205"/>
      <c r="G321" s="176"/>
      <c r="H321" s="176"/>
      <c r="I321" s="189"/>
      <c r="M321" s="189" t="s">
        <v>266</v>
      </c>
      <c r="N321" s="204"/>
      <c r="P321" s="256">
        <v>2</v>
      </c>
      <c r="Q321" s="256">
        <v>2</v>
      </c>
      <c r="U321" s="312"/>
      <c r="V321" s="455"/>
      <c r="W321" s="312"/>
      <c r="X321" s="312"/>
      <c r="Y321" s="312"/>
      <c r="Z321" s="189"/>
      <c r="AA321" s="311" t="s">
        <v>2980</v>
      </c>
      <c r="AB321" s="312"/>
      <c r="AC321" s="312"/>
      <c r="AD321" s="312"/>
      <c r="AE321" s="189"/>
      <c r="AF321" s="189"/>
      <c r="AG321" s="189"/>
      <c r="AH321" s="312"/>
      <c r="AI321" s="189"/>
      <c r="AJ321" s="312"/>
      <c r="AK321" s="254"/>
      <c r="AL321" s="312"/>
      <c r="AM321" s="312"/>
      <c r="AN321" s="312"/>
      <c r="AO321" s="312"/>
    </row>
    <row r="322" spans="1:41" s="256" customFormat="1" ht="15.75" customHeight="1">
      <c r="A322" s="83" t="s">
        <v>3464</v>
      </c>
      <c r="B322" s="193">
        <v>44112</v>
      </c>
      <c r="C322" s="185">
        <v>1</v>
      </c>
      <c r="D322" s="255">
        <v>27</v>
      </c>
      <c r="E322" s="255" t="s">
        <v>3463</v>
      </c>
      <c r="F322" s="205"/>
      <c r="G322" s="176"/>
      <c r="H322" s="176"/>
      <c r="I322" s="189"/>
      <c r="J322" s="256">
        <v>1</v>
      </c>
      <c r="M322" s="189"/>
      <c r="N322" s="204">
        <v>1</v>
      </c>
      <c r="Q322" s="256">
        <v>1</v>
      </c>
      <c r="U322" s="312"/>
      <c r="V322" s="455"/>
      <c r="W322" s="312"/>
      <c r="X322" s="312"/>
      <c r="Y322" s="312"/>
      <c r="Z322" s="189"/>
      <c r="AA322" s="311" t="s">
        <v>2980</v>
      </c>
      <c r="AB322" s="312"/>
      <c r="AC322" s="312"/>
      <c r="AD322" s="312"/>
      <c r="AE322" s="189"/>
      <c r="AF322" s="189"/>
      <c r="AG322" s="189"/>
      <c r="AH322" s="312"/>
      <c r="AI322" s="189"/>
      <c r="AJ322" s="312"/>
      <c r="AK322" s="254"/>
      <c r="AL322" s="312"/>
      <c r="AM322" s="312"/>
      <c r="AN322" s="312"/>
      <c r="AO322" s="312"/>
    </row>
    <row r="323" spans="1:41" s="256" customFormat="1" ht="15.75" customHeight="1">
      <c r="A323" s="83" t="s">
        <v>3482</v>
      </c>
      <c r="B323" s="193">
        <v>44116</v>
      </c>
      <c r="C323" s="185">
        <v>31</v>
      </c>
      <c r="D323" s="255" t="s">
        <v>3474</v>
      </c>
      <c r="E323" s="255"/>
      <c r="F323" s="205"/>
      <c r="G323" s="176"/>
      <c r="H323" s="176"/>
      <c r="I323" s="189"/>
      <c r="M323" s="189">
        <v>11</v>
      </c>
      <c r="N323" s="204">
        <v>1</v>
      </c>
      <c r="P323" s="256">
        <v>6</v>
      </c>
      <c r="Q323" s="256">
        <v>31</v>
      </c>
      <c r="U323" s="312"/>
      <c r="V323" s="455"/>
      <c r="W323" s="312"/>
      <c r="X323" s="312"/>
      <c r="Y323" s="189" t="s">
        <v>243</v>
      </c>
      <c r="Z323" s="189"/>
      <c r="AA323" s="311" t="s">
        <v>3475</v>
      </c>
      <c r="AB323" s="312"/>
      <c r="AC323" s="312"/>
      <c r="AD323" s="312"/>
      <c r="AE323" s="189" t="s">
        <v>3481</v>
      </c>
      <c r="AF323" s="189" t="s">
        <v>41</v>
      </c>
      <c r="AG323" s="189" t="s">
        <v>3479</v>
      </c>
      <c r="AH323" s="312"/>
      <c r="AI323" s="189" t="s">
        <v>3480</v>
      </c>
      <c r="AJ323" s="312"/>
      <c r="AK323" s="254"/>
      <c r="AL323" s="312"/>
      <c r="AM323" s="312"/>
      <c r="AN323" s="312"/>
      <c r="AO323" s="312"/>
    </row>
    <row r="324" spans="1:41" s="256" customFormat="1" ht="15.75" customHeight="1">
      <c r="A324" s="83" t="s">
        <v>4429</v>
      </c>
      <c r="B324" s="193">
        <v>44111</v>
      </c>
      <c r="C324" s="185">
        <v>141</v>
      </c>
      <c r="D324" s="255" t="s">
        <v>3487</v>
      </c>
      <c r="E324" s="255" t="s">
        <v>3493</v>
      </c>
      <c r="F324" s="205">
        <v>11</v>
      </c>
      <c r="G324" s="176">
        <v>37</v>
      </c>
      <c r="H324" s="176">
        <v>35</v>
      </c>
      <c r="I324" s="189"/>
      <c r="K324" s="256">
        <v>17</v>
      </c>
      <c r="L324" s="256">
        <v>75</v>
      </c>
      <c r="M324" s="189">
        <v>57</v>
      </c>
      <c r="N324" s="204">
        <v>5</v>
      </c>
      <c r="O324" s="256">
        <v>1</v>
      </c>
      <c r="P324" s="256">
        <v>24</v>
      </c>
      <c r="Q324" s="223">
        <v>77</v>
      </c>
      <c r="R324" s="256">
        <v>2</v>
      </c>
      <c r="U324" s="312">
        <v>61</v>
      </c>
      <c r="V324" s="450">
        <v>2</v>
      </c>
      <c r="W324" s="312">
        <v>8</v>
      </c>
      <c r="X324" s="312"/>
      <c r="Y324" s="189"/>
      <c r="Z324" s="189"/>
      <c r="AA324" s="311" t="s">
        <v>50</v>
      </c>
      <c r="AB324" s="312"/>
      <c r="AC324" s="312"/>
      <c r="AD324" s="312"/>
      <c r="AE324" s="189"/>
      <c r="AF324" s="189" t="s">
        <v>3490</v>
      </c>
      <c r="AG324" s="189"/>
      <c r="AH324" s="312"/>
      <c r="AI324" s="189"/>
      <c r="AJ324" s="312"/>
      <c r="AK324" s="254"/>
      <c r="AL324" s="312"/>
      <c r="AM324" s="312"/>
      <c r="AN324" s="312"/>
      <c r="AO324" s="312"/>
    </row>
    <row r="325" spans="1:41" s="256" customFormat="1" ht="15.75" customHeight="1">
      <c r="A325" s="83" t="s">
        <v>3500</v>
      </c>
      <c r="B325" s="193">
        <v>44112</v>
      </c>
      <c r="C325" s="260">
        <v>23</v>
      </c>
      <c r="D325" s="255"/>
      <c r="E325" s="255"/>
      <c r="F325" s="205">
        <v>23</v>
      </c>
      <c r="G325" s="176"/>
      <c r="H325" s="176"/>
      <c r="I325" s="189"/>
      <c r="M325" s="189"/>
      <c r="N325" s="204"/>
      <c r="Q325" s="223"/>
      <c r="R325" s="223">
        <v>11</v>
      </c>
      <c r="U325" s="312">
        <v>12</v>
      </c>
      <c r="V325" s="455"/>
      <c r="W325" s="312"/>
      <c r="X325" s="312"/>
      <c r="Y325" s="189"/>
      <c r="Z325" s="189"/>
      <c r="AA325" s="311" t="s">
        <v>3498</v>
      </c>
      <c r="AB325" s="312"/>
      <c r="AC325" s="189" t="s">
        <v>3499</v>
      </c>
      <c r="AD325" s="312"/>
      <c r="AE325" s="189"/>
      <c r="AF325" s="189"/>
      <c r="AG325" s="189"/>
      <c r="AH325" s="312"/>
      <c r="AI325" s="189"/>
      <c r="AJ325" s="312"/>
      <c r="AK325" s="254"/>
      <c r="AL325" s="312"/>
      <c r="AM325" s="312"/>
      <c r="AN325" s="312"/>
      <c r="AO325" s="312"/>
    </row>
    <row r="326" spans="1:41" s="273" customFormat="1" ht="15.75" customHeight="1">
      <c r="A326" s="83" t="s">
        <v>3509</v>
      </c>
      <c r="B326" s="193">
        <v>44126</v>
      </c>
      <c r="C326" s="185">
        <v>15</v>
      </c>
      <c r="D326" s="272" t="s">
        <v>3514</v>
      </c>
      <c r="E326" s="272" t="s">
        <v>3515</v>
      </c>
      <c r="F326" s="205"/>
      <c r="G326" s="176"/>
      <c r="H326" s="176"/>
      <c r="I326" s="189"/>
      <c r="M326" s="189"/>
      <c r="N326" s="204">
        <v>15</v>
      </c>
      <c r="O326" s="273">
        <v>2</v>
      </c>
      <c r="P326" s="273">
        <v>15</v>
      </c>
      <c r="Q326" s="223">
        <v>15</v>
      </c>
      <c r="R326" s="223"/>
      <c r="U326" s="312"/>
      <c r="V326" s="455"/>
      <c r="W326" s="312"/>
      <c r="X326" s="312"/>
      <c r="Y326" s="189"/>
      <c r="Z326" s="189"/>
      <c r="AA326" s="311" t="s">
        <v>209</v>
      </c>
      <c r="AB326" s="312"/>
      <c r="AC326" s="189" t="s">
        <v>3516</v>
      </c>
      <c r="AD326" s="312"/>
      <c r="AE326" s="189"/>
      <c r="AF326" s="189"/>
      <c r="AG326" s="189"/>
      <c r="AH326" s="312"/>
      <c r="AI326" s="189"/>
      <c r="AJ326" s="312"/>
      <c r="AK326" s="254"/>
      <c r="AL326" s="312"/>
      <c r="AM326" s="312"/>
      <c r="AN326" s="312"/>
      <c r="AO326" s="312"/>
    </row>
    <row r="327" spans="1:41" s="273" customFormat="1" ht="15.75" customHeight="1">
      <c r="A327" s="83" t="s">
        <v>3520</v>
      </c>
      <c r="B327" s="193">
        <v>44123</v>
      </c>
      <c r="C327" s="185">
        <v>77</v>
      </c>
      <c r="D327" s="272">
        <v>29.9</v>
      </c>
      <c r="E327" s="272"/>
      <c r="F327" s="205"/>
      <c r="G327" s="176"/>
      <c r="H327" s="176"/>
      <c r="I327" s="189"/>
      <c r="K327" s="273">
        <v>5</v>
      </c>
      <c r="L327" s="273">
        <v>7</v>
      </c>
      <c r="M327" s="189"/>
      <c r="N327" s="204">
        <v>0</v>
      </c>
      <c r="P327" s="273">
        <v>20</v>
      </c>
      <c r="Q327" s="223">
        <v>77</v>
      </c>
      <c r="R327" s="223"/>
      <c r="U327" s="312"/>
      <c r="V327" s="455"/>
      <c r="W327" s="312"/>
      <c r="X327" s="312"/>
      <c r="Y327" s="189"/>
      <c r="Z327" s="189"/>
      <c r="AA327" s="311"/>
      <c r="AB327" s="312"/>
      <c r="AC327" s="189"/>
      <c r="AD327" s="312"/>
      <c r="AE327" s="189"/>
      <c r="AF327" s="189"/>
      <c r="AG327" s="189"/>
      <c r="AH327" s="312"/>
      <c r="AI327" s="189"/>
      <c r="AJ327" s="312"/>
      <c r="AK327" s="254"/>
      <c r="AL327" s="312"/>
      <c r="AM327" s="312"/>
      <c r="AN327" s="312"/>
      <c r="AO327" s="312"/>
    </row>
    <row r="328" spans="1:41" s="273" customFormat="1" ht="15.75" customHeight="1">
      <c r="A328" s="83" t="s">
        <v>3535</v>
      </c>
      <c r="B328" s="193">
        <v>44089</v>
      </c>
      <c r="C328" s="185">
        <v>1</v>
      </c>
      <c r="D328" s="272">
        <v>37</v>
      </c>
      <c r="E328" s="272">
        <v>31</v>
      </c>
      <c r="F328" s="205"/>
      <c r="G328" s="176"/>
      <c r="H328" s="176">
        <v>1</v>
      </c>
      <c r="I328" s="189"/>
      <c r="M328" s="189"/>
      <c r="N328" s="204"/>
      <c r="P328" s="273">
        <v>1</v>
      </c>
      <c r="Q328" s="223">
        <v>1</v>
      </c>
      <c r="R328" s="223"/>
      <c r="U328" s="312"/>
      <c r="V328" s="455"/>
      <c r="W328" s="312"/>
      <c r="X328" s="312"/>
      <c r="Y328" s="189"/>
      <c r="Z328" s="189"/>
      <c r="AA328" s="311" t="s">
        <v>50</v>
      </c>
      <c r="AB328" s="312"/>
      <c r="AC328" s="189"/>
      <c r="AD328" s="312"/>
      <c r="AE328" s="189"/>
      <c r="AF328" s="189"/>
      <c r="AG328" s="189"/>
      <c r="AH328" s="312"/>
      <c r="AI328" s="189"/>
      <c r="AJ328" s="312"/>
      <c r="AK328" s="254"/>
      <c r="AL328" s="312"/>
      <c r="AM328" s="312"/>
      <c r="AN328" s="312"/>
      <c r="AO328" s="312"/>
    </row>
    <row r="329" spans="1:41" s="273" customFormat="1" ht="15.75" customHeight="1">
      <c r="A329" s="83" t="s">
        <v>4697</v>
      </c>
      <c r="B329" s="193">
        <v>44125</v>
      </c>
      <c r="C329" s="185">
        <v>60</v>
      </c>
      <c r="D329" s="272" t="s">
        <v>3546</v>
      </c>
      <c r="E329" s="272"/>
      <c r="F329" s="205">
        <v>2</v>
      </c>
      <c r="G329" s="282">
        <v>2</v>
      </c>
      <c r="H329" s="176"/>
      <c r="I329" s="189"/>
      <c r="K329" s="273">
        <v>1</v>
      </c>
      <c r="L329" s="273">
        <v>15</v>
      </c>
      <c r="M329" s="189">
        <v>16</v>
      </c>
      <c r="N329" s="204"/>
      <c r="P329" s="273">
        <v>20</v>
      </c>
      <c r="Q329" s="223">
        <v>48</v>
      </c>
      <c r="R329" s="283">
        <v>4</v>
      </c>
      <c r="U329" s="312">
        <v>8</v>
      </c>
      <c r="V329" s="455"/>
      <c r="W329" s="312"/>
      <c r="X329" s="312"/>
      <c r="Y329" s="189"/>
      <c r="Z329" s="189"/>
      <c r="AA329" s="311"/>
      <c r="AB329" s="312"/>
      <c r="AC329" s="189"/>
      <c r="AD329" s="312"/>
      <c r="AE329" s="189"/>
      <c r="AF329" s="189"/>
      <c r="AG329" s="189"/>
      <c r="AH329" s="312"/>
      <c r="AI329" s="189"/>
      <c r="AJ329" s="312"/>
      <c r="AK329" s="254"/>
      <c r="AL329" s="312"/>
      <c r="AM329" s="312"/>
      <c r="AN329" s="312"/>
      <c r="AO329" s="312"/>
    </row>
    <row r="330" spans="1:41" s="273" customFormat="1" ht="15.75" customHeight="1">
      <c r="A330" s="83" t="s">
        <v>3551</v>
      </c>
      <c r="B330" s="193">
        <v>44121</v>
      </c>
      <c r="C330" s="185">
        <v>2</v>
      </c>
      <c r="D330" s="272" t="s">
        <v>3552</v>
      </c>
      <c r="E330" s="272" t="s">
        <v>3553</v>
      </c>
      <c r="F330" s="205"/>
      <c r="G330" s="176"/>
      <c r="H330" s="176">
        <v>2</v>
      </c>
      <c r="I330" s="189"/>
      <c r="M330" s="189"/>
      <c r="N330" s="204">
        <v>2</v>
      </c>
      <c r="P330" s="273">
        <v>2</v>
      </c>
      <c r="Q330" s="223">
        <v>2</v>
      </c>
      <c r="R330" s="223"/>
      <c r="U330" s="312"/>
      <c r="V330" s="455"/>
      <c r="W330" s="312"/>
      <c r="X330" s="312"/>
      <c r="Y330" s="189"/>
      <c r="Z330" s="189"/>
      <c r="AA330" s="311"/>
      <c r="AB330" s="312"/>
      <c r="AC330" s="189"/>
      <c r="AD330" s="312"/>
      <c r="AE330" s="189"/>
      <c r="AF330" s="189"/>
      <c r="AG330" s="189"/>
      <c r="AH330" s="312"/>
      <c r="AI330" s="189"/>
      <c r="AJ330" s="312"/>
      <c r="AK330" s="254"/>
      <c r="AL330" s="312"/>
      <c r="AM330" s="312"/>
      <c r="AN330" s="312"/>
      <c r="AO330" s="312"/>
    </row>
    <row r="331" spans="1:41" s="273" customFormat="1" ht="15.75" customHeight="1">
      <c r="A331" s="253" t="s">
        <v>3563</v>
      </c>
      <c r="B331" s="193">
        <v>44118</v>
      </c>
      <c r="C331" s="185">
        <v>1</v>
      </c>
      <c r="D331" s="272"/>
      <c r="E331" s="272" t="s">
        <v>779</v>
      </c>
      <c r="F331" s="205"/>
      <c r="G331" s="176"/>
      <c r="H331" s="176">
        <v>1</v>
      </c>
      <c r="I331" s="189"/>
      <c r="J331" s="273">
        <v>1</v>
      </c>
      <c r="M331" s="189"/>
      <c r="N331" s="204"/>
      <c r="P331" s="273">
        <v>1</v>
      </c>
      <c r="Q331" s="223">
        <v>1</v>
      </c>
      <c r="R331" s="223"/>
      <c r="U331" s="312"/>
      <c r="V331" s="455"/>
      <c r="W331" s="312"/>
      <c r="X331" s="312"/>
      <c r="Y331" s="189"/>
      <c r="Z331" s="189"/>
      <c r="AA331" s="311"/>
      <c r="AB331" s="312"/>
      <c r="AC331" s="189"/>
      <c r="AD331" s="312"/>
      <c r="AE331" s="189" t="s">
        <v>36</v>
      </c>
      <c r="AF331" s="189"/>
      <c r="AG331" s="189"/>
      <c r="AH331" s="312"/>
      <c r="AI331" s="189"/>
      <c r="AJ331" s="312"/>
      <c r="AK331" s="254"/>
      <c r="AL331" s="312"/>
      <c r="AM331" s="312"/>
      <c r="AN331" s="312"/>
      <c r="AO331" s="312"/>
    </row>
    <row r="332" spans="1:41" s="273" customFormat="1" ht="15.75" customHeight="1">
      <c r="A332" s="83" t="s">
        <v>3572</v>
      </c>
      <c r="B332" s="193">
        <v>44123</v>
      </c>
      <c r="C332" s="185">
        <v>65</v>
      </c>
      <c r="D332" s="272"/>
      <c r="E332" s="272"/>
      <c r="F332" s="205"/>
      <c r="G332" s="176"/>
      <c r="H332" s="176"/>
      <c r="I332" s="189"/>
      <c r="M332" s="189"/>
      <c r="N332" s="204"/>
      <c r="P332" s="273">
        <v>52</v>
      </c>
      <c r="Q332" s="223">
        <v>58</v>
      </c>
      <c r="R332" s="223"/>
      <c r="T332" s="273">
        <v>4</v>
      </c>
      <c r="U332" s="312"/>
      <c r="V332" s="455"/>
      <c r="W332" s="312"/>
      <c r="X332" s="312"/>
      <c r="Y332" s="189"/>
      <c r="Z332" s="189"/>
      <c r="AA332" s="311"/>
      <c r="AB332" s="312"/>
      <c r="AC332" s="189"/>
      <c r="AD332" s="312"/>
      <c r="AE332" s="189"/>
      <c r="AF332" s="189"/>
      <c r="AG332" s="189"/>
      <c r="AH332" s="312"/>
      <c r="AI332" s="189"/>
      <c r="AJ332" s="312"/>
      <c r="AK332" s="254"/>
      <c r="AL332" s="312"/>
      <c r="AM332" s="312"/>
      <c r="AN332" s="312"/>
      <c r="AO332" s="312"/>
    </row>
    <row r="333" spans="1:41" s="273" customFormat="1" ht="15.75" customHeight="1">
      <c r="A333" s="83" t="s">
        <v>3581</v>
      </c>
      <c r="B333" s="191">
        <v>44117</v>
      </c>
      <c r="C333" s="185">
        <v>4</v>
      </c>
      <c r="D333" s="272" t="s">
        <v>3592</v>
      </c>
      <c r="E333" s="272"/>
      <c r="F333" s="205"/>
      <c r="G333" s="176"/>
      <c r="H333" s="176"/>
      <c r="I333" s="189"/>
      <c r="M333" s="189"/>
      <c r="N333" s="204"/>
      <c r="P333" s="273">
        <v>1</v>
      </c>
      <c r="Q333" s="223">
        <v>1</v>
      </c>
      <c r="R333" s="223"/>
      <c r="U333" s="312">
        <v>3</v>
      </c>
      <c r="V333" s="455"/>
      <c r="W333" s="312"/>
      <c r="X333" s="312"/>
      <c r="Y333" s="189"/>
      <c r="Z333" s="189"/>
      <c r="AA333" s="311" t="s">
        <v>482</v>
      </c>
      <c r="AB333" s="312"/>
      <c r="AC333" s="189"/>
      <c r="AD333" s="312"/>
      <c r="AE333" s="189"/>
      <c r="AF333" s="189"/>
      <c r="AG333" s="189"/>
      <c r="AH333" s="312"/>
      <c r="AI333" s="189"/>
      <c r="AJ333" s="312"/>
      <c r="AK333" s="254"/>
      <c r="AL333" s="312"/>
      <c r="AM333" s="312"/>
      <c r="AN333" s="312"/>
      <c r="AO333" s="312"/>
    </row>
    <row r="334" spans="1:41" s="273" customFormat="1" ht="15.75" customHeight="1">
      <c r="A334" s="83" t="s">
        <v>3584</v>
      </c>
      <c r="B334" s="191">
        <v>44106</v>
      </c>
      <c r="C334" s="185">
        <v>188</v>
      </c>
      <c r="D334" s="272"/>
      <c r="E334" s="272" t="s">
        <v>3594</v>
      </c>
      <c r="F334" s="205">
        <v>37</v>
      </c>
      <c r="G334" s="281">
        <v>68</v>
      </c>
      <c r="H334" s="281">
        <v>83</v>
      </c>
      <c r="I334" s="189"/>
      <c r="K334" s="273">
        <v>6</v>
      </c>
      <c r="M334" s="189">
        <v>27</v>
      </c>
      <c r="N334" s="204">
        <v>6</v>
      </c>
      <c r="P334" s="273">
        <v>49</v>
      </c>
      <c r="Q334" s="223">
        <v>60</v>
      </c>
      <c r="R334" s="223">
        <v>3</v>
      </c>
      <c r="U334" s="312"/>
      <c r="V334" s="455"/>
      <c r="W334" s="312"/>
      <c r="X334" s="312"/>
      <c r="Y334" s="189"/>
      <c r="Z334" s="189"/>
      <c r="AA334" s="311"/>
      <c r="AB334" s="312"/>
      <c r="AC334" s="189"/>
      <c r="AD334" s="312"/>
      <c r="AE334" s="189"/>
      <c r="AF334" s="189"/>
      <c r="AG334" s="189"/>
      <c r="AH334" s="312"/>
      <c r="AI334" s="189"/>
      <c r="AJ334" s="312"/>
      <c r="AK334" s="254"/>
      <c r="AL334" s="312"/>
      <c r="AM334" s="312"/>
      <c r="AN334" s="312"/>
      <c r="AO334" s="312"/>
    </row>
    <row r="335" spans="1:41" s="273" customFormat="1" ht="15.75" customHeight="1">
      <c r="A335" s="83" t="s">
        <v>594</v>
      </c>
      <c r="B335" s="191">
        <v>44125</v>
      </c>
      <c r="C335" s="185">
        <v>11</v>
      </c>
      <c r="D335" s="272"/>
      <c r="E335" s="272"/>
      <c r="F335" s="205"/>
      <c r="G335" s="176"/>
      <c r="H335" s="176"/>
      <c r="I335" s="189"/>
      <c r="M335" s="189"/>
      <c r="N335" s="204"/>
      <c r="Q335" s="223">
        <v>11</v>
      </c>
      <c r="R335" s="223"/>
      <c r="U335" s="312"/>
      <c r="V335" s="455"/>
      <c r="W335" s="312"/>
      <c r="X335" s="312"/>
      <c r="Y335" s="189"/>
      <c r="Z335" s="189"/>
      <c r="AA335" s="311" t="s">
        <v>3600</v>
      </c>
      <c r="AB335" s="312"/>
      <c r="AC335" s="189"/>
      <c r="AD335" s="312"/>
      <c r="AE335" s="189"/>
      <c r="AF335" s="189"/>
      <c r="AG335" s="189"/>
      <c r="AH335" s="312"/>
      <c r="AI335" s="189"/>
      <c r="AJ335" s="312"/>
      <c r="AK335" s="254"/>
      <c r="AL335" s="312"/>
      <c r="AM335" s="312"/>
      <c r="AN335" s="312"/>
      <c r="AO335" s="312"/>
    </row>
    <row r="336" spans="1:41" s="278" customFormat="1" ht="15.75" customHeight="1">
      <c r="A336" s="83" t="s">
        <v>3611</v>
      </c>
      <c r="B336" s="191">
        <v>44103</v>
      </c>
      <c r="C336" s="185">
        <v>2</v>
      </c>
      <c r="D336" s="277"/>
      <c r="E336" s="277" t="s">
        <v>3604</v>
      </c>
      <c r="F336" s="205"/>
      <c r="G336" s="176"/>
      <c r="H336" s="176"/>
      <c r="I336" s="239" t="s">
        <v>3606</v>
      </c>
      <c r="M336" s="189"/>
      <c r="N336" s="204"/>
      <c r="Q336" s="223">
        <v>2</v>
      </c>
      <c r="R336" s="223"/>
      <c r="U336" s="312"/>
      <c r="V336" s="455"/>
      <c r="W336" s="312"/>
      <c r="X336" s="312"/>
      <c r="Y336" s="189"/>
      <c r="Z336" s="189"/>
      <c r="AA336" s="311" t="s">
        <v>126</v>
      </c>
      <c r="AB336" s="312"/>
      <c r="AC336" s="189"/>
      <c r="AD336" s="312" t="s">
        <v>3603</v>
      </c>
      <c r="AE336" s="189" t="s">
        <v>36</v>
      </c>
      <c r="AF336" s="189"/>
      <c r="AG336" s="189" t="s">
        <v>3610</v>
      </c>
      <c r="AH336" s="312"/>
      <c r="AI336" s="189"/>
      <c r="AJ336" s="312"/>
      <c r="AK336" s="254"/>
      <c r="AL336" s="312"/>
      <c r="AM336" s="312"/>
      <c r="AN336" s="312"/>
      <c r="AO336" s="312"/>
    </row>
    <row r="337" spans="1:41" s="278" customFormat="1" ht="15.75" customHeight="1">
      <c r="A337" s="83" t="s">
        <v>3625</v>
      </c>
      <c r="B337" s="191">
        <v>44076</v>
      </c>
      <c r="C337" s="185">
        <v>2</v>
      </c>
      <c r="D337" s="277" t="s">
        <v>3619</v>
      </c>
      <c r="E337" s="277" t="s">
        <v>3621</v>
      </c>
      <c r="F337" s="205"/>
      <c r="G337" s="176"/>
      <c r="H337" s="176"/>
      <c r="I337" s="239" t="s">
        <v>3620</v>
      </c>
      <c r="J337" s="278">
        <v>1</v>
      </c>
      <c r="K337" s="278">
        <v>1</v>
      </c>
      <c r="L337" s="278">
        <v>1</v>
      </c>
      <c r="M337" s="189"/>
      <c r="N337" s="204"/>
      <c r="Q337" s="223">
        <v>2</v>
      </c>
      <c r="R337" s="223"/>
      <c r="U337" s="312"/>
      <c r="V337" s="455"/>
      <c r="W337" s="312"/>
      <c r="X337" s="312"/>
      <c r="Y337" s="189"/>
      <c r="Z337" s="189"/>
      <c r="AA337" s="311" t="s">
        <v>41</v>
      </c>
      <c r="AB337" s="312"/>
      <c r="AC337" s="189"/>
      <c r="AD337" s="312"/>
      <c r="AE337" s="189"/>
      <c r="AF337" s="189"/>
      <c r="AG337" s="189"/>
      <c r="AH337" s="312"/>
      <c r="AI337" s="189"/>
      <c r="AJ337" s="312"/>
      <c r="AK337" s="254"/>
      <c r="AL337" s="312"/>
      <c r="AM337" s="312"/>
      <c r="AN337" s="312"/>
      <c r="AO337" s="312"/>
    </row>
    <row r="338" spans="1:41" s="278" customFormat="1" ht="15.75" customHeight="1">
      <c r="A338" s="208" t="s">
        <v>501</v>
      </c>
      <c r="B338" s="191">
        <v>44136</v>
      </c>
      <c r="C338" s="185">
        <v>533</v>
      </c>
      <c r="D338" s="277"/>
      <c r="E338" s="277"/>
      <c r="F338" s="205">
        <v>130</v>
      </c>
      <c r="G338" s="176"/>
      <c r="H338" s="176"/>
      <c r="I338" s="239" t="s">
        <v>3633</v>
      </c>
      <c r="M338" s="189"/>
      <c r="N338" s="204">
        <v>7</v>
      </c>
      <c r="O338" s="278">
        <v>2</v>
      </c>
      <c r="P338" s="278">
        <v>87</v>
      </c>
      <c r="Q338" s="223">
        <v>131</v>
      </c>
      <c r="R338" s="223">
        <v>13</v>
      </c>
      <c r="T338" s="223"/>
      <c r="U338" s="223">
        <v>389</v>
      </c>
      <c r="V338" s="461"/>
      <c r="W338" s="312">
        <v>12</v>
      </c>
      <c r="X338" s="312"/>
      <c r="Y338" s="189"/>
      <c r="Z338" s="189"/>
      <c r="AA338" s="311"/>
      <c r="AB338" s="312"/>
      <c r="AC338" s="189"/>
      <c r="AD338" s="312"/>
      <c r="AE338" s="189" t="s">
        <v>243</v>
      </c>
      <c r="AF338" s="189"/>
      <c r="AG338" s="189"/>
      <c r="AH338" s="312"/>
      <c r="AI338" s="189"/>
      <c r="AJ338" s="312"/>
      <c r="AK338" s="254"/>
      <c r="AL338" s="312"/>
      <c r="AM338" s="312"/>
      <c r="AN338" s="312"/>
      <c r="AO338" s="312"/>
    </row>
    <row r="339" spans="1:41" s="278" customFormat="1" ht="15.75" customHeight="1">
      <c r="A339" s="83" t="s">
        <v>3643</v>
      </c>
      <c r="B339" s="191">
        <v>44133</v>
      </c>
      <c r="C339" s="185">
        <v>52</v>
      </c>
      <c r="D339" s="277" t="s">
        <v>3639</v>
      </c>
      <c r="E339" s="277"/>
      <c r="F339" s="205"/>
      <c r="G339" s="176"/>
      <c r="H339" s="176"/>
      <c r="I339" s="239"/>
      <c r="K339" s="278">
        <v>7</v>
      </c>
      <c r="L339" s="278">
        <v>6</v>
      </c>
      <c r="M339" s="189">
        <v>5</v>
      </c>
      <c r="N339" s="204"/>
      <c r="P339" s="278">
        <v>13</v>
      </c>
      <c r="Q339" s="223">
        <v>52</v>
      </c>
      <c r="R339" s="223"/>
      <c r="U339" s="312"/>
      <c r="V339" s="455"/>
      <c r="W339" s="312"/>
      <c r="X339" s="312"/>
      <c r="Y339" s="189"/>
      <c r="Z339" s="189"/>
      <c r="AA339" s="311" t="s">
        <v>50</v>
      </c>
      <c r="AB339" s="312"/>
      <c r="AC339" s="189"/>
      <c r="AD339" s="312"/>
      <c r="AE339" s="189"/>
      <c r="AF339" s="189"/>
      <c r="AG339" s="189"/>
      <c r="AH339" s="312"/>
      <c r="AI339" s="189"/>
      <c r="AJ339" s="312"/>
      <c r="AK339" s="254"/>
      <c r="AL339" s="312"/>
      <c r="AM339" s="312"/>
      <c r="AN339" s="312"/>
      <c r="AO339" s="312"/>
    </row>
    <row r="340" spans="1:41" s="278" customFormat="1" ht="15.75" customHeight="1">
      <c r="A340" s="208" t="s">
        <v>3652</v>
      </c>
      <c r="B340" s="191">
        <v>44097</v>
      </c>
      <c r="C340" s="185">
        <v>448</v>
      </c>
      <c r="D340" s="277" t="s">
        <v>3650</v>
      </c>
      <c r="E340" s="277"/>
      <c r="F340" s="205"/>
      <c r="G340" s="176"/>
      <c r="H340" s="176"/>
      <c r="I340" s="239"/>
      <c r="J340" s="278">
        <v>62</v>
      </c>
      <c r="M340" s="189" t="s">
        <v>3651</v>
      </c>
      <c r="N340" s="204">
        <v>14</v>
      </c>
      <c r="O340" s="278">
        <v>10</v>
      </c>
      <c r="Q340" s="223"/>
      <c r="R340" s="223"/>
      <c r="U340" s="312"/>
      <c r="V340" s="455"/>
      <c r="W340" s="312"/>
      <c r="X340" s="312"/>
      <c r="Y340" s="189"/>
      <c r="Z340" s="189"/>
      <c r="AA340" s="311"/>
      <c r="AB340" s="312"/>
      <c r="AC340" s="189"/>
      <c r="AD340" s="312"/>
      <c r="AE340" s="189"/>
      <c r="AF340" s="189"/>
      <c r="AG340" s="189"/>
      <c r="AH340" s="312"/>
      <c r="AI340" s="189"/>
      <c r="AJ340" s="312"/>
      <c r="AK340" s="254"/>
      <c r="AL340" s="312"/>
      <c r="AM340" s="312"/>
      <c r="AN340" s="312"/>
      <c r="AO340" s="312"/>
    </row>
    <row r="341" spans="1:41" s="278" customFormat="1" ht="15.75" customHeight="1">
      <c r="A341" s="83" t="s">
        <v>3659</v>
      </c>
      <c r="B341" s="191">
        <v>44133</v>
      </c>
      <c r="C341" s="185">
        <v>1</v>
      </c>
      <c r="D341" s="277">
        <v>30</v>
      </c>
      <c r="E341" s="277" t="s">
        <v>916</v>
      </c>
      <c r="F341" s="205"/>
      <c r="G341" s="176"/>
      <c r="H341" s="176"/>
      <c r="I341" s="239" t="s">
        <v>3432</v>
      </c>
      <c r="J341" s="278">
        <v>1</v>
      </c>
      <c r="M341" s="189"/>
      <c r="N341" s="204">
        <v>1</v>
      </c>
      <c r="P341" s="278">
        <v>1</v>
      </c>
      <c r="Q341" s="223">
        <v>1</v>
      </c>
      <c r="R341" s="223"/>
      <c r="U341" s="312"/>
      <c r="V341" s="455"/>
      <c r="W341" s="312"/>
      <c r="X341" s="312"/>
      <c r="Y341" s="189"/>
      <c r="Z341" s="189"/>
      <c r="AA341" s="311" t="s">
        <v>50</v>
      </c>
      <c r="AB341" s="312"/>
      <c r="AC341" s="189"/>
      <c r="AD341" s="312"/>
      <c r="AE341" s="189"/>
      <c r="AF341" s="189"/>
      <c r="AG341" s="189"/>
      <c r="AH341" s="312"/>
      <c r="AI341" s="189"/>
      <c r="AJ341" s="312"/>
      <c r="AK341" s="254"/>
      <c r="AL341" s="312"/>
      <c r="AM341" s="312"/>
      <c r="AN341" s="312"/>
      <c r="AO341" s="312"/>
    </row>
    <row r="342" spans="1:41" s="278" customFormat="1" ht="15.75" customHeight="1">
      <c r="A342" s="83" t="s">
        <v>3665</v>
      </c>
      <c r="B342" s="191">
        <v>44131</v>
      </c>
      <c r="C342" s="185">
        <v>95</v>
      </c>
      <c r="D342" s="277">
        <v>29</v>
      </c>
      <c r="E342" s="277"/>
      <c r="F342" s="205">
        <v>32</v>
      </c>
      <c r="G342" s="176">
        <v>32</v>
      </c>
      <c r="H342" s="176">
        <v>31</v>
      </c>
      <c r="I342" s="239"/>
      <c r="K342" s="278">
        <v>3</v>
      </c>
      <c r="M342" s="189" t="s">
        <v>3664</v>
      </c>
      <c r="N342" s="204"/>
      <c r="Q342" s="223">
        <v>19</v>
      </c>
      <c r="R342" s="223"/>
      <c r="U342" s="312">
        <v>74</v>
      </c>
      <c r="V342" s="455">
        <v>2</v>
      </c>
      <c r="W342" s="312"/>
      <c r="X342" s="312"/>
      <c r="Y342" s="189"/>
      <c r="Z342" s="189"/>
      <c r="AA342" s="311"/>
      <c r="AB342" s="312"/>
      <c r="AC342" s="189"/>
      <c r="AD342" s="312"/>
      <c r="AE342" s="189"/>
      <c r="AF342" s="189"/>
      <c r="AG342" s="189"/>
      <c r="AH342" s="312"/>
      <c r="AI342" s="189"/>
      <c r="AJ342" s="312"/>
      <c r="AK342" s="254"/>
      <c r="AL342" s="312"/>
      <c r="AM342" s="312"/>
      <c r="AN342" s="312"/>
      <c r="AO342" s="312"/>
    </row>
    <row r="343" spans="1:41" s="289" customFormat="1" ht="15.75" customHeight="1">
      <c r="A343" s="83" t="s">
        <v>4458</v>
      </c>
      <c r="B343" s="191">
        <v>44129</v>
      </c>
      <c r="C343" s="185">
        <v>1</v>
      </c>
      <c r="D343" s="288">
        <v>31</v>
      </c>
      <c r="E343" s="288" t="s">
        <v>877</v>
      </c>
      <c r="F343" s="205"/>
      <c r="G343" s="176"/>
      <c r="H343" s="176">
        <v>6</v>
      </c>
      <c r="I343" s="239"/>
      <c r="L343" s="289">
        <v>1</v>
      </c>
      <c r="M343" s="189" t="s">
        <v>3670</v>
      </c>
      <c r="N343" s="204"/>
      <c r="P343" s="289">
        <v>1</v>
      </c>
      <c r="Q343" s="223">
        <v>1</v>
      </c>
      <c r="R343" s="223"/>
      <c r="U343" s="312"/>
      <c r="V343" s="455"/>
      <c r="W343" s="312"/>
      <c r="X343" s="312"/>
      <c r="Y343" s="189"/>
      <c r="Z343" s="189"/>
      <c r="AA343" s="311" t="s">
        <v>50</v>
      </c>
      <c r="AB343" s="312"/>
      <c r="AC343" s="189"/>
      <c r="AD343" s="312"/>
      <c r="AE343" s="189"/>
      <c r="AF343" s="189"/>
      <c r="AG343" s="189"/>
      <c r="AH343" s="312"/>
      <c r="AI343" s="189"/>
      <c r="AJ343" s="312"/>
      <c r="AK343" s="254"/>
      <c r="AL343" s="312"/>
      <c r="AM343" s="312"/>
      <c r="AN343" s="312"/>
      <c r="AO343" s="312"/>
    </row>
    <row r="344" spans="1:41" s="293" customFormat="1" ht="15.75" customHeight="1">
      <c r="A344" s="83" t="s">
        <v>3678</v>
      </c>
      <c r="B344" s="191">
        <v>44097</v>
      </c>
      <c r="C344" s="185">
        <v>155</v>
      </c>
      <c r="D344" s="292" t="s">
        <v>3677</v>
      </c>
      <c r="E344" s="292"/>
      <c r="F344" s="205"/>
      <c r="G344" s="176"/>
      <c r="H344" s="176"/>
      <c r="I344" s="239"/>
      <c r="K344" s="293">
        <v>12</v>
      </c>
      <c r="L344" s="293">
        <v>14</v>
      </c>
      <c r="M344" s="189"/>
      <c r="N344" s="204"/>
      <c r="P344" s="293">
        <v>36</v>
      </c>
      <c r="Q344" s="223">
        <v>155</v>
      </c>
      <c r="R344" s="223"/>
      <c r="U344" s="312"/>
      <c r="V344" s="455"/>
      <c r="W344" s="312"/>
      <c r="X344" s="312"/>
      <c r="Y344" s="189"/>
      <c r="Z344" s="189"/>
      <c r="AA344" s="311" t="s">
        <v>50</v>
      </c>
      <c r="AB344" s="312"/>
      <c r="AC344" s="189"/>
      <c r="AD344" s="312"/>
      <c r="AE344" s="189"/>
      <c r="AF344" s="189"/>
      <c r="AG344" s="189"/>
      <c r="AH344" s="312"/>
      <c r="AI344" s="189"/>
      <c r="AJ344" s="312"/>
      <c r="AK344" s="254"/>
      <c r="AL344" s="312"/>
      <c r="AM344" s="312"/>
      <c r="AN344" s="312"/>
      <c r="AO344" s="312"/>
    </row>
    <row r="345" spans="1:41" s="293" customFormat="1" ht="15.75" customHeight="1">
      <c r="A345" s="83" t="s">
        <v>3686</v>
      </c>
      <c r="B345" s="191">
        <v>44088</v>
      </c>
      <c r="C345" s="185">
        <v>20</v>
      </c>
      <c r="D345" s="292" t="s">
        <v>3683</v>
      </c>
      <c r="E345" s="292"/>
      <c r="F345" s="205"/>
      <c r="G345" s="176"/>
      <c r="H345" s="176"/>
      <c r="I345" s="239"/>
      <c r="K345" s="293">
        <v>20</v>
      </c>
      <c r="M345" s="189"/>
      <c r="N345" s="204"/>
      <c r="P345" s="293">
        <v>17</v>
      </c>
      <c r="Q345" s="223">
        <v>20</v>
      </c>
      <c r="R345" s="223"/>
      <c r="U345" s="312"/>
      <c r="V345" s="455"/>
      <c r="W345" s="312"/>
      <c r="X345" s="312"/>
      <c r="Y345" s="189"/>
      <c r="Z345" s="189"/>
      <c r="AA345" s="311"/>
      <c r="AB345" s="312"/>
      <c r="AC345" s="189"/>
      <c r="AD345" s="312"/>
      <c r="AE345" s="189"/>
      <c r="AF345" s="189"/>
      <c r="AG345" s="189" t="s">
        <v>3684</v>
      </c>
      <c r="AH345" s="312"/>
      <c r="AI345" s="189"/>
      <c r="AJ345" s="312"/>
      <c r="AK345" s="254"/>
      <c r="AL345" s="312"/>
      <c r="AM345" s="312"/>
      <c r="AN345" s="312"/>
      <c r="AO345" s="312"/>
    </row>
    <row r="346" spans="1:41" s="293" customFormat="1" ht="15.75" customHeight="1">
      <c r="A346" s="83" t="s">
        <v>3693</v>
      </c>
      <c r="B346" s="191">
        <v>44080</v>
      </c>
      <c r="C346" s="185">
        <v>25</v>
      </c>
      <c r="D346" s="292"/>
      <c r="E346" s="292"/>
      <c r="F346" s="205"/>
      <c r="G346" s="176"/>
      <c r="H346" s="176"/>
      <c r="I346" s="239"/>
      <c r="J346" s="293">
        <v>2</v>
      </c>
      <c r="K346" s="293">
        <v>1</v>
      </c>
      <c r="M346" s="189"/>
      <c r="N346" s="204">
        <v>1</v>
      </c>
      <c r="Q346" s="223">
        <v>24</v>
      </c>
      <c r="R346" s="223"/>
      <c r="S346" s="223">
        <v>1</v>
      </c>
      <c r="T346" s="223">
        <v>4</v>
      </c>
      <c r="U346" s="312"/>
      <c r="V346" s="455"/>
      <c r="W346" s="312"/>
      <c r="X346" s="312"/>
      <c r="Y346" s="189"/>
      <c r="Z346" s="189"/>
      <c r="AA346" s="311" t="s">
        <v>3691</v>
      </c>
      <c r="AB346" s="312"/>
      <c r="AC346" s="189"/>
      <c r="AD346" s="312"/>
      <c r="AE346" s="189"/>
      <c r="AF346" s="189"/>
      <c r="AG346" s="189" t="s">
        <v>3692</v>
      </c>
      <c r="AH346" s="312"/>
      <c r="AI346" s="189"/>
      <c r="AJ346" s="312"/>
      <c r="AK346" s="254"/>
      <c r="AL346" s="312"/>
      <c r="AM346" s="312"/>
      <c r="AN346" s="312"/>
      <c r="AO346" s="312"/>
    </row>
    <row r="347" spans="1:41" s="293" customFormat="1" ht="15.75" customHeight="1">
      <c r="A347" s="83" t="s">
        <v>3701</v>
      </c>
      <c r="B347" s="191">
        <v>44089</v>
      </c>
      <c r="C347" s="185">
        <v>29</v>
      </c>
      <c r="D347" s="292" t="s">
        <v>3698</v>
      </c>
      <c r="E347" s="292"/>
      <c r="F347" s="205"/>
      <c r="G347" s="176"/>
      <c r="H347" s="176"/>
      <c r="I347" s="239"/>
      <c r="K347" s="293">
        <v>1</v>
      </c>
      <c r="L347" s="293">
        <v>1</v>
      </c>
      <c r="M347" s="189" t="s">
        <v>3699</v>
      </c>
      <c r="N347" s="204"/>
      <c r="P347" s="293">
        <v>6</v>
      </c>
      <c r="Q347" s="223">
        <v>29</v>
      </c>
      <c r="R347" s="223"/>
      <c r="U347" s="312"/>
      <c r="V347" s="455"/>
      <c r="W347" s="312"/>
      <c r="X347" s="312"/>
      <c r="Y347" s="189"/>
      <c r="Z347" s="189"/>
      <c r="AA347" s="311" t="s">
        <v>243</v>
      </c>
      <c r="AB347" s="312"/>
      <c r="AC347" s="189"/>
      <c r="AD347" s="312"/>
      <c r="AE347" s="189"/>
      <c r="AF347" s="189"/>
      <c r="AG347" s="189" t="s">
        <v>50</v>
      </c>
      <c r="AH347" s="312"/>
      <c r="AI347" s="189"/>
      <c r="AJ347" s="312"/>
      <c r="AK347" s="254"/>
      <c r="AL347" s="312"/>
      <c r="AM347" s="312"/>
      <c r="AN347" s="312"/>
      <c r="AO347" s="312"/>
    </row>
    <row r="348" spans="1:41" s="293" customFormat="1" ht="15.75" customHeight="1">
      <c r="A348" s="83" t="s">
        <v>3713</v>
      </c>
      <c r="B348" s="191">
        <v>44077</v>
      </c>
      <c r="C348" s="185">
        <v>15</v>
      </c>
      <c r="D348" s="292" t="s">
        <v>3710</v>
      </c>
      <c r="E348" s="292"/>
      <c r="F348" s="205"/>
      <c r="G348" s="176"/>
      <c r="H348" s="176"/>
      <c r="I348" s="239"/>
      <c r="M348" s="189">
        <v>6</v>
      </c>
      <c r="N348" s="204"/>
      <c r="P348" s="293">
        <v>10</v>
      </c>
      <c r="Q348" s="223">
        <v>15</v>
      </c>
      <c r="R348" s="223"/>
      <c r="U348" s="312"/>
      <c r="V348" s="455"/>
      <c r="W348" s="312"/>
      <c r="X348" s="312"/>
      <c r="Y348" s="189"/>
      <c r="Z348" s="189"/>
      <c r="AA348" s="311" t="s">
        <v>50</v>
      </c>
      <c r="AB348" s="312"/>
      <c r="AC348" s="189"/>
      <c r="AD348" s="312"/>
      <c r="AE348" s="189"/>
      <c r="AF348" s="189"/>
      <c r="AG348" s="189"/>
      <c r="AH348" s="312"/>
      <c r="AI348" s="189"/>
      <c r="AJ348" s="312"/>
      <c r="AK348" s="254"/>
      <c r="AL348" s="312"/>
      <c r="AM348" s="312"/>
      <c r="AN348" s="312"/>
      <c r="AO348" s="312"/>
    </row>
    <row r="349" spans="1:41" s="293" customFormat="1" ht="15.75" customHeight="1">
      <c r="A349" s="83" t="s">
        <v>3720</v>
      </c>
      <c r="B349" s="239" t="s">
        <v>3721</v>
      </c>
      <c r="C349" s="185">
        <v>38</v>
      </c>
      <c r="D349" s="292" t="s">
        <v>3718</v>
      </c>
      <c r="E349" s="292"/>
      <c r="F349" s="205"/>
      <c r="G349" s="176"/>
      <c r="H349" s="176"/>
      <c r="I349" s="239"/>
      <c r="M349" s="189">
        <v>2</v>
      </c>
      <c r="N349" s="204">
        <v>1</v>
      </c>
      <c r="P349" s="293">
        <v>23</v>
      </c>
      <c r="Q349" s="223">
        <v>38</v>
      </c>
      <c r="R349" s="223"/>
      <c r="S349" s="223">
        <v>1</v>
      </c>
      <c r="U349" s="312"/>
      <c r="V349" s="455"/>
      <c r="W349" s="312"/>
      <c r="X349" s="312"/>
      <c r="Y349" s="189"/>
      <c r="Z349" s="189"/>
      <c r="AA349" s="311" t="s">
        <v>50</v>
      </c>
      <c r="AB349" s="312"/>
      <c r="AC349" s="189"/>
      <c r="AD349" s="312"/>
      <c r="AE349" s="189"/>
      <c r="AF349" s="189"/>
      <c r="AG349" s="189"/>
      <c r="AH349" s="312"/>
      <c r="AI349" s="189"/>
      <c r="AJ349" s="312"/>
      <c r="AK349" s="254"/>
      <c r="AL349" s="312"/>
      <c r="AM349" s="312"/>
      <c r="AN349" s="312"/>
      <c r="AO349" s="312"/>
    </row>
    <row r="350" spans="1:41" s="293" customFormat="1" ht="15.75" customHeight="1">
      <c r="A350" s="83" t="s">
        <v>3731</v>
      </c>
      <c r="B350" s="296" t="s">
        <v>3732</v>
      </c>
      <c r="C350" s="185">
        <v>21</v>
      </c>
      <c r="D350" s="292" t="s">
        <v>3728</v>
      </c>
      <c r="E350" s="292"/>
      <c r="F350" s="205"/>
      <c r="G350" s="176"/>
      <c r="H350" s="176"/>
      <c r="I350" s="239"/>
      <c r="M350" s="189"/>
      <c r="N350" s="204"/>
      <c r="Q350" s="223">
        <v>21</v>
      </c>
      <c r="R350" s="223"/>
      <c r="U350" s="312"/>
      <c r="V350" s="455"/>
      <c r="W350" s="312"/>
      <c r="X350" s="312"/>
      <c r="Y350" s="189"/>
      <c r="Z350" s="189"/>
      <c r="AA350" s="311" t="s">
        <v>50</v>
      </c>
      <c r="AB350" s="312"/>
      <c r="AC350" s="189"/>
      <c r="AD350" s="312"/>
      <c r="AE350" s="189"/>
      <c r="AF350" s="189"/>
      <c r="AG350" s="189"/>
      <c r="AH350" s="312"/>
      <c r="AI350" s="189"/>
      <c r="AJ350" s="312"/>
      <c r="AK350" s="254"/>
      <c r="AL350" s="312"/>
      <c r="AM350" s="312"/>
      <c r="AN350" s="312"/>
      <c r="AO350" s="312"/>
    </row>
    <row r="351" spans="1:41" s="293" customFormat="1" ht="15.75" customHeight="1">
      <c r="A351" s="83" t="s">
        <v>3738</v>
      </c>
      <c r="B351" s="193">
        <v>44077</v>
      </c>
      <c r="C351" s="185">
        <v>30</v>
      </c>
      <c r="D351" s="292">
        <v>30</v>
      </c>
      <c r="E351" s="292">
        <v>36</v>
      </c>
      <c r="F351" s="205"/>
      <c r="G351" s="176"/>
      <c r="H351" s="176"/>
      <c r="I351" s="239"/>
      <c r="M351" s="189"/>
      <c r="N351" s="204">
        <v>1</v>
      </c>
      <c r="O351" s="293">
        <v>2</v>
      </c>
      <c r="Q351" s="223"/>
      <c r="R351" s="223"/>
      <c r="U351" s="312"/>
      <c r="V351" s="455"/>
      <c r="W351" s="312"/>
      <c r="X351" s="312"/>
      <c r="Y351" s="189"/>
      <c r="Z351" s="189"/>
      <c r="AA351" s="311"/>
      <c r="AB351" s="312"/>
      <c r="AC351" s="189"/>
      <c r="AD351" s="312"/>
      <c r="AE351" s="189"/>
      <c r="AF351" s="189"/>
      <c r="AG351" s="189"/>
      <c r="AH351" s="312"/>
      <c r="AI351" s="189"/>
      <c r="AJ351" s="312"/>
      <c r="AK351" s="254"/>
      <c r="AL351" s="312"/>
      <c r="AM351" s="312"/>
      <c r="AN351" s="312"/>
      <c r="AO351" s="312"/>
    </row>
    <row r="352" spans="1:41" s="293" customFormat="1" ht="15.75" customHeight="1">
      <c r="A352" s="83" t="s">
        <v>3749</v>
      </c>
      <c r="B352" s="193">
        <v>44139</v>
      </c>
      <c r="C352" s="185">
        <v>68</v>
      </c>
      <c r="D352" s="292" t="s">
        <v>3747</v>
      </c>
      <c r="E352" s="292" t="s">
        <v>3746</v>
      </c>
      <c r="F352" s="205"/>
      <c r="G352" s="176"/>
      <c r="H352" s="176"/>
      <c r="I352" s="239"/>
      <c r="J352" s="293">
        <v>31</v>
      </c>
      <c r="M352" s="189"/>
      <c r="N352" s="204">
        <v>4</v>
      </c>
      <c r="O352" s="293">
        <v>25</v>
      </c>
      <c r="P352" s="293">
        <v>19</v>
      </c>
      <c r="Q352" s="223">
        <v>39</v>
      </c>
      <c r="R352" s="223"/>
      <c r="U352" s="312">
        <f>68-39</f>
        <v>29</v>
      </c>
      <c r="V352" s="455"/>
      <c r="W352" s="312"/>
      <c r="X352" s="312"/>
      <c r="Y352" s="189"/>
      <c r="Z352" s="189"/>
      <c r="AA352" s="311"/>
      <c r="AB352" s="312"/>
      <c r="AC352" s="189"/>
      <c r="AD352" s="312"/>
      <c r="AE352" s="189"/>
      <c r="AF352" s="189"/>
      <c r="AG352" s="189"/>
      <c r="AH352" s="312"/>
      <c r="AI352" s="189"/>
      <c r="AJ352" s="312"/>
      <c r="AK352" s="254"/>
      <c r="AL352" s="312"/>
      <c r="AM352" s="312"/>
      <c r="AN352" s="312"/>
      <c r="AO352" s="312"/>
    </row>
    <row r="353" spans="1:41" s="293" customFormat="1" ht="15.75" customHeight="1">
      <c r="A353" s="83" t="s">
        <v>3755</v>
      </c>
      <c r="B353" s="193">
        <v>44133</v>
      </c>
      <c r="C353" s="185">
        <v>1</v>
      </c>
      <c r="D353" s="292">
        <v>30</v>
      </c>
      <c r="E353" s="292">
        <v>23</v>
      </c>
      <c r="F353" s="205"/>
      <c r="G353" s="176"/>
      <c r="H353" s="176"/>
      <c r="I353" s="239"/>
      <c r="J353" s="293">
        <v>1</v>
      </c>
      <c r="M353" s="189"/>
      <c r="N353" s="204">
        <v>1</v>
      </c>
      <c r="P353" s="293">
        <v>1</v>
      </c>
      <c r="Q353" s="223">
        <v>1</v>
      </c>
      <c r="R353" s="223"/>
      <c r="U353" s="312"/>
      <c r="V353" s="455"/>
      <c r="W353" s="312"/>
      <c r="X353" s="312"/>
      <c r="Y353" s="189"/>
      <c r="Z353" s="189"/>
      <c r="AA353" s="311"/>
      <c r="AB353" s="312"/>
      <c r="AC353" s="189"/>
      <c r="AD353" s="312"/>
      <c r="AE353" s="189"/>
      <c r="AF353" s="189"/>
      <c r="AG353" s="189"/>
      <c r="AH353" s="312"/>
      <c r="AI353" s="189"/>
      <c r="AJ353" s="312"/>
      <c r="AK353" s="254"/>
      <c r="AL353" s="312"/>
      <c r="AM353" s="312"/>
      <c r="AN353" s="312"/>
      <c r="AO353" s="312"/>
    </row>
    <row r="354" spans="1:41" s="293" customFormat="1" ht="15.75" customHeight="1">
      <c r="A354" s="83" t="s">
        <v>3765</v>
      </c>
      <c r="B354" s="193">
        <v>44141</v>
      </c>
      <c r="C354" s="185">
        <v>4442</v>
      </c>
      <c r="D354" s="292" t="s">
        <v>3761</v>
      </c>
      <c r="E354" s="292"/>
      <c r="F354" s="205">
        <v>13</v>
      </c>
      <c r="G354" s="176">
        <v>502</v>
      </c>
      <c r="H354" s="176">
        <v>2784</v>
      </c>
      <c r="I354" s="298" t="s">
        <v>3762</v>
      </c>
      <c r="L354" s="293">
        <v>228</v>
      </c>
      <c r="M354" s="189">
        <v>1564</v>
      </c>
      <c r="N354" s="204"/>
      <c r="P354" s="293">
        <v>1331</v>
      </c>
      <c r="Q354" s="223">
        <v>4430</v>
      </c>
      <c r="R354" s="223">
        <v>12</v>
      </c>
      <c r="S354" s="293">
        <v>20</v>
      </c>
      <c r="U354" s="312"/>
      <c r="V354" s="455"/>
      <c r="W354" s="312"/>
      <c r="X354" s="312"/>
      <c r="Y354" s="189"/>
      <c r="Z354" s="189"/>
      <c r="AA354" s="311" t="s">
        <v>50</v>
      </c>
      <c r="AB354" s="312"/>
      <c r="AC354" s="189"/>
      <c r="AD354" s="312"/>
      <c r="AE354" s="189"/>
      <c r="AF354" s="189"/>
      <c r="AG354" s="189"/>
      <c r="AH354" s="312"/>
      <c r="AI354" s="189"/>
      <c r="AJ354" s="312"/>
      <c r="AK354" s="254"/>
      <c r="AL354" s="312"/>
      <c r="AM354" s="312"/>
      <c r="AN354" s="312"/>
      <c r="AO354" s="312"/>
    </row>
    <row r="355" spans="1:41" s="293" customFormat="1" ht="15.75" customHeight="1">
      <c r="A355" s="83" t="s">
        <v>3772</v>
      </c>
      <c r="B355" s="193" t="s">
        <v>3773</v>
      </c>
      <c r="C355" s="185">
        <v>1</v>
      </c>
      <c r="D355" s="292">
        <v>29</v>
      </c>
      <c r="E355" s="292" t="s">
        <v>779</v>
      </c>
      <c r="F355" s="205"/>
      <c r="G355" s="176"/>
      <c r="H355" s="176"/>
      <c r="I355" s="298"/>
      <c r="M355" s="189"/>
      <c r="N355" s="204"/>
      <c r="Q355" s="223">
        <v>1</v>
      </c>
      <c r="R355" s="223"/>
      <c r="U355" s="312"/>
      <c r="V355" s="455"/>
      <c r="W355" s="312"/>
      <c r="X355" s="312"/>
      <c r="Y355" s="189"/>
      <c r="Z355" s="189"/>
      <c r="AA355" s="311" t="s">
        <v>50</v>
      </c>
      <c r="AB355" s="312"/>
      <c r="AC355" s="189"/>
      <c r="AD355" s="312"/>
      <c r="AE355" s="189"/>
      <c r="AF355" s="189"/>
      <c r="AG355" s="189"/>
      <c r="AH355" s="312"/>
      <c r="AI355" s="189"/>
      <c r="AJ355" s="312"/>
      <c r="AK355" s="254"/>
      <c r="AL355" s="312"/>
      <c r="AM355" s="312"/>
      <c r="AN355" s="312"/>
      <c r="AO355" s="312"/>
    </row>
    <row r="356" spans="1:41" s="301" customFormat="1" ht="15.75" customHeight="1">
      <c r="A356" s="83" t="s">
        <v>3779</v>
      </c>
      <c r="B356" s="193">
        <v>44092</v>
      </c>
      <c r="C356" s="185">
        <v>3434</v>
      </c>
      <c r="D356" s="300">
        <v>28.2</v>
      </c>
      <c r="E356" s="300"/>
      <c r="F356" s="205"/>
      <c r="G356" s="176"/>
      <c r="H356" s="176"/>
      <c r="I356" s="298"/>
      <c r="J356" s="301">
        <v>377</v>
      </c>
      <c r="M356" s="189"/>
      <c r="N356" s="204">
        <v>80</v>
      </c>
      <c r="O356" s="301">
        <v>58</v>
      </c>
      <c r="Q356" s="223"/>
      <c r="R356" s="223"/>
      <c r="U356" s="312"/>
      <c r="V356" s="455"/>
      <c r="W356" s="312"/>
      <c r="X356" s="312"/>
      <c r="Y356" s="189"/>
      <c r="Z356" s="189"/>
      <c r="AA356" s="311"/>
      <c r="AB356" s="312"/>
      <c r="AC356" s="189"/>
      <c r="AD356" s="312"/>
      <c r="AE356" s="189"/>
      <c r="AF356" s="189"/>
      <c r="AG356" s="189"/>
      <c r="AH356" s="312"/>
      <c r="AI356" s="189"/>
      <c r="AJ356" s="312"/>
      <c r="AK356" s="254"/>
      <c r="AL356" s="312"/>
      <c r="AM356" s="312"/>
      <c r="AN356" s="312"/>
      <c r="AO356" s="312"/>
    </row>
    <row r="357" spans="1:41" s="189" customFormat="1" ht="15.75" customHeight="1">
      <c r="A357" s="83" t="s">
        <v>3783</v>
      </c>
      <c r="B357" s="193">
        <v>44081</v>
      </c>
      <c r="C357" s="185">
        <v>246</v>
      </c>
      <c r="D357" s="300">
        <v>32.6</v>
      </c>
      <c r="E357" s="300"/>
      <c r="F357" s="204"/>
      <c r="G357" s="176"/>
      <c r="H357" s="176"/>
      <c r="I357" s="298"/>
      <c r="J357" s="301">
        <v>4</v>
      </c>
      <c r="K357" s="189">
        <v>6</v>
      </c>
      <c r="L357" s="189">
        <v>17</v>
      </c>
      <c r="M357" s="189">
        <v>15</v>
      </c>
      <c r="N357" s="204">
        <v>5</v>
      </c>
      <c r="O357" s="189">
        <v>0</v>
      </c>
      <c r="P357" s="301">
        <v>55</v>
      </c>
      <c r="Q357" s="223">
        <v>246</v>
      </c>
      <c r="R357" s="307"/>
      <c r="T357" s="307">
        <v>39</v>
      </c>
      <c r="AA357" s="311"/>
      <c r="AK357" s="254"/>
    </row>
    <row r="358" spans="1:41" s="305" customFormat="1" ht="15.75" customHeight="1">
      <c r="A358" s="83" t="s">
        <v>3789</v>
      </c>
      <c r="B358" s="193">
        <v>44027</v>
      </c>
      <c r="C358" s="185">
        <v>20</v>
      </c>
      <c r="D358" s="300">
        <v>31</v>
      </c>
      <c r="E358" s="300"/>
      <c r="F358" s="176"/>
      <c r="G358" s="176"/>
      <c r="H358" s="176"/>
      <c r="I358" s="298"/>
      <c r="J358" s="189"/>
      <c r="K358" s="189"/>
      <c r="L358" s="189"/>
      <c r="M358" s="189"/>
      <c r="N358" s="204"/>
      <c r="O358" s="189"/>
      <c r="P358" s="189"/>
      <c r="Q358" s="223">
        <v>20</v>
      </c>
      <c r="R358" s="307"/>
      <c r="X358" s="189"/>
      <c r="Y358" s="189"/>
      <c r="Z358" s="189"/>
      <c r="AA358" s="311" t="s">
        <v>50</v>
      </c>
      <c r="AB358" s="189"/>
      <c r="AC358" s="189"/>
      <c r="AD358" s="189"/>
      <c r="AE358" s="189"/>
      <c r="AF358" s="189"/>
      <c r="AG358" s="189"/>
      <c r="AH358" s="189"/>
      <c r="AI358" s="189"/>
      <c r="AJ358" s="189"/>
      <c r="AK358" s="254"/>
      <c r="AL358" s="189"/>
      <c r="AM358" s="189"/>
      <c r="AN358" s="189"/>
    </row>
    <row r="359" spans="1:41" s="305" customFormat="1" ht="15.75" customHeight="1">
      <c r="A359" s="83" t="s">
        <v>3797</v>
      </c>
      <c r="B359" s="193">
        <v>44028</v>
      </c>
      <c r="C359" s="185">
        <v>26</v>
      </c>
      <c r="D359" s="300">
        <v>29</v>
      </c>
      <c r="E359" s="300" t="s">
        <v>3803</v>
      </c>
      <c r="F359" s="204">
        <v>3</v>
      </c>
      <c r="G359" s="318">
        <v>10</v>
      </c>
      <c r="H359" s="318">
        <v>13</v>
      </c>
      <c r="I359" s="298"/>
      <c r="J359" s="189"/>
      <c r="K359" s="189"/>
      <c r="L359" s="189"/>
      <c r="M359" s="189">
        <v>5</v>
      </c>
      <c r="N359" s="204">
        <v>1</v>
      </c>
      <c r="O359" s="189">
        <v>0</v>
      </c>
      <c r="P359" s="189"/>
      <c r="Q359" s="223">
        <v>10</v>
      </c>
      <c r="R359" s="223">
        <v>2</v>
      </c>
      <c r="T359" s="189"/>
      <c r="U359" s="189">
        <v>14</v>
      </c>
      <c r="X359" s="189"/>
      <c r="Y359" s="189"/>
      <c r="Z359" s="189"/>
      <c r="AA359" s="311"/>
      <c r="AB359" s="189"/>
      <c r="AC359" s="189"/>
      <c r="AD359" s="189"/>
      <c r="AE359" s="189"/>
      <c r="AF359" s="189"/>
      <c r="AG359" s="189"/>
      <c r="AH359" s="189"/>
      <c r="AI359" s="189"/>
      <c r="AJ359" s="189"/>
      <c r="AK359" s="254"/>
      <c r="AL359" s="189"/>
      <c r="AM359" s="189"/>
      <c r="AN359" s="189"/>
    </row>
    <row r="360" spans="1:41" s="305" customFormat="1" ht="15.75" customHeight="1">
      <c r="A360" s="83" t="s">
        <v>3806</v>
      </c>
      <c r="B360" s="193">
        <v>44092</v>
      </c>
      <c r="C360" s="185">
        <v>18</v>
      </c>
      <c r="D360" s="300" t="s">
        <v>3810</v>
      </c>
      <c r="E360" s="300"/>
      <c r="F360" s="204"/>
      <c r="G360" s="176"/>
      <c r="H360" s="176"/>
      <c r="I360" s="298"/>
      <c r="J360" s="189"/>
      <c r="K360" s="189"/>
      <c r="L360" s="189"/>
      <c r="M360" s="189"/>
      <c r="N360" s="204"/>
      <c r="O360" s="189"/>
      <c r="P360" s="189">
        <v>6</v>
      </c>
      <c r="Q360" s="223">
        <v>18</v>
      </c>
      <c r="R360" s="307"/>
      <c r="X360" s="189"/>
      <c r="Y360" s="189"/>
      <c r="Z360" s="189"/>
      <c r="AA360" s="311"/>
      <c r="AB360" s="189"/>
      <c r="AC360" s="189"/>
      <c r="AD360" s="189"/>
      <c r="AE360" s="189"/>
      <c r="AF360" s="189"/>
      <c r="AG360" s="189"/>
      <c r="AH360" s="189"/>
      <c r="AI360" s="189"/>
      <c r="AJ360" s="189"/>
      <c r="AK360" s="254"/>
      <c r="AL360" s="189"/>
      <c r="AM360" s="189"/>
      <c r="AN360" s="189"/>
    </row>
    <row r="361" spans="1:41" s="305" customFormat="1" ht="15.75" customHeight="1">
      <c r="A361" s="83" t="s">
        <v>3815</v>
      </c>
      <c r="B361" s="193">
        <v>44082</v>
      </c>
      <c r="C361" s="185">
        <v>77</v>
      </c>
      <c r="D361" s="300"/>
      <c r="E361" s="300"/>
      <c r="F361" s="204"/>
      <c r="G361" s="176"/>
      <c r="H361" s="176"/>
      <c r="I361" s="298"/>
      <c r="J361" s="189"/>
      <c r="K361" s="189"/>
      <c r="L361" s="189"/>
      <c r="M361" s="189">
        <v>32</v>
      </c>
      <c r="N361" s="204">
        <v>2</v>
      </c>
      <c r="O361" s="189">
        <v>0</v>
      </c>
      <c r="P361" s="189">
        <v>21</v>
      </c>
      <c r="Q361" s="223">
        <v>77</v>
      </c>
      <c r="R361" s="307"/>
      <c r="X361" s="189"/>
      <c r="Y361" s="189"/>
      <c r="Z361" s="189"/>
      <c r="AA361" s="311"/>
      <c r="AB361" s="189"/>
      <c r="AC361" s="189"/>
      <c r="AD361" s="189"/>
      <c r="AE361" s="189"/>
      <c r="AF361" s="189"/>
      <c r="AG361" s="189"/>
      <c r="AH361" s="189"/>
      <c r="AI361" s="189"/>
      <c r="AJ361" s="189"/>
      <c r="AK361" s="254"/>
      <c r="AL361" s="189"/>
      <c r="AM361" s="189"/>
      <c r="AN361" s="189"/>
    </row>
    <row r="362" spans="1:41" s="293" customFormat="1" ht="15.75" customHeight="1">
      <c r="A362" s="83" t="s">
        <v>3823</v>
      </c>
      <c r="B362" s="193">
        <v>44080</v>
      </c>
      <c r="C362" s="310">
        <v>28</v>
      </c>
      <c r="D362" s="300" t="s">
        <v>3851</v>
      </c>
      <c r="E362" s="300"/>
      <c r="F362" s="204"/>
      <c r="G362" s="176"/>
      <c r="H362" s="176"/>
      <c r="I362" s="298"/>
      <c r="J362" s="189">
        <v>1</v>
      </c>
      <c r="K362" s="189"/>
      <c r="L362" s="189">
        <v>3</v>
      </c>
      <c r="M362" s="189"/>
      <c r="N362" s="204">
        <v>1</v>
      </c>
      <c r="O362" s="189">
        <v>0</v>
      </c>
      <c r="P362" s="189">
        <v>10</v>
      </c>
      <c r="Q362" s="223">
        <v>28</v>
      </c>
      <c r="R362" s="307"/>
      <c r="U362" s="312"/>
      <c r="V362" s="455"/>
      <c r="W362" s="312"/>
      <c r="X362" s="189"/>
      <c r="Y362" s="189"/>
      <c r="Z362" s="189"/>
      <c r="AA362" s="311">
        <v>13</v>
      </c>
      <c r="AB362" s="189"/>
      <c r="AC362" s="189"/>
      <c r="AD362" s="189"/>
      <c r="AE362" s="189"/>
      <c r="AF362" s="189"/>
      <c r="AG362" s="189"/>
      <c r="AH362" s="189"/>
      <c r="AI362" s="189"/>
      <c r="AJ362" s="189"/>
      <c r="AK362" s="254"/>
      <c r="AL362" s="189"/>
      <c r="AM362" s="189"/>
      <c r="AN362" s="189"/>
      <c r="AO362" s="312"/>
    </row>
    <row r="363" spans="1:41" s="301" customFormat="1" ht="15.75" customHeight="1">
      <c r="A363" s="83" t="s">
        <v>3824</v>
      </c>
      <c r="B363" s="193">
        <v>44075</v>
      </c>
      <c r="C363" s="310">
        <v>125</v>
      </c>
      <c r="D363" s="300"/>
      <c r="E363" s="300"/>
      <c r="F363" s="317">
        <v>10</v>
      </c>
      <c r="G363" s="317">
        <v>12</v>
      </c>
      <c r="H363" s="317">
        <v>39</v>
      </c>
      <c r="I363" s="298"/>
      <c r="J363" s="317">
        <v>20</v>
      </c>
      <c r="K363" s="317">
        <v>2</v>
      </c>
      <c r="L363" s="317">
        <v>6</v>
      </c>
      <c r="M363" s="317">
        <v>7</v>
      </c>
      <c r="N363" s="204">
        <v>3</v>
      </c>
      <c r="O363" s="189">
        <v>0</v>
      </c>
      <c r="P363" s="189">
        <v>52</v>
      </c>
      <c r="Q363" s="307">
        <v>97</v>
      </c>
      <c r="R363" s="307">
        <v>3</v>
      </c>
      <c r="U363" s="312">
        <v>23</v>
      </c>
      <c r="V363" s="212">
        <v>2</v>
      </c>
      <c r="W363" s="312"/>
      <c r="X363" s="189"/>
      <c r="Y363" s="189"/>
      <c r="Z363" s="189"/>
      <c r="AA363" s="311"/>
      <c r="AB363" s="189"/>
      <c r="AC363" s="189"/>
      <c r="AD363" s="189"/>
      <c r="AE363" s="189"/>
      <c r="AF363" s="189"/>
      <c r="AG363" s="189"/>
      <c r="AH363" s="189"/>
      <c r="AI363" s="189"/>
      <c r="AJ363" s="189"/>
      <c r="AK363" s="254"/>
      <c r="AL363" s="189"/>
      <c r="AM363" s="189"/>
      <c r="AN363" s="189"/>
      <c r="AO363" s="312"/>
    </row>
    <row r="364" spans="1:41" s="301" customFormat="1" ht="15.75" customHeight="1">
      <c r="A364" s="83" t="s">
        <v>3825</v>
      </c>
      <c r="B364" s="193">
        <v>44082</v>
      </c>
      <c r="C364" s="185">
        <v>5</v>
      </c>
      <c r="D364" s="300"/>
      <c r="E364" s="300"/>
      <c r="F364" s="204"/>
      <c r="G364" s="176"/>
      <c r="H364" s="176"/>
      <c r="I364" s="298"/>
      <c r="J364" s="189"/>
      <c r="K364" s="189"/>
      <c r="L364" s="189"/>
      <c r="M364" s="189"/>
      <c r="N364" s="204"/>
      <c r="O364" s="189"/>
      <c r="P364" s="189">
        <v>5</v>
      </c>
      <c r="Q364" s="307">
        <v>5</v>
      </c>
      <c r="R364" s="307"/>
      <c r="U364" s="312"/>
      <c r="V364" s="455"/>
      <c r="W364" s="312"/>
      <c r="X364" s="189"/>
      <c r="Y364" s="189"/>
      <c r="Z364" s="189"/>
      <c r="AA364" s="311"/>
      <c r="AB364" s="189"/>
      <c r="AC364" s="189"/>
      <c r="AD364" s="189"/>
      <c r="AE364" s="189"/>
      <c r="AF364" s="189"/>
      <c r="AG364" s="189"/>
      <c r="AH364" s="189"/>
      <c r="AI364" s="189"/>
      <c r="AJ364" s="189"/>
      <c r="AK364" s="254"/>
      <c r="AL364" s="189"/>
      <c r="AM364" s="189"/>
      <c r="AN364" s="189"/>
      <c r="AO364" s="312"/>
    </row>
    <row r="365" spans="1:41" s="312" customFormat="1" ht="15.75" customHeight="1">
      <c r="A365" s="83" t="s">
        <v>3859</v>
      </c>
      <c r="B365" s="193">
        <v>44060</v>
      </c>
      <c r="C365" s="185">
        <v>50</v>
      </c>
      <c r="D365" s="311" t="s">
        <v>3855</v>
      </c>
      <c r="E365" s="37" t="s">
        <v>3856</v>
      </c>
      <c r="F365" s="204"/>
      <c r="G365" s="176"/>
      <c r="H365" s="176"/>
      <c r="I365" s="298"/>
      <c r="J365" s="189">
        <v>19</v>
      </c>
      <c r="K365" s="189"/>
      <c r="L365" s="189"/>
      <c r="M365" s="189">
        <v>16</v>
      </c>
      <c r="N365" s="204">
        <v>4</v>
      </c>
      <c r="O365" s="204">
        <v>2</v>
      </c>
      <c r="P365" s="204">
        <v>10</v>
      </c>
      <c r="Q365" s="307">
        <v>24</v>
      </c>
      <c r="R365" s="307"/>
      <c r="U365" s="312">
        <v>26</v>
      </c>
      <c r="V365" s="455"/>
      <c r="X365" s="189"/>
      <c r="Y365" s="189"/>
      <c r="Z365" s="189"/>
      <c r="AA365" s="311"/>
      <c r="AB365" s="189"/>
      <c r="AC365" s="189"/>
      <c r="AD365" s="189"/>
      <c r="AE365" s="189"/>
      <c r="AF365" s="189"/>
      <c r="AG365" s="189"/>
      <c r="AH365" s="189"/>
      <c r="AI365" s="189"/>
      <c r="AJ365" s="189"/>
      <c r="AK365" s="254"/>
      <c r="AL365" s="189"/>
      <c r="AM365" s="189"/>
      <c r="AN365" s="189"/>
    </row>
    <row r="366" spans="1:41" s="312" customFormat="1" ht="15.75" customHeight="1">
      <c r="A366" s="83" t="s">
        <v>3872</v>
      </c>
      <c r="B366" s="193">
        <v>44133</v>
      </c>
      <c r="C366" s="185">
        <v>15</v>
      </c>
      <c r="D366" s="311" t="s">
        <v>3866</v>
      </c>
      <c r="E366" s="37"/>
      <c r="F366" s="204"/>
      <c r="G366" s="176"/>
      <c r="H366" s="176"/>
      <c r="I366" s="298"/>
      <c r="J366" s="189"/>
      <c r="K366" s="189"/>
      <c r="L366" s="189"/>
      <c r="M366" s="189"/>
      <c r="N366" s="204"/>
      <c r="O366" s="204"/>
      <c r="P366" s="204">
        <v>6</v>
      </c>
      <c r="Q366" s="307">
        <v>15</v>
      </c>
      <c r="R366" s="307"/>
      <c r="V366" s="455"/>
      <c r="X366" s="189"/>
      <c r="Y366" s="189"/>
      <c r="Z366" s="189"/>
      <c r="AA366" s="311"/>
      <c r="AB366" s="189"/>
      <c r="AC366" s="189"/>
      <c r="AD366" s="189"/>
      <c r="AE366" s="189"/>
      <c r="AF366" s="189"/>
      <c r="AG366" s="189"/>
      <c r="AH366" s="189"/>
      <c r="AI366" s="189"/>
      <c r="AJ366" s="189"/>
      <c r="AK366" s="254"/>
      <c r="AL366" s="189"/>
      <c r="AM366" s="189"/>
      <c r="AN366" s="189"/>
    </row>
    <row r="367" spans="1:41" s="312" customFormat="1" ht="15.75" customHeight="1">
      <c r="A367" s="83" t="s">
        <v>3880</v>
      </c>
      <c r="B367" s="193">
        <v>44148</v>
      </c>
      <c r="C367" s="185">
        <v>1</v>
      </c>
      <c r="D367" s="311">
        <v>42</v>
      </c>
      <c r="E367" s="37" t="s">
        <v>894</v>
      </c>
      <c r="F367" s="204"/>
      <c r="G367" s="176"/>
      <c r="H367" s="176"/>
      <c r="I367" s="298"/>
      <c r="J367" s="189"/>
      <c r="K367" s="189"/>
      <c r="L367" s="189"/>
      <c r="M367" s="189"/>
      <c r="N367" s="204"/>
      <c r="O367" s="204"/>
      <c r="P367" s="204">
        <v>1</v>
      </c>
      <c r="Q367" s="307">
        <v>1</v>
      </c>
      <c r="R367" s="307"/>
      <c r="V367" s="455"/>
      <c r="X367" s="189"/>
      <c r="Y367" s="189"/>
      <c r="Z367" s="189"/>
      <c r="AA367" s="311" t="s">
        <v>50</v>
      </c>
      <c r="AB367" s="189"/>
      <c r="AC367" s="189"/>
      <c r="AD367" s="189"/>
      <c r="AE367" s="189"/>
      <c r="AF367" s="189" t="s">
        <v>50</v>
      </c>
      <c r="AG367" s="189"/>
      <c r="AH367" s="189"/>
      <c r="AI367" s="189" t="s">
        <v>50</v>
      </c>
      <c r="AJ367" s="189"/>
      <c r="AK367" s="254" t="s">
        <v>3878</v>
      </c>
      <c r="AL367" s="189"/>
      <c r="AM367" s="189"/>
      <c r="AN367" s="189"/>
    </row>
    <row r="368" spans="1:41" s="312" customFormat="1" ht="15.75" customHeight="1">
      <c r="A368" s="83" t="s">
        <v>3894</v>
      </c>
      <c r="B368" s="193">
        <v>44148</v>
      </c>
      <c r="C368" s="185">
        <v>403</v>
      </c>
      <c r="D368" s="311" t="s">
        <v>3885</v>
      </c>
      <c r="E368" s="37"/>
      <c r="F368" s="204"/>
      <c r="G368" s="176"/>
      <c r="H368" s="176"/>
      <c r="I368" s="298" t="s">
        <v>3886</v>
      </c>
      <c r="J368" s="189"/>
      <c r="K368" s="189"/>
      <c r="L368" s="189"/>
      <c r="M368" s="189"/>
      <c r="N368" s="204"/>
      <c r="O368" s="204"/>
      <c r="P368" s="204">
        <v>136</v>
      </c>
      <c r="Q368" s="307">
        <v>403</v>
      </c>
      <c r="R368" s="307"/>
      <c r="V368" s="455"/>
      <c r="X368" s="189"/>
      <c r="Y368" s="189"/>
      <c r="Z368" s="189"/>
      <c r="AA368" s="311" t="s">
        <v>50</v>
      </c>
      <c r="AB368" s="189"/>
      <c r="AC368" s="189"/>
      <c r="AD368" s="189"/>
      <c r="AE368" s="189"/>
      <c r="AF368" s="189"/>
      <c r="AG368" s="189"/>
      <c r="AH368" s="189"/>
      <c r="AI368" s="189"/>
      <c r="AJ368" s="189"/>
      <c r="AK368" s="254"/>
      <c r="AL368" s="189"/>
      <c r="AM368" s="189"/>
      <c r="AN368" s="189"/>
    </row>
    <row r="369" spans="1:40" s="312" customFormat="1" ht="15.75" customHeight="1">
      <c r="A369" s="83" t="s">
        <v>3900</v>
      </c>
      <c r="B369" s="193">
        <v>44141</v>
      </c>
      <c r="C369" s="185">
        <v>1</v>
      </c>
      <c r="D369" s="311">
        <v>25</v>
      </c>
      <c r="E369" s="37" t="s">
        <v>3898</v>
      </c>
      <c r="F369" s="204"/>
      <c r="G369" s="176"/>
      <c r="H369" s="176"/>
      <c r="I369" s="298"/>
      <c r="J369" s="189"/>
      <c r="K369" s="189"/>
      <c r="L369" s="189"/>
      <c r="M369" s="189"/>
      <c r="N369" s="204"/>
      <c r="O369" s="204"/>
      <c r="P369" s="204">
        <v>1</v>
      </c>
      <c r="Q369" s="307">
        <v>1</v>
      </c>
      <c r="R369" s="307"/>
      <c r="V369" s="455"/>
      <c r="X369" s="189"/>
      <c r="Y369" s="189"/>
      <c r="Z369" s="189"/>
      <c r="AA369" s="311" t="s">
        <v>50</v>
      </c>
      <c r="AB369" s="189"/>
      <c r="AC369" s="189"/>
      <c r="AD369" s="189"/>
      <c r="AE369" s="189"/>
      <c r="AF369" s="189"/>
      <c r="AG369" s="189"/>
      <c r="AH369" s="189"/>
      <c r="AI369" s="189"/>
      <c r="AJ369" s="189"/>
      <c r="AK369" s="254"/>
      <c r="AL369" s="189"/>
      <c r="AM369" s="189"/>
      <c r="AN369" s="189"/>
    </row>
    <row r="370" spans="1:40" s="312" customFormat="1" ht="15.75" customHeight="1">
      <c r="A370" s="83" t="s">
        <v>3914</v>
      </c>
      <c r="B370" s="193">
        <v>44129</v>
      </c>
      <c r="C370" s="185">
        <v>4</v>
      </c>
      <c r="D370" s="311" t="s">
        <v>3907</v>
      </c>
      <c r="E370" s="37" t="s">
        <v>3451</v>
      </c>
      <c r="F370" s="204"/>
      <c r="G370" s="176"/>
      <c r="H370" s="176"/>
      <c r="I370" s="298"/>
      <c r="J370" s="189"/>
      <c r="K370" s="189"/>
      <c r="L370" s="189"/>
      <c r="M370" s="189"/>
      <c r="N370" s="204"/>
      <c r="O370" s="204"/>
      <c r="P370" s="204">
        <v>3</v>
      </c>
      <c r="Q370" s="307">
        <v>4</v>
      </c>
      <c r="R370" s="307"/>
      <c r="V370" s="455"/>
      <c r="X370" s="189"/>
      <c r="Y370" s="189"/>
      <c r="Z370" s="189"/>
      <c r="AA370" s="311" t="s">
        <v>50</v>
      </c>
      <c r="AB370" s="189"/>
      <c r="AC370" s="189"/>
      <c r="AD370" s="189"/>
      <c r="AE370" s="189"/>
      <c r="AF370" s="189"/>
      <c r="AG370" s="189" t="s">
        <v>3912</v>
      </c>
      <c r="AH370" s="189"/>
      <c r="AI370" s="189"/>
      <c r="AJ370" s="189"/>
      <c r="AK370" s="254"/>
      <c r="AL370" s="189"/>
      <c r="AM370" s="189"/>
      <c r="AN370" s="189"/>
    </row>
    <row r="371" spans="1:40" s="312" customFormat="1" ht="15.75" customHeight="1">
      <c r="A371" s="83" t="s">
        <v>3929</v>
      </c>
      <c r="B371" s="193">
        <v>44155</v>
      </c>
      <c r="C371" s="185">
        <v>9</v>
      </c>
      <c r="D371" s="311" t="s">
        <v>3922</v>
      </c>
      <c r="E371" s="37"/>
      <c r="F371" s="204"/>
      <c r="G371" s="176"/>
      <c r="H371" s="176"/>
      <c r="I371" s="298"/>
      <c r="J371" s="189"/>
      <c r="K371" s="189"/>
      <c r="L371" s="189"/>
      <c r="M371" s="189" t="s">
        <v>3923</v>
      </c>
      <c r="N371" s="204">
        <v>9</v>
      </c>
      <c r="O371" s="204"/>
      <c r="P371" s="326">
        <v>8</v>
      </c>
      <c r="Q371" s="307">
        <v>9</v>
      </c>
      <c r="R371" s="307"/>
      <c r="V371" s="455"/>
      <c r="X371" s="189"/>
      <c r="Y371" s="189"/>
      <c r="Z371" s="189"/>
      <c r="AA371" s="311" t="s">
        <v>50</v>
      </c>
      <c r="AB371" s="189"/>
      <c r="AC371" s="189"/>
      <c r="AD371" s="189"/>
      <c r="AE371" s="189"/>
      <c r="AF371" s="189"/>
      <c r="AG371" s="189"/>
      <c r="AH371" s="189"/>
      <c r="AI371" s="189"/>
      <c r="AJ371" s="189"/>
      <c r="AK371" s="254"/>
      <c r="AL371" s="189"/>
      <c r="AM371" s="189"/>
      <c r="AN371" s="189"/>
    </row>
    <row r="372" spans="1:40" s="312" customFormat="1" ht="15.75" customHeight="1">
      <c r="A372" s="83" t="s">
        <v>3938</v>
      </c>
      <c r="B372" s="193">
        <v>44157</v>
      </c>
      <c r="C372" s="185">
        <v>1</v>
      </c>
      <c r="D372" s="311">
        <v>24</v>
      </c>
      <c r="E372" s="37" t="s">
        <v>978</v>
      </c>
      <c r="F372" s="204"/>
      <c r="G372" s="176"/>
      <c r="H372" s="176">
        <v>22</v>
      </c>
      <c r="I372" s="298"/>
      <c r="J372" s="189"/>
      <c r="K372" s="189"/>
      <c r="L372" s="189"/>
      <c r="N372" s="204"/>
      <c r="O372" s="204"/>
      <c r="P372" s="204"/>
      <c r="Q372" s="307">
        <v>1</v>
      </c>
      <c r="R372" s="307"/>
      <c r="V372" s="455"/>
      <c r="X372" s="189"/>
      <c r="Y372" s="189"/>
      <c r="Z372" s="189"/>
      <c r="AA372" s="311" t="s">
        <v>50</v>
      </c>
      <c r="AB372" s="189"/>
      <c r="AC372" s="189"/>
      <c r="AD372" s="189"/>
      <c r="AE372" s="189"/>
      <c r="AF372" s="189"/>
      <c r="AG372" s="189" t="s">
        <v>3911</v>
      </c>
      <c r="AH372" s="189"/>
      <c r="AI372" s="189"/>
      <c r="AJ372" s="189"/>
      <c r="AK372" s="254"/>
      <c r="AL372" s="189"/>
      <c r="AM372" s="189"/>
      <c r="AN372" s="189"/>
    </row>
    <row r="373" spans="1:40" s="312" customFormat="1" ht="15.75" customHeight="1">
      <c r="A373" s="83" t="s">
        <v>3945</v>
      </c>
      <c r="B373" s="193">
        <v>44154</v>
      </c>
      <c r="C373" s="185">
        <v>63</v>
      </c>
      <c r="D373" s="189" t="s">
        <v>3650</v>
      </c>
      <c r="E373" s="37" t="s">
        <v>3944</v>
      </c>
      <c r="F373" s="204"/>
      <c r="G373" s="176"/>
      <c r="H373" s="176"/>
      <c r="I373" s="298"/>
      <c r="J373" s="189"/>
      <c r="K373" s="189"/>
      <c r="L373" s="189"/>
      <c r="M373" s="189" t="s">
        <v>3943</v>
      </c>
      <c r="N373" s="204"/>
      <c r="O373" s="204"/>
      <c r="P373" s="204">
        <v>7</v>
      </c>
      <c r="Q373" s="307">
        <v>28</v>
      </c>
      <c r="R373" s="307"/>
      <c r="U373" s="312">
        <f>63-28</f>
        <v>35</v>
      </c>
      <c r="V373" s="455"/>
      <c r="X373" s="189"/>
      <c r="Y373" s="189"/>
      <c r="Z373" s="189"/>
      <c r="AA373" s="311"/>
      <c r="AB373" s="189"/>
      <c r="AC373" s="189"/>
      <c r="AD373" s="189"/>
      <c r="AE373" s="189"/>
      <c r="AF373" s="189"/>
      <c r="AG373" s="189"/>
      <c r="AH373" s="189"/>
      <c r="AI373" s="189"/>
      <c r="AJ373" s="189"/>
      <c r="AK373" s="254"/>
      <c r="AL373" s="189"/>
      <c r="AM373" s="189"/>
      <c r="AN373" s="189"/>
    </row>
    <row r="374" spans="1:40" s="322" customFormat="1" ht="15.75" customHeight="1">
      <c r="A374" s="83" t="s">
        <v>3963</v>
      </c>
      <c r="B374" s="193">
        <v>44154</v>
      </c>
      <c r="C374" s="185">
        <v>38</v>
      </c>
      <c r="D374" s="321" t="s">
        <v>3951</v>
      </c>
      <c r="E374" s="37"/>
      <c r="F374" s="204"/>
      <c r="G374" s="176"/>
      <c r="H374" s="176"/>
      <c r="I374" s="298"/>
      <c r="J374" s="189"/>
      <c r="K374" s="189"/>
      <c r="L374" s="189">
        <v>1</v>
      </c>
      <c r="M374" s="189" t="s">
        <v>3952</v>
      </c>
      <c r="N374" s="204">
        <v>15</v>
      </c>
      <c r="O374" s="204"/>
      <c r="P374" s="204">
        <v>16</v>
      </c>
      <c r="Q374" s="307">
        <v>22</v>
      </c>
      <c r="R374" s="307"/>
      <c r="U374" s="322">
        <v>16</v>
      </c>
      <c r="V374" s="455"/>
      <c r="X374" s="189"/>
      <c r="Y374" s="189"/>
      <c r="Z374" s="189"/>
      <c r="AA374" s="321" t="s">
        <v>50</v>
      </c>
      <c r="AB374" s="189"/>
      <c r="AC374" s="189"/>
      <c r="AD374" s="189"/>
      <c r="AE374" s="189"/>
      <c r="AF374" s="189"/>
      <c r="AG374" s="189"/>
      <c r="AH374" s="189"/>
      <c r="AI374" s="189"/>
      <c r="AJ374" s="189"/>
      <c r="AK374" s="254"/>
      <c r="AL374" s="189"/>
      <c r="AM374" s="189"/>
      <c r="AN374" s="189"/>
    </row>
    <row r="375" spans="1:40" s="322" customFormat="1" ht="15.75" customHeight="1">
      <c r="A375" s="83" t="s">
        <v>3972</v>
      </c>
      <c r="B375" s="193">
        <v>44137</v>
      </c>
      <c r="C375" s="185">
        <v>21</v>
      </c>
      <c r="D375" s="321" t="s">
        <v>3967</v>
      </c>
      <c r="E375" s="37"/>
      <c r="F375" s="204"/>
      <c r="G375" s="176"/>
      <c r="H375" s="176"/>
      <c r="I375" s="298"/>
      <c r="J375" s="189">
        <v>3</v>
      </c>
      <c r="K375" s="189"/>
      <c r="L375" s="189">
        <v>5</v>
      </c>
      <c r="M375" s="189"/>
      <c r="N375" s="204"/>
      <c r="O375" s="204"/>
      <c r="P375" s="204">
        <v>4</v>
      </c>
      <c r="Q375" s="307">
        <v>21</v>
      </c>
      <c r="R375" s="307"/>
      <c r="T375" s="322">
        <v>1</v>
      </c>
      <c r="V375" s="455"/>
      <c r="X375" s="189"/>
      <c r="Y375" s="189"/>
      <c r="Z375" s="189"/>
      <c r="AA375" s="321" t="s">
        <v>50</v>
      </c>
      <c r="AB375" s="189"/>
      <c r="AC375" s="189"/>
      <c r="AD375" s="189"/>
      <c r="AE375" s="189"/>
      <c r="AF375" s="189"/>
      <c r="AG375" s="189"/>
      <c r="AH375" s="189"/>
      <c r="AI375" s="189"/>
      <c r="AJ375" s="189"/>
      <c r="AK375" s="254"/>
      <c r="AL375" s="189"/>
      <c r="AM375" s="189"/>
      <c r="AN375" s="189"/>
    </row>
    <row r="376" spans="1:40" s="322" customFormat="1" ht="15.75" customHeight="1">
      <c r="A376" s="83" t="s">
        <v>3981</v>
      </c>
      <c r="B376" s="193">
        <v>44151</v>
      </c>
      <c r="C376" s="185">
        <v>1</v>
      </c>
      <c r="D376" s="321">
        <v>40</v>
      </c>
      <c r="E376" s="37" t="s">
        <v>3555</v>
      </c>
      <c r="F376" s="204"/>
      <c r="G376" s="176"/>
      <c r="H376" s="176"/>
      <c r="I376" s="298" t="s">
        <v>3435</v>
      </c>
      <c r="J376" s="189"/>
      <c r="K376" s="189"/>
      <c r="L376" s="189"/>
      <c r="M376" s="189"/>
      <c r="N376" s="204">
        <v>1</v>
      </c>
      <c r="O376" s="204"/>
      <c r="P376" s="204">
        <v>1</v>
      </c>
      <c r="Q376" s="307">
        <v>1</v>
      </c>
      <c r="R376" s="307"/>
      <c r="V376" s="455"/>
      <c r="X376" s="189"/>
      <c r="Y376" s="189"/>
      <c r="Z376" s="189"/>
      <c r="AA376" s="321" t="s">
        <v>50</v>
      </c>
      <c r="AB376" s="189"/>
      <c r="AC376" s="189"/>
      <c r="AD376" s="189"/>
      <c r="AE376" s="189"/>
      <c r="AF376" s="189"/>
      <c r="AG376" s="189"/>
      <c r="AH376" s="189"/>
      <c r="AI376" s="189"/>
      <c r="AJ376" s="189"/>
      <c r="AK376" s="254"/>
      <c r="AL376" s="189"/>
      <c r="AM376" s="189"/>
      <c r="AN376" s="189"/>
    </row>
    <row r="377" spans="1:40" s="322" customFormat="1" ht="15.75" customHeight="1">
      <c r="A377" s="83" t="s">
        <v>3993</v>
      </c>
      <c r="B377" s="193">
        <v>44137</v>
      </c>
      <c r="C377" s="331">
        <v>252</v>
      </c>
      <c r="D377" s="321" t="s">
        <v>3986</v>
      </c>
      <c r="E377" s="37"/>
      <c r="F377" s="204"/>
      <c r="G377" s="176">
        <v>16</v>
      </c>
      <c r="H377" s="176">
        <v>227</v>
      </c>
      <c r="I377" s="298"/>
      <c r="J377" s="189">
        <v>13</v>
      </c>
      <c r="K377" s="189">
        <v>26</v>
      </c>
      <c r="L377" s="189">
        <v>14</v>
      </c>
      <c r="M377" s="189" t="s">
        <v>3987</v>
      </c>
      <c r="N377" s="204"/>
      <c r="O377" s="204"/>
      <c r="P377" s="204">
        <v>65</v>
      </c>
      <c r="Q377" s="307">
        <v>245</v>
      </c>
      <c r="R377" s="307">
        <v>7</v>
      </c>
      <c r="V377" s="455">
        <v>7</v>
      </c>
      <c r="X377" s="189"/>
      <c r="Y377" s="189"/>
      <c r="Z377" s="189"/>
      <c r="AA377" s="321" t="s">
        <v>50</v>
      </c>
      <c r="AB377" s="189"/>
      <c r="AC377" s="189"/>
      <c r="AD377" s="189"/>
      <c r="AE377" s="189"/>
      <c r="AF377" s="189"/>
      <c r="AG377" s="189"/>
      <c r="AH377" s="189"/>
      <c r="AI377" s="189"/>
      <c r="AJ377" s="189"/>
      <c r="AK377" s="254"/>
      <c r="AL377" s="189"/>
      <c r="AM377" s="189"/>
      <c r="AN377" s="189"/>
    </row>
    <row r="378" spans="1:40" s="322" customFormat="1" ht="15.75" customHeight="1">
      <c r="A378" s="83" t="s">
        <v>3998</v>
      </c>
      <c r="B378" s="193">
        <v>44151</v>
      </c>
      <c r="C378" s="331">
        <v>1</v>
      </c>
      <c r="D378" s="321">
        <v>35</v>
      </c>
      <c r="E378" s="37" t="s">
        <v>3431</v>
      </c>
      <c r="F378" s="204">
        <v>1</v>
      </c>
      <c r="G378" s="176"/>
      <c r="H378" s="176"/>
      <c r="I378" s="298"/>
      <c r="J378" s="189"/>
      <c r="K378" s="189"/>
      <c r="L378" s="189"/>
      <c r="M378" s="189"/>
      <c r="N378" s="204"/>
      <c r="O378" s="204"/>
      <c r="P378" s="204"/>
      <c r="Q378" s="307"/>
      <c r="R378" s="307"/>
      <c r="U378" s="322">
        <v>1</v>
      </c>
      <c r="V378" s="455"/>
      <c r="X378" s="189"/>
      <c r="Y378" s="189"/>
      <c r="Z378" s="189"/>
      <c r="AA378" s="321" t="s">
        <v>50</v>
      </c>
      <c r="AB378" s="189"/>
      <c r="AC378" s="189"/>
      <c r="AD378" s="189"/>
      <c r="AE378" s="189"/>
      <c r="AF378" s="189"/>
      <c r="AG378" s="189"/>
      <c r="AH378" s="189"/>
      <c r="AI378" s="189"/>
      <c r="AJ378" s="189"/>
      <c r="AK378" s="254"/>
      <c r="AL378" s="189"/>
      <c r="AM378" s="189"/>
      <c r="AN378" s="189"/>
    </row>
    <row r="379" spans="1:40" s="322" customFormat="1" ht="15.75" customHeight="1">
      <c r="A379" s="83" t="s">
        <v>4008</v>
      </c>
      <c r="B379" s="193">
        <v>44140</v>
      </c>
      <c r="C379" s="331">
        <v>1</v>
      </c>
      <c r="D379" s="321">
        <v>33</v>
      </c>
      <c r="E379" s="37" t="s">
        <v>904</v>
      </c>
      <c r="F379" s="204"/>
      <c r="G379" s="176"/>
      <c r="H379" s="335">
        <v>1</v>
      </c>
      <c r="I379" s="298"/>
      <c r="J379" s="189"/>
      <c r="K379" s="189"/>
      <c r="L379" s="189"/>
      <c r="M379" s="189"/>
      <c r="N379" s="204">
        <v>1</v>
      </c>
      <c r="O379" s="204"/>
      <c r="P379" s="204"/>
      <c r="Q379" s="307">
        <v>1</v>
      </c>
      <c r="R379" s="307"/>
      <c r="V379" s="455"/>
      <c r="X379" s="189"/>
      <c r="Y379" s="189"/>
      <c r="Z379" s="189"/>
      <c r="AA379" s="321"/>
      <c r="AB379" s="189"/>
      <c r="AC379" s="189"/>
      <c r="AD379" s="189"/>
      <c r="AE379" s="189"/>
      <c r="AF379" s="189"/>
      <c r="AG379" s="189" t="s">
        <v>4005</v>
      </c>
      <c r="AH379" s="189"/>
      <c r="AI379" s="189"/>
      <c r="AJ379" s="189"/>
      <c r="AK379" s="254"/>
      <c r="AL379" s="189"/>
      <c r="AM379" s="189"/>
      <c r="AN379" s="189"/>
    </row>
    <row r="380" spans="1:40" s="322" customFormat="1" ht="15.75" customHeight="1">
      <c r="A380" s="332" t="s">
        <v>4015</v>
      </c>
      <c r="B380" s="333">
        <v>44125</v>
      </c>
      <c r="C380" s="331">
        <v>36</v>
      </c>
      <c r="D380" s="321">
        <v>29</v>
      </c>
      <c r="E380" s="37" t="s">
        <v>4012</v>
      </c>
      <c r="F380" s="204">
        <v>6</v>
      </c>
      <c r="G380" s="176">
        <v>5</v>
      </c>
      <c r="H380" s="176">
        <v>25</v>
      </c>
      <c r="I380" s="298"/>
      <c r="J380" s="189"/>
      <c r="K380" s="189"/>
      <c r="L380" s="189">
        <v>2</v>
      </c>
      <c r="M380" s="189"/>
      <c r="N380" s="204"/>
      <c r="O380" s="204"/>
      <c r="P380" s="204"/>
      <c r="Q380" s="307"/>
      <c r="R380" s="307"/>
      <c r="V380" s="455"/>
      <c r="X380" s="189"/>
      <c r="Y380" s="189"/>
      <c r="Z380" s="189"/>
      <c r="AA380" s="321"/>
      <c r="AB380" s="189"/>
      <c r="AC380" s="189"/>
      <c r="AD380" s="189"/>
      <c r="AE380" s="189"/>
      <c r="AF380" s="189"/>
      <c r="AG380" s="189"/>
      <c r="AH380" s="189"/>
      <c r="AI380" s="189"/>
      <c r="AJ380" s="189"/>
      <c r="AK380" s="254" t="s">
        <v>4014</v>
      </c>
      <c r="AL380" s="189"/>
      <c r="AM380" s="189"/>
      <c r="AN380" s="189"/>
    </row>
    <row r="381" spans="1:40" s="322" customFormat="1" ht="15.75" customHeight="1">
      <c r="A381" s="332" t="s">
        <v>4019</v>
      </c>
      <c r="B381" s="333">
        <v>44128</v>
      </c>
      <c r="C381" s="331">
        <v>250</v>
      </c>
      <c r="D381" s="321"/>
      <c r="E381" s="37"/>
      <c r="F381" s="204"/>
      <c r="G381" s="176"/>
      <c r="H381" s="176"/>
      <c r="I381" s="298"/>
      <c r="J381" s="189">
        <v>89</v>
      </c>
      <c r="K381" s="189"/>
      <c r="L381" s="189"/>
      <c r="M381" s="189">
        <v>67</v>
      </c>
      <c r="N381" s="204">
        <v>9</v>
      </c>
      <c r="O381" s="204"/>
      <c r="P381" s="204"/>
      <c r="Q381" s="307"/>
      <c r="R381" s="307"/>
      <c r="V381" s="455"/>
      <c r="X381" s="189"/>
      <c r="Y381" s="189"/>
      <c r="Z381" s="189"/>
      <c r="AA381" s="321" t="s">
        <v>50</v>
      </c>
      <c r="AB381" s="189"/>
      <c r="AC381" s="189"/>
      <c r="AD381" s="189"/>
      <c r="AE381" s="189"/>
      <c r="AF381" s="189"/>
      <c r="AG381" s="189"/>
      <c r="AH381" s="189"/>
      <c r="AI381" s="189"/>
      <c r="AJ381" s="189"/>
      <c r="AK381" s="254"/>
      <c r="AL381" s="189"/>
      <c r="AM381" s="189"/>
      <c r="AN381" s="189"/>
    </row>
    <row r="382" spans="1:40" s="322" customFormat="1" ht="15.75" customHeight="1">
      <c r="A382" s="83" t="s">
        <v>4027</v>
      </c>
      <c r="B382" s="191">
        <v>44112</v>
      </c>
      <c r="C382" s="185">
        <v>4</v>
      </c>
      <c r="D382" s="321" t="s">
        <v>4024</v>
      </c>
      <c r="E382" s="37"/>
      <c r="F382" s="204"/>
      <c r="G382" s="176"/>
      <c r="H382" s="176"/>
      <c r="I382" s="298"/>
      <c r="J382" s="189"/>
      <c r="K382" s="189">
        <v>1</v>
      </c>
      <c r="L382" s="189"/>
      <c r="M382" s="189" t="s">
        <v>4025</v>
      </c>
      <c r="N382" s="204"/>
      <c r="O382" s="204"/>
      <c r="P382" s="204">
        <v>2</v>
      </c>
      <c r="Q382" s="307">
        <v>3</v>
      </c>
      <c r="R382" s="307"/>
      <c r="S382" s="322">
        <v>1</v>
      </c>
      <c r="T382" s="322">
        <v>2</v>
      </c>
      <c r="V382" s="455"/>
      <c r="W382" s="322">
        <v>1</v>
      </c>
      <c r="X382" s="189"/>
      <c r="Y382" s="189"/>
      <c r="Z382" s="189"/>
      <c r="AA382" s="321"/>
      <c r="AB382" s="189"/>
      <c r="AC382" s="189"/>
      <c r="AD382" s="189"/>
      <c r="AE382" s="189"/>
      <c r="AF382" s="189"/>
      <c r="AG382" s="189"/>
      <c r="AH382" s="189"/>
      <c r="AI382" s="189"/>
      <c r="AJ382" s="189"/>
      <c r="AK382" s="254"/>
      <c r="AL382" s="189"/>
      <c r="AM382" s="189"/>
      <c r="AN382" s="189"/>
    </row>
    <row r="383" spans="1:40" s="322" customFormat="1" ht="15.75" customHeight="1">
      <c r="A383" s="190" t="s">
        <v>4034</v>
      </c>
      <c r="B383" s="191">
        <v>44111</v>
      </c>
      <c r="C383" s="185">
        <v>60</v>
      </c>
      <c r="D383" s="321">
        <v>30.97</v>
      </c>
      <c r="E383" s="37"/>
      <c r="F383" s="204"/>
      <c r="G383" s="176"/>
      <c r="H383" s="176"/>
      <c r="I383" s="298"/>
      <c r="J383" s="189"/>
      <c r="K383" s="189"/>
      <c r="L383" s="189"/>
      <c r="M383" s="189" t="s">
        <v>4031</v>
      </c>
      <c r="N383" s="204"/>
      <c r="O383" s="204"/>
      <c r="P383" s="204">
        <v>43</v>
      </c>
      <c r="Q383" s="307">
        <v>60</v>
      </c>
      <c r="R383" s="307"/>
      <c r="V383" s="455"/>
      <c r="X383" s="189"/>
      <c r="Y383" s="189"/>
      <c r="Z383" s="189"/>
      <c r="AA383" s="321"/>
      <c r="AB383" s="189"/>
      <c r="AC383" s="189"/>
      <c r="AD383" s="189"/>
      <c r="AE383" s="189"/>
      <c r="AF383" s="189"/>
      <c r="AG383" s="189"/>
      <c r="AH383" s="189"/>
      <c r="AI383" s="189"/>
      <c r="AJ383" s="189"/>
      <c r="AK383" s="254"/>
      <c r="AL383" s="189"/>
      <c r="AM383" s="189"/>
      <c r="AN383" s="189"/>
    </row>
    <row r="384" spans="1:40" s="328" customFormat="1" ht="15.75" customHeight="1">
      <c r="A384" s="83" t="s">
        <v>4054</v>
      </c>
      <c r="B384" s="191">
        <v>44164</v>
      </c>
      <c r="C384" s="185">
        <v>66</v>
      </c>
      <c r="D384" s="327" t="s">
        <v>4040</v>
      </c>
      <c r="E384" s="37" t="s">
        <v>4041</v>
      </c>
      <c r="F384" s="204">
        <v>5</v>
      </c>
      <c r="G384" s="176">
        <v>7</v>
      </c>
      <c r="H384" s="176">
        <v>54</v>
      </c>
      <c r="I384" s="298"/>
      <c r="J384" s="189">
        <v>15</v>
      </c>
      <c r="K384" s="189"/>
      <c r="L384" s="189"/>
      <c r="M384" s="189"/>
      <c r="N384" s="204"/>
      <c r="O384" s="204">
        <v>1</v>
      </c>
      <c r="P384" s="204">
        <v>17</v>
      </c>
      <c r="Q384" s="307">
        <v>42</v>
      </c>
      <c r="R384" s="307">
        <v>3</v>
      </c>
      <c r="U384" s="328">
        <v>20</v>
      </c>
      <c r="V384" s="455">
        <v>1</v>
      </c>
      <c r="X384" s="189"/>
      <c r="Y384" s="189" t="s">
        <v>36</v>
      </c>
      <c r="Z384" s="189" t="s">
        <v>36</v>
      </c>
      <c r="AA384" s="327"/>
      <c r="AB384" s="189"/>
      <c r="AC384" s="189"/>
      <c r="AD384" s="189"/>
      <c r="AE384" s="189"/>
      <c r="AF384" s="189"/>
      <c r="AG384" s="189"/>
      <c r="AH384" s="189"/>
      <c r="AI384" s="189"/>
      <c r="AJ384" s="189"/>
      <c r="AK384" s="254" t="s">
        <v>4046</v>
      </c>
      <c r="AL384" s="189"/>
      <c r="AM384" s="189"/>
      <c r="AN384" s="189"/>
    </row>
    <row r="385" spans="1:41 16384:16384" s="328" customFormat="1" ht="15.75" customHeight="1">
      <c r="A385" s="83" t="s">
        <v>4056</v>
      </c>
      <c r="B385" s="191">
        <v>44165</v>
      </c>
      <c r="C385" s="185">
        <v>1</v>
      </c>
      <c r="D385" s="327">
        <v>30</v>
      </c>
      <c r="E385" s="37" t="s">
        <v>764</v>
      </c>
      <c r="F385" s="204"/>
      <c r="G385" s="176"/>
      <c r="H385" s="176"/>
      <c r="I385" s="298" t="s">
        <v>4055</v>
      </c>
      <c r="J385" s="189"/>
      <c r="K385" s="189"/>
      <c r="L385" s="189"/>
      <c r="M385" s="189"/>
      <c r="N385" s="204"/>
      <c r="O385" s="204"/>
      <c r="P385" s="204">
        <v>1</v>
      </c>
      <c r="Q385" s="307">
        <v>1</v>
      </c>
      <c r="R385" s="307"/>
      <c r="V385" s="455"/>
      <c r="X385" s="189"/>
      <c r="Y385" s="189"/>
      <c r="Z385" s="189"/>
      <c r="AA385" s="327" t="s">
        <v>50</v>
      </c>
      <c r="AB385" s="189"/>
      <c r="AC385" s="189"/>
      <c r="AD385" s="189"/>
      <c r="AE385" s="189"/>
      <c r="AF385" s="189" t="s">
        <v>36</v>
      </c>
      <c r="AG385" s="189"/>
      <c r="AH385" s="189"/>
      <c r="AI385" s="189" t="s">
        <v>198</v>
      </c>
      <c r="AJ385" s="189"/>
      <c r="AK385" s="254"/>
      <c r="AL385" s="189"/>
      <c r="AM385" s="189"/>
      <c r="AN385" s="189"/>
    </row>
    <row r="386" spans="1:41 16384:16384" s="328" customFormat="1" ht="15.75" customHeight="1">
      <c r="A386" s="83" t="s">
        <v>62</v>
      </c>
      <c r="B386" s="191">
        <v>44161</v>
      </c>
      <c r="C386" s="185">
        <v>12</v>
      </c>
      <c r="D386" s="327" t="s">
        <v>4061</v>
      </c>
      <c r="E386" s="37"/>
      <c r="F386" s="204">
        <v>2</v>
      </c>
      <c r="G386" s="176">
        <v>5</v>
      </c>
      <c r="H386" s="176">
        <v>5</v>
      </c>
      <c r="I386" s="298"/>
      <c r="J386" s="189"/>
      <c r="K386" s="189"/>
      <c r="L386" s="189"/>
      <c r="M386" s="189"/>
      <c r="N386" s="204"/>
      <c r="O386" s="204"/>
      <c r="P386" s="204">
        <v>8</v>
      </c>
      <c r="Q386" s="307">
        <v>10</v>
      </c>
      <c r="R386" s="307"/>
      <c r="U386" s="223"/>
      <c r="V386" s="455">
        <v>2</v>
      </c>
      <c r="X386" s="189"/>
      <c r="Y386" s="189" t="s">
        <v>4063</v>
      </c>
      <c r="Z386" s="189" t="s">
        <v>4063</v>
      </c>
      <c r="AA386" s="327"/>
      <c r="AB386" s="189"/>
      <c r="AC386" s="189"/>
      <c r="AD386" s="189"/>
      <c r="AE386" s="189"/>
      <c r="AF386" s="189" t="s">
        <v>4063</v>
      </c>
      <c r="AG386" s="189"/>
      <c r="AH386" s="189"/>
      <c r="AI386" s="189" t="s">
        <v>4062</v>
      </c>
      <c r="AJ386" s="189"/>
      <c r="AK386" s="254"/>
      <c r="AL386" s="189"/>
      <c r="AM386" s="189"/>
      <c r="AN386" s="189"/>
    </row>
    <row r="387" spans="1:41 16384:16384" s="328" customFormat="1" ht="15.75" customHeight="1">
      <c r="A387" s="83" t="s">
        <v>4078</v>
      </c>
      <c r="B387" s="191">
        <v>44154</v>
      </c>
      <c r="C387" s="185">
        <v>1</v>
      </c>
      <c r="D387" s="327">
        <v>32</v>
      </c>
      <c r="E387" s="37" t="s">
        <v>766</v>
      </c>
      <c r="F387" s="204"/>
      <c r="G387" s="176"/>
      <c r="H387" s="176"/>
      <c r="I387" s="298"/>
      <c r="J387" s="189">
        <v>1</v>
      </c>
      <c r="K387" s="189"/>
      <c r="L387" s="189"/>
      <c r="M387" s="189" t="s">
        <v>4076</v>
      </c>
      <c r="N387" s="204">
        <v>1</v>
      </c>
      <c r="O387" s="204"/>
      <c r="P387" s="204">
        <v>1</v>
      </c>
      <c r="Q387" s="307">
        <v>1</v>
      </c>
      <c r="R387" s="307"/>
      <c r="T387" s="328">
        <v>1</v>
      </c>
      <c r="V387" s="455"/>
      <c r="X387" s="189"/>
      <c r="Y387" s="189"/>
      <c r="Z387" s="189"/>
      <c r="AA387" s="327" t="s">
        <v>4077</v>
      </c>
      <c r="AB387" s="189"/>
      <c r="AC387" s="189"/>
      <c r="AD387" s="189"/>
      <c r="AE387" s="189"/>
      <c r="AF387" s="189"/>
      <c r="AG387" s="189"/>
      <c r="AH387" s="189"/>
      <c r="AI387" s="189"/>
      <c r="AJ387" s="189"/>
      <c r="AK387" s="254" t="s">
        <v>3093</v>
      </c>
      <c r="AL387" s="189"/>
      <c r="AM387" s="189"/>
      <c r="AN387" s="189"/>
    </row>
    <row r="388" spans="1:41 16384:16384" s="328" customFormat="1" ht="15.75" customHeight="1">
      <c r="A388" s="208" t="s">
        <v>4085</v>
      </c>
      <c r="B388" s="191">
        <v>44163</v>
      </c>
      <c r="C388" s="185">
        <v>1</v>
      </c>
      <c r="D388" s="336">
        <v>30</v>
      </c>
      <c r="E388" s="37" t="s">
        <v>3927</v>
      </c>
      <c r="F388" s="204"/>
      <c r="G388" s="176"/>
      <c r="H388" s="176"/>
      <c r="I388" s="298" t="s">
        <v>4086</v>
      </c>
      <c r="J388" s="189">
        <v>1</v>
      </c>
      <c r="K388" s="189"/>
      <c r="L388" s="189"/>
      <c r="M388" s="189" t="s">
        <v>4087</v>
      </c>
      <c r="N388" s="204">
        <v>1</v>
      </c>
      <c r="O388" s="204"/>
      <c r="P388" s="204"/>
      <c r="Q388" s="307">
        <v>1</v>
      </c>
      <c r="R388" s="307"/>
      <c r="S388" s="337"/>
      <c r="T388" s="337"/>
      <c r="U388" s="337"/>
      <c r="V388" s="455"/>
      <c r="W388" s="337"/>
      <c r="X388" s="189"/>
      <c r="Y388" s="189"/>
      <c r="Z388" s="189"/>
      <c r="AA388" s="336" t="s">
        <v>4088</v>
      </c>
      <c r="AB388" s="189"/>
      <c r="AC388" s="189"/>
      <c r="AD388" s="189"/>
      <c r="AE388" s="189"/>
      <c r="AF388" s="189"/>
      <c r="AG388" s="189" t="s">
        <v>596</v>
      </c>
      <c r="AH388" s="189"/>
      <c r="AI388" s="189"/>
      <c r="AJ388" s="189"/>
      <c r="AK388" s="254"/>
      <c r="AL388" s="189"/>
      <c r="AM388" s="189"/>
      <c r="AN388" s="189"/>
    </row>
    <row r="389" spans="1:41 16384:16384" ht="14.5">
      <c r="A389" s="83" t="s">
        <v>4089</v>
      </c>
      <c r="B389" s="191">
        <v>44162</v>
      </c>
      <c r="C389" s="185">
        <v>3</v>
      </c>
      <c r="D389" s="336"/>
      <c r="E389" s="37" t="s">
        <v>4090</v>
      </c>
      <c r="F389" s="204"/>
      <c r="G389" s="176"/>
      <c r="H389" s="176"/>
      <c r="I389" s="298"/>
      <c r="J389" s="189"/>
      <c r="K389" s="189"/>
      <c r="L389" s="189"/>
      <c r="M389" s="189"/>
      <c r="N389" s="204"/>
      <c r="O389" s="204"/>
      <c r="P389" s="204"/>
      <c r="Q389" s="307">
        <v>3</v>
      </c>
      <c r="R389" s="307"/>
      <c r="S389" s="337"/>
      <c r="T389" s="337"/>
      <c r="U389" s="337"/>
      <c r="W389" s="337"/>
      <c r="X389" s="189"/>
      <c r="Y389" s="189"/>
      <c r="Z389" s="189"/>
      <c r="AA389" s="336" t="s">
        <v>50</v>
      </c>
      <c r="AB389" s="189"/>
      <c r="AC389" s="189"/>
      <c r="AD389" s="189"/>
      <c r="AE389" s="189"/>
      <c r="AF389" s="189"/>
      <c r="AG389" s="189"/>
      <c r="AH389" s="189"/>
      <c r="AI389" s="189"/>
      <c r="AJ389" s="189"/>
      <c r="AK389" s="254"/>
      <c r="AL389" s="189"/>
      <c r="AM389" s="185"/>
      <c r="AN389" s="185"/>
      <c r="AO389" s="185"/>
      <c r="XFD389">
        <f>SUM(N389:XFC389)</f>
        <v>3</v>
      </c>
    </row>
    <row r="390" spans="1:41 16384:16384" s="170" customFormat="1" ht="14.5">
      <c r="A390" s="83" t="s">
        <v>4091</v>
      </c>
      <c r="B390" s="191">
        <v>44161</v>
      </c>
      <c r="C390" s="185">
        <v>1</v>
      </c>
      <c r="D390" s="336">
        <v>32</v>
      </c>
      <c r="E390" s="37" t="s">
        <v>900</v>
      </c>
      <c r="F390" s="204"/>
      <c r="G390" s="176"/>
      <c r="H390" s="176"/>
      <c r="I390" s="298"/>
      <c r="J390" s="189"/>
      <c r="K390" s="189"/>
      <c r="L390" s="189"/>
      <c r="M390" s="189"/>
      <c r="N390" s="204"/>
      <c r="O390" s="204"/>
      <c r="P390" s="204"/>
      <c r="Q390" s="307">
        <v>1</v>
      </c>
      <c r="R390" s="307"/>
      <c r="S390" s="337"/>
      <c r="T390" s="337"/>
      <c r="U390" s="337"/>
      <c r="V390" s="455"/>
      <c r="W390" s="337"/>
      <c r="X390" s="189"/>
      <c r="Y390" s="189"/>
      <c r="Z390" s="189"/>
      <c r="AA390" s="336" t="s">
        <v>50</v>
      </c>
      <c r="AB390" s="189"/>
      <c r="AC390" s="189"/>
      <c r="AD390" s="189"/>
      <c r="AE390" s="189"/>
      <c r="AF390" s="189"/>
      <c r="AG390" s="189"/>
      <c r="AH390" s="189"/>
      <c r="AI390" s="189"/>
      <c r="AJ390" s="189"/>
      <c r="AK390" s="254"/>
      <c r="AL390" s="189"/>
      <c r="AM390" s="311"/>
      <c r="AN390" s="311"/>
      <c r="AO390" s="311"/>
    </row>
    <row r="391" spans="1:41 16384:16384" s="170" customFormat="1" ht="14.5">
      <c r="A391" s="208" t="s">
        <v>4092</v>
      </c>
      <c r="B391" s="340" t="s">
        <v>4093</v>
      </c>
      <c r="C391" s="185">
        <v>3</v>
      </c>
      <c r="D391" s="336" t="s">
        <v>4094</v>
      </c>
      <c r="E391" s="37" t="s">
        <v>4095</v>
      </c>
      <c r="F391" s="204"/>
      <c r="G391" s="176"/>
      <c r="H391" s="176"/>
      <c r="I391" s="298"/>
      <c r="J391" s="189"/>
      <c r="K391" s="189"/>
      <c r="L391" s="189"/>
      <c r="M391" s="189"/>
      <c r="N391" s="204"/>
      <c r="O391" s="204"/>
      <c r="P391" s="204">
        <v>1</v>
      </c>
      <c r="Q391" s="307">
        <v>3</v>
      </c>
      <c r="R391" s="307"/>
      <c r="S391" s="337"/>
      <c r="T391" s="337"/>
      <c r="U391" s="337"/>
      <c r="V391" s="455"/>
      <c r="W391" s="337"/>
      <c r="X391" s="189"/>
      <c r="Y391" s="189"/>
      <c r="Z391" s="189"/>
      <c r="AA391" s="336" t="s">
        <v>50</v>
      </c>
      <c r="AB391" s="189"/>
      <c r="AC391" s="189"/>
      <c r="AD391" s="189"/>
      <c r="AE391" s="189"/>
      <c r="AF391" s="189"/>
      <c r="AG391" s="189"/>
      <c r="AH391" s="189"/>
      <c r="AI391" s="189"/>
      <c r="AJ391" s="189"/>
      <c r="AK391" s="254"/>
      <c r="AL391" s="189"/>
      <c r="AM391" s="311"/>
      <c r="AN391" s="311"/>
      <c r="AO391" s="311"/>
    </row>
    <row r="392" spans="1:41 16384:16384" ht="15.75" customHeight="1">
      <c r="A392" s="208" t="s">
        <v>4096</v>
      </c>
      <c r="B392" s="193">
        <v>44158</v>
      </c>
      <c r="C392" s="185">
        <v>2010</v>
      </c>
      <c r="D392" s="336"/>
      <c r="E392" s="37"/>
      <c r="F392" s="204"/>
      <c r="G392" s="176"/>
      <c r="H392" s="176"/>
      <c r="I392" s="298"/>
      <c r="J392" s="189">
        <v>900</v>
      </c>
      <c r="K392" s="189"/>
      <c r="L392" s="189"/>
      <c r="M392" s="189"/>
      <c r="N392" s="204"/>
      <c r="O392" s="204">
        <v>2</v>
      </c>
      <c r="P392" s="204"/>
      <c r="Q392" s="307"/>
      <c r="R392" s="307"/>
      <c r="S392" s="337"/>
      <c r="T392" s="337"/>
      <c r="U392" s="337"/>
      <c r="W392" s="337"/>
      <c r="X392" s="189"/>
      <c r="Y392" s="189"/>
      <c r="Z392" s="189"/>
      <c r="AA392" s="336"/>
      <c r="AB392" s="189"/>
      <c r="AC392" s="189"/>
      <c r="AD392" s="189"/>
      <c r="AE392" s="189"/>
      <c r="AF392" s="189"/>
      <c r="AG392" s="189"/>
      <c r="AH392" s="189"/>
      <c r="AI392" s="189"/>
      <c r="AJ392" s="189"/>
      <c r="AK392" s="254"/>
      <c r="AL392" s="189"/>
      <c r="AM392" s="312"/>
      <c r="AN392" s="312"/>
      <c r="AO392" s="312"/>
    </row>
    <row r="393" spans="1:41 16384:16384" ht="14.5">
      <c r="A393" s="83" t="s">
        <v>4097</v>
      </c>
      <c r="B393" s="193">
        <v>44159</v>
      </c>
      <c r="C393" s="185">
        <v>20</v>
      </c>
      <c r="D393" s="336">
        <v>34.9</v>
      </c>
      <c r="E393" s="37"/>
      <c r="F393" s="204"/>
      <c r="G393" s="176"/>
      <c r="H393" s="176">
        <v>11</v>
      </c>
      <c r="I393" s="298"/>
      <c r="J393" s="341">
        <v>6</v>
      </c>
      <c r="K393" s="189">
        <v>2</v>
      </c>
      <c r="L393" s="189"/>
      <c r="M393" s="189">
        <v>8</v>
      </c>
      <c r="N393" s="204">
        <v>2</v>
      </c>
      <c r="O393" s="204"/>
      <c r="P393" s="204">
        <v>5</v>
      </c>
      <c r="Q393" s="307">
        <v>8</v>
      </c>
      <c r="R393" s="307"/>
      <c r="S393" s="337"/>
      <c r="T393" s="337">
        <v>1</v>
      </c>
      <c r="U393" s="337">
        <v>12</v>
      </c>
      <c r="W393" s="337"/>
      <c r="X393" s="189"/>
      <c r="Y393" s="189"/>
      <c r="Z393" s="189"/>
      <c r="AA393" s="336" t="s">
        <v>4098</v>
      </c>
      <c r="AB393" s="189"/>
      <c r="AC393" s="189"/>
      <c r="AD393" s="189"/>
      <c r="AE393" s="189"/>
      <c r="AF393" s="189"/>
      <c r="AG393" s="189" t="s">
        <v>4099</v>
      </c>
      <c r="AH393" s="189"/>
      <c r="AI393" s="189"/>
      <c r="AJ393" s="189"/>
      <c r="AK393" s="254"/>
      <c r="AL393" s="189"/>
      <c r="AM393" s="311"/>
      <c r="AN393" s="311"/>
      <c r="AO393" s="311"/>
    </row>
    <row r="394" spans="1:41 16384:16384" ht="14.5">
      <c r="A394" s="83" t="s">
        <v>4100</v>
      </c>
      <c r="B394" s="193">
        <v>44151</v>
      </c>
      <c r="C394" s="185">
        <v>19</v>
      </c>
      <c r="D394" s="336" t="s">
        <v>4101</v>
      </c>
      <c r="E394" s="37"/>
      <c r="F394" s="204"/>
      <c r="G394" s="176"/>
      <c r="H394" s="176">
        <v>37</v>
      </c>
      <c r="I394" s="298"/>
      <c r="J394" s="307"/>
      <c r="K394" s="189"/>
      <c r="L394" s="189"/>
      <c r="M394" s="189" t="s">
        <v>4102</v>
      </c>
      <c r="N394" s="204"/>
      <c r="O394" s="204"/>
      <c r="P394" s="204">
        <v>7</v>
      </c>
      <c r="Q394" s="307">
        <v>19</v>
      </c>
      <c r="R394" s="307"/>
      <c r="S394" s="337"/>
      <c r="T394" s="337"/>
      <c r="U394" s="337"/>
      <c r="W394" s="337"/>
      <c r="X394" s="189"/>
      <c r="Y394" s="189"/>
      <c r="Z394" s="189"/>
      <c r="AA394" s="336" t="s">
        <v>50</v>
      </c>
      <c r="AB394" s="189"/>
      <c r="AC394" s="189"/>
      <c r="AD394" s="189"/>
      <c r="AE394" s="189"/>
      <c r="AF394" s="189"/>
      <c r="AG394" s="189"/>
      <c r="AH394" s="189"/>
      <c r="AI394" s="189" t="s">
        <v>4103</v>
      </c>
      <c r="AJ394" s="189"/>
      <c r="AK394" s="254"/>
      <c r="AL394" s="189"/>
      <c r="AM394" s="311"/>
      <c r="AN394" s="311"/>
      <c r="AO394" s="311"/>
    </row>
    <row r="395" spans="1:41 16384:16384" ht="14.5">
      <c r="A395" s="83" t="s">
        <v>4104</v>
      </c>
      <c r="B395" s="193">
        <v>44149</v>
      </c>
      <c r="C395" s="185">
        <v>1</v>
      </c>
      <c r="D395" s="336">
        <v>41</v>
      </c>
      <c r="E395" s="37"/>
      <c r="F395" s="204"/>
      <c r="G395" s="176"/>
      <c r="H395" s="176"/>
      <c r="I395" s="298"/>
      <c r="J395" s="307">
        <v>1</v>
      </c>
      <c r="K395" s="189"/>
      <c r="L395" s="189"/>
      <c r="M395" s="189"/>
      <c r="N395" s="204"/>
      <c r="O395" s="204"/>
      <c r="P395" s="204">
        <v>1</v>
      </c>
      <c r="Q395" s="307">
        <v>1</v>
      </c>
      <c r="R395" s="307"/>
      <c r="S395" s="337"/>
      <c r="T395" s="337"/>
      <c r="U395" s="337"/>
      <c r="W395" s="337"/>
      <c r="X395" s="189"/>
      <c r="Y395" s="189"/>
      <c r="Z395" s="189" t="s">
        <v>50</v>
      </c>
      <c r="AA395" s="336" t="s">
        <v>50</v>
      </c>
      <c r="AB395" s="189"/>
      <c r="AC395" s="189"/>
      <c r="AD395" s="189"/>
      <c r="AE395" s="189"/>
      <c r="AF395" s="189"/>
      <c r="AG395" s="189"/>
      <c r="AH395" s="189"/>
      <c r="AI395" s="189"/>
      <c r="AJ395" s="189"/>
      <c r="AK395" s="254"/>
      <c r="AL395" s="189"/>
      <c r="AM395" s="311"/>
      <c r="AN395" s="311"/>
      <c r="AO395" s="311"/>
    </row>
    <row r="396" spans="1:41 16384:16384" ht="14.5">
      <c r="A396" s="83" t="s">
        <v>3270</v>
      </c>
      <c r="B396" s="193">
        <v>44148</v>
      </c>
      <c r="C396" s="185">
        <v>1</v>
      </c>
      <c r="D396" s="336">
        <v>22</v>
      </c>
      <c r="E396" s="37" t="s">
        <v>4105</v>
      </c>
      <c r="F396" s="204"/>
      <c r="G396" s="176"/>
      <c r="H396" s="176"/>
      <c r="I396" s="298"/>
      <c r="J396" s="307">
        <v>1</v>
      </c>
      <c r="K396" s="189"/>
      <c r="L396" s="189"/>
      <c r="M396" s="189"/>
      <c r="N396" s="204">
        <v>1</v>
      </c>
      <c r="O396" s="204">
        <v>1</v>
      </c>
      <c r="P396" s="204">
        <v>1</v>
      </c>
      <c r="Q396" s="307">
        <v>1</v>
      </c>
      <c r="R396" s="307"/>
      <c r="S396" s="337"/>
      <c r="T396" s="337"/>
      <c r="U396" s="337"/>
      <c r="W396" s="337"/>
      <c r="X396" s="189"/>
      <c r="Y396" s="189"/>
      <c r="Z396" s="189"/>
      <c r="AA396" s="336" t="s">
        <v>50</v>
      </c>
      <c r="AB396" s="189"/>
      <c r="AC396" s="189"/>
      <c r="AD396" s="189"/>
      <c r="AE396" s="189"/>
      <c r="AF396" s="189"/>
      <c r="AG396" s="189"/>
      <c r="AH396" s="189"/>
      <c r="AI396" s="189"/>
      <c r="AJ396" s="189"/>
      <c r="AK396" s="254"/>
      <c r="AL396" s="189"/>
      <c r="AM396" s="311"/>
      <c r="AN396" s="311"/>
      <c r="AO396" s="311"/>
    </row>
    <row r="397" spans="1:41 16384:16384" ht="14.5">
      <c r="A397" s="83" t="s">
        <v>4106</v>
      </c>
      <c r="B397" s="193">
        <v>44145</v>
      </c>
      <c r="C397" s="185">
        <v>2</v>
      </c>
      <c r="D397" s="336"/>
      <c r="E397" s="37"/>
      <c r="F397" s="204"/>
      <c r="G397" s="176"/>
      <c r="H397" s="176"/>
      <c r="I397" s="298" t="s">
        <v>4107</v>
      </c>
      <c r="J397" s="307"/>
      <c r="K397" s="189"/>
      <c r="L397" s="189"/>
      <c r="M397" s="189"/>
      <c r="N397" s="204"/>
      <c r="O397" s="204"/>
      <c r="P397" s="204">
        <v>1</v>
      </c>
      <c r="Q397" s="307">
        <v>2</v>
      </c>
      <c r="R397" s="307"/>
      <c r="S397" s="337"/>
      <c r="T397" s="337"/>
      <c r="U397" s="337"/>
      <c r="W397" s="337"/>
      <c r="X397" s="189"/>
      <c r="Y397" s="189"/>
      <c r="Z397" s="189"/>
      <c r="AA397" s="336" t="s">
        <v>50</v>
      </c>
      <c r="AB397" s="189"/>
      <c r="AC397" s="189"/>
      <c r="AD397" s="189"/>
      <c r="AE397" s="189"/>
      <c r="AF397" s="189"/>
      <c r="AG397" s="189"/>
      <c r="AH397" s="189"/>
      <c r="AI397" s="189"/>
      <c r="AJ397" s="189"/>
      <c r="AK397" s="254"/>
      <c r="AL397" s="189"/>
      <c r="AM397" s="311"/>
      <c r="AN397" s="311"/>
      <c r="AO397" s="311"/>
    </row>
    <row r="398" spans="1:41 16384:16384" ht="14.5">
      <c r="A398" s="83" t="s">
        <v>4108</v>
      </c>
      <c r="B398" s="193">
        <v>44148</v>
      </c>
      <c r="C398" s="185">
        <v>8</v>
      </c>
      <c r="D398" s="336" t="s">
        <v>4109</v>
      </c>
      <c r="E398" s="37" t="s">
        <v>4110</v>
      </c>
      <c r="F398" s="204"/>
      <c r="G398" s="176"/>
      <c r="H398" s="176">
        <v>8</v>
      </c>
      <c r="I398" s="298" t="s">
        <v>4111</v>
      </c>
      <c r="J398" s="307">
        <v>5</v>
      </c>
      <c r="K398" s="189"/>
      <c r="L398" s="189"/>
      <c r="M398" s="189"/>
      <c r="N398" s="204"/>
      <c r="O398" s="204"/>
      <c r="P398" s="204">
        <v>7</v>
      </c>
      <c r="Q398" s="307">
        <v>8</v>
      </c>
      <c r="R398" s="307"/>
      <c r="S398" s="337"/>
      <c r="T398" s="337"/>
      <c r="U398" s="337"/>
      <c r="W398" s="337"/>
      <c r="X398" s="189"/>
      <c r="Y398" s="189"/>
      <c r="Z398" s="189"/>
      <c r="AA398" s="336" t="s">
        <v>50</v>
      </c>
      <c r="AB398" s="189"/>
      <c r="AC398" s="189"/>
      <c r="AD398" s="189"/>
      <c r="AE398" s="189"/>
      <c r="AF398" s="189"/>
      <c r="AG398" s="189"/>
      <c r="AH398" s="189"/>
      <c r="AI398" s="189"/>
      <c r="AJ398" s="189"/>
      <c r="AK398" s="254"/>
      <c r="AL398" s="189"/>
      <c r="AM398" s="311"/>
      <c r="AN398" s="311"/>
      <c r="AO398" s="311"/>
    </row>
    <row r="399" spans="1:41 16384:16384" ht="14.5">
      <c r="A399" s="342" t="s">
        <v>4112</v>
      </c>
      <c r="B399" s="193"/>
      <c r="C399" s="185">
        <v>1</v>
      </c>
      <c r="D399" s="336">
        <v>21</v>
      </c>
      <c r="E399" s="37" t="s">
        <v>4105</v>
      </c>
      <c r="F399" s="204"/>
      <c r="G399" s="176"/>
      <c r="H399" s="176"/>
      <c r="I399" s="298"/>
      <c r="J399" s="307"/>
      <c r="K399" s="189"/>
      <c r="L399" s="189"/>
      <c r="M399" s="189" t="s">
        <v>4113</v>
      </c>
      <c r="N399" s="204"/>
      <c r="O399" s="204"/>
      <c r="P399" s="204">
        <v>1</v>
      </c>
      <c r="Q399" s="307">
        <v>1</v>
      </c>
      <c r="R399" s="307"/>
      <c r="S399" s="337"/>
      <c r="T399" s="337">
        <v>1</v>
      </c>
      <c r="U399" s="337"/>
      <c r="W399" s="337"/>
      <c r="X399" s="189"/>
      <c r="Y399" s="189"/>
      <c r="Z399" s="189"/>
      <c r="AA399" s="336" t="s">
        <v>50</v>
      </c>
      <c r="AB399" s="189"/>
      <c r="AC399" s="189"/>
      <c r="AD399" s="189"/>
      <c r="AE399" s="189"/>
      <c r="AF399" s="189"/>
      <c r="AG399" s="189" t="s">
        <v>596</v>
      </c>
      <c r="AH399" s="189"/>
      <c r="AI399" s="189"/>
      <c r="AJ399" s="189"/>
      <c r="AK399" s="254"/>
      <c r="AL399" s="189"/>
      <c r="AM399" s="311"/>
      <c r="AN399" s="311"/>
      <c r="AO399" s="311"/>
    </row>
    <row r="400" spans="1:41 16384:16384" ht="14.5">
      <c r="A400" s="83" t="s">
        <v>4114</v>
      </c>
      <c r="B400" s="193">
        <v>44146</v>
      </c>
      <c r="C400" s="185">
        <v>5</v>
      </c>
      <c r="D400" s="336" t="s">
        <v>4115</v>
      </c>
      <c r="E400" s="37" t="s">
        <v>4116</v>
      </c>
      <c r="F400" s="204"/>
      <c r="G400" s="176"/>
      <c r="H400" s="176"/>
      <c r="I400" s="298" t="s">
        <v>4117</v>
      </c>
      <c r="J400" s="307">
        <v>3</v>
      </c>
      <c r="K400" s="189"/>
      <c r="L400" s="189"/>
      <c r="M400" s="189"/>
      <c r="N400" s="204"/>
      <c r="O400" s="204"/>
      <c r="P400" s="204"/>
      <c r="Q400" s="307">
        <v>4</v>
      </c>
      <c r="R400" s="307"/>
      <c r="S400" s="337"/>
      <c r="T400" s="337">
        <v>1</v>
      </c>
      <c r="U400" s="337"/>
      <c r="V400" s="455">
        <v>1</v>
      </c>
      <c r="W400" s="337"/>
      <c r="X400" s="189"/>
      <c r="Y400" s="189"/>
      <c r="Z400" s="189"/>
      <c r="AA400" s="336" t="s">
        <v>121</v>
      </c>
      <c r="AB400" s="189"/>
      <c r="AC400" s="189"/>
      <c r="AD400" s="189"/>
      <c r="AE400" s="189"/>
      <c r="AF400" s="189" t="s">
        <v>36</v>
      </c>
      <c r="AG400" s="189" t="s">
        <v>4118</v>
      </c>
      <c r="AH400" s="189"/>
      <c r="AI400" s="189"/>
      <c r="AJ400" s="189"/>
      <c r="AK400" s="254"/>
      <c r="AL400" s="189"/>
      <c r="AM400" s="311"/>
      <c r="AN400" s="311"/>
      <c r="AO400" s="311"/>
    </row>
    <row r="401" spans="1:41" ht="14.5">
      <c r="A401" s="83" t="s">
        <v>4119</v>
      </c>
      <c r="B401" s="193">
        <v>44134</v>
      </c>
      <c r="C401" s="185">
        <v>1</v>
      </c>
      <c r="D401" s="336">
        <v>27</v>
      </c>
      <c r="E401" s="37" t="s">
        <v>4120</v>
      </c>
      <c r="F401" s="204"/>
      <c r="G401" s="176"/>
      <c r="H401" s="176"/>
      <c r="I401" s="298"/>
      <c r="J401" s="307"/>
      <c r="K401" s="189"/>
      <c r="L401" s="189"/>
      <c r="M401" s="189"/>
      <c r="N401" s="204"/>
      <c r="O401" s="204"/>
      <c r="P401" s="204">
        <v>1</v>
      </c>
      <c r="Q401" s="307">
        <v>1</v>
      </c>
      <c r="R401" s="307"/>
      <c r="S401" s="337"/>
      <c r="T401" s="337"/>
      <c r="U401" s="337"/>
      <c r="W401" s="337"/>
      <c r="X401" s="189"/>
      <c r="Y401" s="189"/>
      <c r="Z401" s="189"/>
      <c r="AA401" s="336"/>
      <c r="AB401" s="189"/>
      <c r="AC401" s="189"/>
      <c r="AD401" s="189"/>
      <c r="AE401" s="189"/>
      <c r="AF401" s="189" t="s">
        <v>36</v>
      </c>
      <c r="AG401" s="189" t="s">
        <v>4121</v>
      </c>
      <c r="AH401" s="189"/>
      <c r="AI401" s="189"/>
      <c r="AJ401" s="189"/>
      <c r="AK401" s="254"/>
      <c r="AL401" s="189"/>
      <c r="AM401" s="84"/>
      <c r="AN401" s="84"/>
      <c r="AO401" s="84"/>
    </row>
    <row r="402" spans="1:41" ht="14.5">
      <c r="A402" s="83" t="s">
        <v>4122</v>
      </c>
      <c r="B402" s="193">
        <v>44138</v>
      </c>
      <c r="C402" s="185">
        <v>26</v>
      </c>
      <c r="D402" s="336" t="s">
        <v>4123</v>
      </c>
      <c r="E402" s="37"/>
      <c r="F402" s="204"/>
      <c r="G402" s="176"/>
      <c r="H402" s="176">
        <v>26</v>
      </c>
      <c r="I402" s="298" t="s">
        <v>4124</v>
      </c>
      <c r="J402" s="307"/>
      <c r="K402" s="189"/>
      <c r="L402" s="189"/>
      <c r="M402" s="189">
        <v>3</v>
      </c>
      <c r="N402" s="204"/>
      <c r="O402" s="204"/>
      <c r="P402" s="204">
        <v>10</v>
      </c>
      <c r="Q402" s="307">
        <v>26</v>
      </c>
      <c r="R402" s="307"/>
      <c r="S402" s="337"/>
      <c r="T402" s="337"/>
      <c r="U402" s="337"/>
      <c r="W402" s="337"/>
      <c r="X402" s="189"/>
      <c r="Y402" s="189"/>
      <c r="Z402" s="189"/>
      <c r="AA402" s="336"/>
      <c r="AB402" s="189"/>
      <c r="AC402" s="189"/>
      <c r="AD402" s="189"/>
      <c r="AE402" s="189" t="s">
        <v>36</v>
      </c>
      <c r="AF402" s="189"/>
      <c r="AG402" s="189"/>
      <c r="AH402" s="189"/>
      <c r="AI402" s="189"/>
      <c r="AJ402" s="189"/>
      <c r="AK402" s="254"/>
      <c r="AL402" s="189"/>
      <c r="AM402" s="311"/>
      <c r="AN402" s="311"/>
      <c r="AO402" s="311"/>
    </row>
    <row r="403" spans="1:41" ht="14.5">
      <c r="A403" s="83" t="s">
        <v>4125</v>
      </c>
      <c r="B403" s="193">
        <v>44135</v>
      </c>
      <c r="C403" s="185">
        <v>23</v>
      </c>
      <c r="D403" s="336">
        <v>25.9</v>
      </c>
      <c r="E403" s="37" t="s">
        <v>4126</v>
      </c>
      <c r="F403" s="204"/>
      <c r="G403" s="176"/>
      <c r="H403" s="176"/>
      <c r="I403" s="298"/>
      <c r="J403" s="307"/>
      <c r="K403" s="189"/>
      <c r="L403" s="189">
        <v>1</v>
      </c>
      <c r="M403" s="189"/>
      <c r="N403" s="204"/>
      <c r="O403" s="204"/>
      <c r="P403" s="204">
        <v>6</v>
      </c>
      <c r="Q403" s="307">
        <v>21</v>
      </c>
      <c r="R403" s="307"/>
      <c r="S403" s="337"/>
      <c r="T403" s="337"/>
      <c r="U403" s="337">
        <v>2</v>
      </c>
      <c r="W403" s="337"/>
      <c r="X403" s="189"/>
      <c r="Y403" s="189"/>
      <c r="Z403" s="189"/>
      <c r="AA403" s="336"/>
      <c r="AB403" s="189"/>
      <c r="AC403" s="189"/>
      <c r="AD403" s="189"/>
      <c r="AE403" s="189"/>
      <c r="AF403" s="189"/>
      <c r="AG403" s="189"/>
      <c r="AH403" s="189"/>
      <c r="AI403" s="189"/>
      <c r="AJ403" s="189"/>
      <c r="AK403" s="254"/>
      <c r="AL403" s="189"/>
      <c r="AM403" s="311"/>
      <c r="AN403" s="311"/>
      <c r="AO403" s="311"/>
    </row>
    <row r="404" spans="1:41" ht="14.5">
      <c r="A404" s="208" t="s">
        <v>4127</v>
      </c>
      <c r="B404" s="193">
        <v>44158</v>
      </c>
      <c r="C404" s="185">
        <v>32</v>
      </c>
      <c r="D404" s="336">
        <v>29</v>
      </c>
      <c r="E404" s="37"/>
      <c r="F404" s="204">
        <v>2</v>
      </c>
      <c r="G404" s="176">
        <v>3</v>
      </c>
      <c r="H404" s="176">
        <v>27</v>
      </c>
      <c r="I404" s="298"/>
      <c r="J404" s="307">
        <v>28</v>
      </c>
      <c r="K404" s="189"/>
      <c r="L404" s="189"/>
      <c r="M404" s="189"/>
      <c r="N404" s="204"/>
      <c r="O404" s="204"/>
      <c r="P404" s="204"/>
      <c r="Q404" s="307">
        <v>26</v>
      </c>
      <c r="R404" s="307"/>
      <c r="S404" s="337"/>
      <c r="T404" s="337"/>
      <c r="U404" s="337">
        <v>6</v>
      </c>
      <c r="W404" s="337"/>
      <c r="X404" s="189"/>
      <c r="Y404" s="189"/>
      <c r="Z404" s="189"/>
      <c r="AA404" s="336" t="s">
        <v>4128</v>
      </c>
      <c r="AB404" s="189"/>
      <c r="AC404" s="189"/>
      <c r="AD404" s="189"/>
      <c r="AE404" s="189"/>
      <c r="AF404" s="189"/>
      <c r="AG404" s="189"/>
      <c r="AH404" s="189"/>
      <c r="AI404" s="189"/>
      <c r="AJ404" s="189"/>
      <c r="AK404" s="254"/>
      <c r="AL404" s="189"/>
      <c r="AM404" s="311"/>
      <c r="AN404" s="311"/>
      <c r="AO404" s="311"/>
    </row>
    <row r="405" spans="1:41" ht="14.5">
      <c r="A405" s="83" t="s">
        <v>4129</v>
      </c>
      <c r="B405" s="193">
        <v>44165</v>
      </c>
      <c r="C405" s="185">
        <v>86</v>
      </c>
      <c r="D405" s="336" t="s">
        <v>4130</v>
      </c>
      <c r="E405" s="37"/>
      <c r="F405" s="204"/>
      <c r="G405" s="176"/>
      <c r="H405" s="176"/>
      <c r="I405" s="298"/>
      <c r="J405" s="307"/>
      <c r="K405" s="189"/>
      <c r="L405" s="189">
        <v>2</v>
      </c>
      <c r="M405" s="189"/>
      <c r="N405" s="204"/>
      <c r="O405" s="204"/>
      <c r="P405" s="204">
        <v>13</v>
      </c>
      <c r="Q405" s="307">
        <v>54</v>
      </c>
      <c r="R405" s="307"/>
      <c r="S405" s="337"/>
      <c r="T405" s="337">
        <v>2</v>
      </c>
      <c r="U405" s="337">
        <v>32</v>
      </c>
      <c r="W405" s="337"/>
      <c r="X405" s="189"/>
      <c r="Y405" s="189"/>
      <c r="Z405" s="189"/>
      <c r="AA405" s="336" t="s">
        <v>4131</v>
      </c>
      <c r="AB405" s="189"/>
      <c r="AC405" s="189"/>
      <c r="AD405" s="189"/>
      <c r="AE405" s="189"/>
      <c r="AF405" s="189"/>
      <c r="AG405" s="189" t="s">
        <v>4132</v>
      </c>
      <c r="AH405" s="189"/>
      <c r="AI405" s="189"/>
      <c r="AJ405" s="189"/>
      <c r="AK405" s="254"/>
      <c r="AL405" s="189"/>
      <c r="AM405" s="311"/>
      <c r="AN405" s="311"/>
      <c r="AO405" s="311"/>
    </row>
    <row r="406" spans="1:41" ht="14.5">
      <c r="A406" s="83" t="s">
        <v>4133</v>
      </c>
      <c r="B406" s="193">
        <v>44166</v>
      </c>
      <c r="C406" s="185">
        <v>1</v>
      </c>
      <c r="D406" s="336">
        <v>42</v>
      </c>
      <c r="E406" s="37" t="s">
        <v>4134</v>
      </c>
      <c r="F406" s="204"/>
      <c r="G406" s="176"/>
      <c r="H406" s="176">
        <v>1</v>
      </c>
      <c r="I406" s="298" t="s">
        <v>3438</v>
      </c>
      <c r="J406" s="307">
        <v>1</v>
      </c>
      <c r="K406" s="189"/>
      <c r="L406" s="189">
        <v>1</v>
      </c>
      <c r="M406" s="189"/>
      <c r="N406" s="204"/>
      <c r="O406" s="204"/>
      <c r="P406" s="204">
        <v>1</v>
      </c>
      <c r="Q406" s="307">
        <v>1</v>
      </c>
      <c r="R406" s="307"/>
      <c r="S406" s="337"/>
      <c r="T406" s="337"/>
      <c r="U406" s="337"/>
      <c r="W406" s="337"/>
      <c r="X406" s="189"/>
      <c r="Y406" s="189"/>
      <c r="Z406" s="189" t="s">
        <v>3210</v>
      </c>
      <c r="AA406" s="336"/>
      <c r="AB406" s="189"/>
      <c r="AC406" s="189"/>
      <c r="AD406" s="189"/>
      <c r="AE406" s="189" t="s">
        <v>36</v>
      </c>
      <c r="AF406" s="189"/>
      <c r="AG406" s="189"/>
      <c r="AH406" s="189"/>
      <c r="AI406" s="189" t="s">
        <v>36</v>
      </c>
      <c r="AJ406" s="189"/>
      <c r="AK406" s="254"/>
      <c r="AL406" s="189"/>
      <c r="AM406" s="311"/>
      <c r="AN406" s="311"/>
      <c r="AO406" s="311"/>
    </row>
    <row r="407" spans="1:41" ht="14.5">
      <c r="A407" s="83" t="s">
        <v>4027</v>
      </c>
      <c r="B407" s="193">
        <v>44166</v>
      </c>
      <c r="C407" s="185">
        <v>879</v>
      </c>
      <c r="D407" s="336" t="s">
        <v>3331</v>
      </c>
      <c r="E407" s="37" t="s">
        <v>347</v>
      </c>
      <c r="F407" s="204"/>
      <c r="G407" s="176"/>
      <c r="H407" s="176"/>
      <c r="I407" s="298"/>
      <c r="J407" s="307"/>
      <c r="K407" s="189">
        <v>50</v>
      </c>
      <c r="L407" s="189">
        <v>18</v>
      </c>
      <c r="M407" s="189" t="s">
        <v>4135</v>
      </c>
      <c r="N407" s="204">
        <v>18</v>
      </c>
      <c r="O407" s="204">
        <v>7</v>
      </c>
      <c r="P407" s="204">
        <v>248</v>
      </c>
      <c r="Q407" s="307">
        <v>630</v>
      </c>
      <c r="R407" s="343">
        <v>17</v>
      </c>
      <c r="S407" s="337"/>
      <c r="T407" s="337">
        <v>29</v>
      </c>
      <c r="U407" s="337">
        <f>879-630-17</f>
        <v>232</v>
      </c>
      <c r="W407" s="337"/>
      <c r="X407" s="189"/>
      <c r="Y407" s="189"/>
      <c r="Z407" s="189"/>
      <c r="AA407" s="336" t="s">
        <v>50</v>
      </c>
      <c r="AB407" s="189"/>
      <c r="AC407" s="189"/>
      <c r="AD407" s="189"/>
      <c r="AE407" s="189"/>
      <c r="AF407" s="189"/>
      <c r="AG407" s="189"/>
      <c r="AH407" s="189"/>
      <c r="AI407" s="189"/>
      <c r="AJ407" s="189"/>
      <c r="AK407" s="254"/>
      <c r="AL407" s="189"/>
      <c r="AM407" s="311"/>
      <c r="AN407" s="311"/>
      <c r="AO407" s="311"/>
    </row>
    <row r="408" spans="1:41" ht="14.5">
      <c r="A408" s="83" t="s">
        <v>4136</v>
      </c>
      <c r="B408" s="239" t="s">
        <v>4137</v>
      </c>
      <c r="C408" s="185">
        <v>1</v>
      </c>
      <c r="D408" s="336">
        <v>25</v>
      </c>
      <c r="E408" s="37" t="s">
        <v>4138</v>
      </c>
      <c r="F408" s="204"/>
      <c r="G408" s="176">
        <v>1</v>
      </c>
      <c r="H408" s="176"/>
      <c r="I408" s="298"/>
      <c r="J408" s="307">
        <v>1</v>
      </c>
      <c r="K408" s="189"/>
      <c r="L408" s="189"/>
      <c r="M408" s="189"/>
      <c r="N408" s="204">
        <v>1</v>
      </c>
      <c r="O408" s="204"/>
      <c r="P408" s="204"/>
      <c r="Q408" s="307"/>
      <c r="R408" s="307"/>
      <c r="S408" s="337"/>
      <c r="T408" s="337"/>
      <c r="U408" s="337">
        <v>1</v>
      </c>
      <c r="W408" s="337"/>
      <c r="X408" s="189"/>
      <c r="Y408" s="189"/>
      <c r="Z408" s="189"/>
      <c r="AA408" s="336" t="s">
        <v>36</v>
      </c>
      <c r="AB408" s="189"/>
      <c r="AC408" s="189"/>
      <c r="AD408" s="189"/>
      <c r="AE408" s="189"/>
      <c r="AF408" s="189"/>
      <c r="AG408" s="189"/>
      <c r="AH408" s="189"/>
      <c r="AI408" s="189"/>
      <c r="AJ408" s="189"/>
      <c r="AK408" s="254" t="s">
        <v>4139</v>
      </c>
      <c r="AL408" s="189"/>
      <c r="AM408" s="311"/>
      <c r="AN408" s="311"/>
      <c r="AO408" s="311"/>
    </row>
    <row r="409" spans="1:41" ht="14.5">
      <c r="A409" s="83" t="s">
        <v>4140</v>
      </c>
      <c r="B409" s="193">
        <v>44160</v>
      </c>
      <c r="C409" s="185">
        <v>1</v>
      </c>
      <c r="D409" s="336">
        <v>42</v>
      </c>
      <c r="E409" s="37" t="s">
        <v>4141</v>
      </c>
      <c r="F409" s="204"/>
      <c r="G409" s="176">
        <v>1</v>
      </c>
      <c r="H409" s="176"/>
      <c r="I409" s="298"/>
      <c r="J409" s="307">
        <v>1</v>
      </c>
      <c r="K409" s="189"/>
      <c r="L409" s="189"/>
      <c r="M409" s="189"/>
      <c r="N409" s="204">
        <v>1</v>
      </c>
      <c r="O409" s="204"/>
      <c r="P409" s="204">
        <v>1</v>
      </c>
      <c r="Q409" s="307">
        <v>1</v>
      </c>
      <c r="R409" s="307"/>
      <c r="S409" s="337"/>
      <c r="T409" s="337"/>
      <c r="U409" s="337"/>
      <c r="W409" s="337"/>
      <c r="X409" s="189"/>
      <c r="Y409" s="189"/>
      <c r="Z409" s="189"/>
      <c r="AA409" s="336" t="s">
        <v>50</v>
      </c>
      <c r="AB409" s="189"/>
      <c r="AC409" s="189"/>
      <c r="AD409" s="189"/>
      <c r="AE409" s="189"/>
      <c r="AF409" s="189"/>
      <c r="AG409" s="189"/>
      <c r="AH409" s="189"/>
      <c r="AI409" s="189"/>
      <c r="AJ409" s="189"/>
      <c r="AK409" s="254"/>
      <c r="AL409" s="189"/>
      <c r="AM409" s="311"/>
      <c r="AN409" s="311"/>
      <c r="AO409" s="311"/>
    </row>
    <row r="410" spans="1:41" ht="14.5">
      <c r="A410" s="83" t="s">
        <v>4142</v>
      </c>
      <c r="B410" s="193">
        <v>44167</v>
      </c>
      <c r="C410" s="185">
        <v>185</v>
      </c>
      <c r="D410" s="336">
        <v>31</v>
      </c>
      <c r="E410" s="37" t="s">
        <v>4120</v>
      </c>
      <c r="F410" s="204">
        <v>21</v>
      </c>
      <c r="G410" s="176">
        <v>64</v>
      </c>
      <c r="H410" s="176">
        <v>95</v>
      </c>
      <c r="I410" s="298"/>
      <c r="J410" s="307"/>
      <c r="K410" s="189">
        <v>4</v>
      </c>
      <c r="L410" s="189">
        <v>19</v>
      </c>
      <c r="M410" s="189" t="s">
        <v>4143</v>
      </c>
      <c r="N410" s="204">
        <v>2</v>
      </c>
      <c r="O410" s="204"/>
      <c r="P410" s="204">
        <v>79</v>
      </c>
      <c r="Q410" s="307">
        <v>165</v>
      </c>
      <c r="R410" s="307">
        <v>4</v>
      </c>
      <c r="S410" s="337"/>
      <c r="T410" s="337"/>
      <c r="U410" s="337">
        <v>16</v>
      </c>
      <c r="W410" s="337"/>
      <c r="X410" s="189"/>
      <c r="Y410" s="189"/>
      <c r="Z410" s="189"/>
      <c r="AA410" s="336"/>
      <c r="AB410" s="189"/>
      <c r="AC410" s="189"/>
      <c r="AD410" s="189"/>
      <c r="AE410" s="189"/>
      <c r="AF410" s="189"/>
      <c r="AG410" s="189"/>
      <c r="AH410" s="189"/>
      <c r="AI410" s="189"/>
      <c r="AJ410" s="189"/>
      <c r="AK410" s="254"/>
      <c r="AL410" s="189"/>
      <c r="AM410" s="311"/>
      <c r="AN410" s="311"/>
      <c r="AO410" s="311"/>
    </row>
    <row r="411" spans="1:41" s="353" customFormat="1" ht="14.5">
      <c r="A411" s="83" t="s">
        <v>2924</v>
      </c>
      <c r="B411" s="193">
        <v>44168</v>
      </c>
      <c r="C411" s="185">
        <v>1</v>
      </c>
      <c r="D411" s="352">
        <v>31</v>
      </c>
      <c r="E411" s="37" t="s">
        <v>4305</v>
      </c>
      <c r="F411" s="204"/>
      <c r="G411" s="176"/>
      <c r="H411" s="176"/>
      <c r="I411" s="298"/>
      <c r="J411" s="307"/>
      <c r="K411" s="189">
        <v>1</v>
      </c>
      <c r="L411" s="189"/>
      <c r="M411" s="189" t="s">
        <v>4306</v>
      </c>
      <c r="N411" s="204">
        <v>1</v>
      </c>
      <c r="O411" s="204"/>
      <c r="P411" s="204">
        <v>1</v>
      </c>
      <c r="Q411" s="307">
        <v>1</v>
      </c>
      <c r="R411" s="307"/>
      <c r="V411" s="455"/>
      <c r="X411" s="189"/>
      <c r="Y411" s="189"/>
      <c r="Z411" s="189"/>
      <c r="AA411" s="352" t="s">
        <v>50</v>
      </c>
      <c r="AB411" s="189"/>
      <c r="AC411" s="189"/>
      <c r="AD411" s="189"/>
      <c r="AE411" s="189"/>
      <c r="AF411" s="189"/>
      <c r="AG411" s="189" t="s">
        <v>596</v>
      </c>
      <c r="AH411" s="189"/>
      <c r="AI411" s="189"/>
      <c r="AJ411" s="189"/>
      <c r="AK411" s="254"/>
      <c r="AL411" s="189"/>
      <c r="AM411" s="352"/>
      <c r="AN411" s="352"/>
      <c r="AO411" s="352"/>
    </row>
    <row r="412" spans="1:41" s="353" customFormat="1" ht="14.5">
      <c r="A412" s="83" t="s">
        <v>4320</v>
      </c>
      <c r="B412" s="193">
        <v>44172</v>
      </c>
      <c r="C412" s="185">
        <v>5</v>
      </c>
      <c r="D412" s="352">
        <v>29.8</v>
      </c>
      <c r="E412" s="37"/>
      <c r="F412" s="204"/>
      <c r="G412" s="176"/>
      <c r="H412" s="176"/>
      <c r="I412" s="298" t="s">
        <v>4313</v>
      </c>
      <c r="J412" s="307"/>
      <c r="K412" s="189"/>
      <c r="L412" s="189"/>
      <c r="M412" s="189"/>
      <c r="N412" s="204"/>
      <c r="O412" s="204"/>
      <c r="P412" s="204">
        <v>3</v>
      </c>
      <c r="Q412" s="307">
        <v>5</v>
      </c>
      <c r="R412" s="307"/>
      <c r="V412" s="455"/>
      <c r="X412" s="189"/>
      <c r="Y412" s="189"/>
      <c r="Z412" s="189"/>
      <c r="AA412" s="352" t="s">
        <v>50</v>
      </c>
      <c r="AB412" s="189"/>
      <c r="AC412" s="189"/>
      <c r="AD412" s="189"/>
      <c r="AE412" s="189" t="s">
        <v>4312</v>
      </c>
      <c r="AF412" s="189"/>
      <c r="AG412" s="189"/>
      <c r="AH412" s="189"/>
      <c r="AI412" s="189"/>
      <c r="AJ412" s="189"/>
      <c r="AK412" s="254"/>
      <c r="AL412" s="189"/>
      <c r="AM412" s="352"/>
      <c r="AN412" s="352"/>
      <c r="AO412" s="352"/>
    </row>
    <row r="413" spans="1:41" s="353" customFormat="1" ht="14.5">
      <c r="A413" s="342" t="s">
        <v>4332</v>
      </c>
      <c r="B413" s="193"/>
      <c r="C413" s="185">
        <v>661</v>
      </c>
      <c r="D413" s="352">
        <v>29.9</v>
      </c>
      <c r="E413" s="37" t="s">
        <v>4326</v>
      </c>
      <c r="F413" s="204">
        <v>52</v>
      </c>
      <c r="G413" s="176">
        <v>119</v>
      </c>
      <c r="H413" s="176">
        <v>450</v>
      </c>
      <c r="I413" s="298"/>
      <c r="J413" s="307"/>
      <c r="K413" s="189"/>
      <c r="L413" s="189"/>
      <c r="M413" s="189" t="s">
        <v>4325</v>
      </c>
      <c r="N413" s="204">
        <v>47</v>
      </c>
      <c r="O413" s="204"/>
      <c r="P413" s="204">
        <v>209</v>
      </c>
      <c r="Q413" s="307">
        <v>391</v>
      </c>
      <c r="R413" s="307"/>
      <c r="U413" s="353">
        <v>254</v>
      </c>
      <c r="V413" s="455">
        <v>16</v>
      </c>
      <c r="X413" s="189"/>
      <c r="Y413" s="189"/>
      <c r="Z413" s="189"/>
      <c r="AA413" s="352" t="s">
        <v>4327</v>
      </c>
      <c r="AB413" s="189"/>
      <c r="AC413" s="189"/>
      <c r="AD413" s="189"/>
      <c r="AE413" s="189"/>
      <c r="AF413" s="189"/>
      <c r="AG413" s="189" t="s">
        <v>243</v>
      </c>
      <c r="AH413" s="189"/>
      <c r="AI413" s="189"/>
      <c r="AJ413" s="189"/>
      <c r="AK413" s="254" t="s">
        <v>4328</v>
      </c>
      <c r="AL413" s="189"/>
      <c r="AM413" s="352"/>
      <c r="AN413" s="352"/>
      <c r="AO413" s="352"/>
    </row>
    <row r="414" spans="1:41" s="353" customFormat="1" ht="14.5">
      <c r="A414" s="342" t="s">
        <v>4340</v>
      </c>
      <c r="B414" s="193">
        <v>44172</v>
      </c>
      <c r="C414" s="185">
        <v>1</v>
      </c>
      <c r="D414" s="352">
        <v>26</v>
      </c>
      <c r="E414" s="37" t="s">
        <v>935</v>
      </c>
      <c r="F414" s="204"/>
      <c r="G414" s="176"/>
      <c r="H414" s="176"/>
      <c r="I414" s="298"/>
      <c r="J414" s="307"/>
      <c r="K414" s="189"/>
      <c r="L414" s="189"/>
      <c r="M414" s="189" t="s">
        <v>4339</v>
      </c>
      <c r="N414" s="204">
        <v>1</v>
      </c>
      <c r="O414" s="204">
        <v>1</v>
      </c>
      <c r="P414" s="204">
        <v>1</v>
      </c>
      <c r="Q414" s="307">
        <v>1</v>
      </c>
      <c r="R414" s="307"/>
      <c r="V414" s="455"/>
      <c r="X414" s="189"/>
      <c r="Y414" s="189"/>
      <c r="Z414" s="189"/>
      <c r="AA414" s="352" t="s">
        <v>50</v>
      </c>
      <c r="AB414" s="189"/>
      <c r="AC414" s="189"/>
      <c r="AD414" s="189"/>
      <c r="AE414" s="189"/>
      <c r="AF414" s="189"/>
      <c r="AG414" s="189"/>
      <c r="AH414" s="189"/>
      <c r="AI414" s="189"/>
      <c r="AJ414" s="189"/>
      <c r="AK414" s="254"/>
      <c r="AL414" s="189"/>
      <c r="AM414" s="352"/>
      <c r="AN414" s="352"/>
      <c r="AO414" s="352"/>
    </row>
    <row r="415" spans="1:41" s="353" customFormat="1" ht="14.5">
      <c r="A415" s="342" t="s">
        <v>4349</v>
      </c>
      <c r="B415" s="193">
        <v>44138</v>
      </c>
      <c r="C415" s="185">
        <v>15</v>
      </c>
      <c r="D415" s="352" t="s">
        <v>4347</v>
      </c>
      <c r="E415" s="37"/>
      <c r="F415" s="204"/>
      <c r="G415" s="176"/>
      <c r="H415" s="176"/>
      <c r="I415" s="298"/>
      <c r="J415" s="307"/>
      <c r="K415" s="189"/>
      <c r="L415" s="189">
        <v>1</v>
      </c>
      <c r="M415" s="189" t="s">
        <v>4348</v>
      </c>
      <c r="N415" s="204"/>
      <c r="O415" s="204">
        <v>15</v>
      </c>
      <c r="P415" s="204"/>
      <c r="Q415" s="307"/>
      <c r="R415" s="307"/>
      <c r="V415" s="455"/>
      <c r="X415" s="189"/>
      <c r="Y415" s="189"/>
      <c r="Z415" s="189"/>
      <c r="AA415" s="352" t="s">
        <v>50</v>
      </c>
      <c r="AB415" s="189"/>
      <c r="AC415" s="189"/>
      <c r="AD415" s="189"/>
      <c r="AE415" s="189"/>
      <c r="AF415" s="189"/>
      <c r="AG415" s="189"/>
      <c r="AH415" s="189"/>
      <c r="AI415" s="189"/>
      <c r="AJ415" s="189"/>
      <c r="AK415" s="254"/>
      <c r="AL415" s="189"/>
      <c r="AM415" s="352"/>
      <c r="AN415" s="352"/>
      <c r="AO415" s="352"/>
    </row>
    <row r="416" spans="1:41" s="353" customFormat="1" ht="14.5">
      <c r="A416" s="342" t="s">
        <v>4357</v>
      </c>
      <c r="B416" s="193">
        <v>44167</v>
      </c>
      <c r="C416" s="185">
        <v>11</v>
      </c>
      <c r="D416" s="352" t="s">
        <v>4354</v>
      </c>
      <c r="F416" s="204"/>
      <c r="G416" s="176"/>
      <c r="H416" s="176">
        <v>11</v>
      </c>
      <c r="I416" s="298"/>
      <c r="J416" s="307"/>
      <c r="K416" s="189"/>
      <c r="L416" s="189"/>
      <c r="M416" s="189"/>
      <c r="N416" s="204"/>
      <c r="O416" s="204"/>
      <c r="P416" s="204">
        <v>8</v>
      </c>
      <c r="Q416" s="307">
        <v>11</v>
      </c>
      <c r="R416" s="307"/>
      <c r="V416" s="455"/>
      <c r="X416" s="189"/>
      <c r="Y416" s="189"/>
      <c r="Z416" s="189"/>
      <c r="AA416" s="352" t="s">
        <v>482</v>
      </c>
      <c r="AB416" s="189"/>
      <c r="AC416" s="189"/>
      <c r="AD416" s="189"/>
      <c r="AE416" s="189"/>
      <c r="AF416" s="189"/>
      <c r="AG416" s="189"/>
      <c r="AH416" s="189"/>
      <c r="AI416" s="189"/>
      <c r="AJ416" s="189"/>
      <c r="AK416" s="254"/>
      <c r="AL416" s="189"/>
      <c r="AM416" s="352"/>
      <c r="AN416" s="352"/>
      <c r="AO416" s="352"/>
    </row>
    <row r="417" spans="1:41" s="353" customFormat="1" ht="14.5">
      <c r="A417" s="342" t="s">
        <v>4364</v>
      </c>
      <c r="B417" s="193">
        <v>44177</v>
      </c>
      <c r="C417" s="185">
        <v>60</v>
      </c>
      <c r="D417" s="352">
        <v>28.5</v>
      </c>
      <c r="E417" s="353">
        <v>25</v>
      </c>
      <c r="F417" s="204">
        <v>20</v>
      </c>
      <c r="G417" s="176">
        <v>20</v>
      </c>
      <c r="H417" s="176">
        <v>20</v>
      </c>
      <c r="I417" s="298"/>
      <c r="J417" s="307"/>
      <c r="K417" s="189">
        <v>2</v>
      </c>
      <c r="L417" s="189">
        <v>1</v>
      </c>
      <c r="M417" s="189" t="s">
        <v>4363</v>
      </c>
      <c r="N417" s="204"/>
      <c r="O417" s="204"/>
      <c r="P417" s="204"/>
      <c r="Q417" s="307">
        <v>10</v>
      </c>
      <c r="R417" s="343">
        <v>1</v>
      </c>
      <c r="U417" s="353">
        <v>49</v>
      </c>
      <c r="V417" s="455"/>
      <c r="X417" s="189"/>
      <c r="Y417" s="189"/>
      <c r="Z417" s="189"/>
      <c r="AA417" s="352" t="s">
        <v>50</v>
      </c>
      <c r="AB417" s="189"/>
      <c r="AC417" s="189"/>
      <c r="AD417" s="189"/>
      <c r="AE417" s="189"/>
      <c r="AF417" s="189"/>
      <c r="AG417" s="189"/>
      <c r="AH417" s="189"/>
      <c r="AI417" s="189"/>
      <c r="AJ417" s="189"/>
      <c r="AK417" s="254"/>
      <c r="AL417" s="189"/>
      <c r="AM417" s="352"/>
      <c r="AN417" s="352"/>
      <c r="AO417" s="352"/>
    </row>
    <row r="418" spans="1:41" s="353" customFormat="1" ht="14.5">
      <c r="A418" s="342" t="s">
        <v>4375</v>
      </c>
      <c r="B418" s="193">
        <v>44166</v>
      </c>
      <c r="C418" s="185">
        <v>137</v>
      </c>
      <c r="D418" s="352">
        <v>25</v>
      </c>
      <c r="F418" s="204"/>
      <c r="G418" s="176"/>
      <c r="H418" s="176"/>
      <c r="I418" s="298"/>
      <c r="J418" s="307"/>
      <c r="K418" s="189">
        <v>15</v>
      </c>
      <c r="L418" s="189">
        <v>13</v>
      </c>
      <c r="M418" s="189" t="s">
        <v>4370</v>
      </c>
      <c r="N418" s="204">
        <v>5</v>
      </c>
      <c r="O418" s="204"/>
      <c r="P418" s="204">
        <v>19</v>
      </c>
      <c r="Q418" s="307">
        <v>127</v>
      </c>
      <c r="R418" s="307"/>
      <c r="S418" s="307">
        <v>7</v>
      </c>
      <c r="V418" s="455">
        <v>3</v>
      </c>
      <c r="X418" s="189"/>
      <c r="Y418" s="189"/>
      <c r="Z418" s="189"/>
      <c r="AA418" s="352" t="s">
        <v>50</v>
      </c>
      <c r="AB418" s="189"/>
      <c r="AC418" s="189"/>
      <c r="AD418" s="189"/>
      <c r="AE418" s="189"/>
      <c r="AF418" s="189" t="s">
        <v>4371</v>
      </c>
      <c r="AG418" s="189" t="s">
        <v>4369</v>
      </c>
      <c r="AH418" s="189"/>
      <c r="AI418" s="189"/>
      <c r="AJ418" s="189"/>
      <c r="AK418" s="254"/>
      <c r="AL418" s="189"/>
      <c r="AM418" s="352"/>
      <c r="AN418" s="352"/>
      <c r="AO418" s="352"/>
    </row>
    <row r="419" spans="1:41" s="353" customFormat="1" ht="14.5">
      <c r="A419" s="342" t="s">
        <v>4384</v>
      </c>
      <c r="B419" s="193">
        <v>44174</v>
      </c>
      <c r="C419" s="185">
        <v>22</v>
      </c>
      <c r="D419" s="352"/>
      <c r="E419" s="189" t="s">
        <v>4381</v>
      </c>
      <c r="F419" s="204"/>
      <c r="G419" s="176"/>
      <c r="H419" s="176"/>
      <c r="I419" s="298"/>
      <c r="J419" s="307">
        <v>22</v>
      </c>
      <c r="K419" s="189"/>
      <c r="L419" s="189"/>
      <c r="M419" s="189"/>
      <c r="N419" s="204"/>
      <c r="O419" s="204"/>
      <c r="P419" s="204"/>
      <c r="Q419" s="307">
        <v>22</v>
      </c>
      <c r="R419" s="307"/>
      <c r="V419" s="455"/>
      <c r="X419" s="189"/>
      <c r="Y419" s="189"/>
      <c r="Z419" s="189"/>
      <c r="AA419" s="352"/>
      <c r="AB419" s="189"/>
      <c r="AC419" s="189"/>
      <c r="AD419" s="189"/>
      <c r="AE419" s="189"/>
      <c r="AF419" s="189"/>
      <c r="AG419" s="189"/>
      <c r="AH419" s="189"/>
      <c r="AI419" s="189"/>
      <c r="AJ419" s="189"/>
      <c r="AK419" s="254"/>
      <c r="AL419" s="189"/>
      <c r="AM419" s="352"/>
      <c r="AN419" s="352"/>
      <c r="AO419" s="352"/>
    </row>
    <row r="420" spans="1:41" s="353" customFormat="1" ht="14.5">
      <c r="A420" s="342" t="s">
        <v>4393</v>
      </c>
      <c r="B420" s="193">
        <v>44146</v>
      </c>
      <c r="C420" s="185">
        <v>35</v>
      </c>
      <c r="D420" s="352">
        <v>32</v>
      </c>
      <c r="E420" s="189"/>
      <c r="F420" s="204"/>
      <c r="G420" s="176"/>
      <c r="H420" s="176"/>
      <c r="I420" s="298" t="s">
        <v>3430</v>
      </c>
      <c r="J420" s="307"/>
      <c r="K420" s="189"/>
      <c r="L420" s="189">
        <v>13</v>
      </c>
      <c r="M420" s="189"/>
      <c r="N420" s="204"/>
      <c r="O420" s="204">
        <v>1</v>
      </c>
      <c r="P420" s="204">
        <v>27</v>
      </c>
      <c r="Q420" s="357">
        <v>35</v>
      </c>
      <c r="R420" s="307"/>
      <c r="T420" s="353">
        <v>2</v>
      </c>
      <c r="V420" s="455"/>
      <c r="X420" s="189"/>
      <c r="Y420" s="189"/>
      <c r="Z420" s="189"/>
      <c r="AA420" s="352" t="s">
        <v>50</v>
      </c>
      <c r="AB420" s="189"/>
      <c r="AC420" s="189"/>
      <c r="AD420" s="189"/>
      <c r="AE420" s="189"/>
      <c r="AF420" s="189"/>
      <c r="AG420" s="189"/>
      <c r="AH420" s="189"/>
      <c r="AI420" s="189"/>
      <c r="AJ420" s="189"/>
      <c r="AK420" s="254"/>
      <c r="AL420" s="189"/>
      <c r="AM420" s="352"/>
      <c r="AN420" s="352"/>
      <c r="AO420" s="352"/>
    </row>
    <row r="421" spans="1:41" s="353" customFormat="1" ht="14.5">
      <c r="A421" s="342" t="s">
        <v>4402</v>
      </c>
      <c r="B421" s="193">
        <v>44175</v>
      </c>
      <c r="C421" s="185">
        <v>25</v>
      </c>
      <c r="D421" s="352"/>
      <c r="E421" s="189"/>
      <c r="F421" s="204"/>
      <c r="G421" s="176"/>
      <c r="H421" s="176"/>
      <c r="I421" s="298"/>
      <c r="J421" s="307"/>
      <c r="K421" s="189"/>
      <c r="L421" s="189"/>
      <c r="M421" s="189"/>
      <c r="N421" s="204"/>
      <c r="O421" s="204"/>
      <c r="P421" s="204">
        <v>2</v>
      </c>
      <c r="Q421" s="307">
        <v>25</v>
      </c>
      <c r="R421" s="307"/>
      <c r="V421" s="455"/>
      <c r="X421" s="189"/>
      <c r="Y421" s="189"/>
      <c r="Z421" s="189"/>
      <c r="AA421" s="352"/>
      <c r="AB421" s="189"/>
      <c r="AC421" s="189"/>
      <c r="AD421" s="189"/>
      <c r="AE421" s="189"/>
      <c r="AF421" s="189"/>
      <c r="AG421" s="189" t="s">
        <v>50</v>
      </c>
      <c r="AH421" s="189"/>
      <c r="AI421" s="189"/>
      <c r="AJ421" s="189"/>
      <c r="AK421" s="254"/>
      <c r="AL421" s="189"/>
      <c r="AM421" s="352"/>
      <c r="AN421" s="352"/>
      <c r="AO421" s="352"/>
    </row>
    <row r="422" spans="1:41" s="353" customFormat="1" ht="14.5">
      <c r="A422" s="342" t="s">
        <v>4407</v>
      </c>
      <c r="B422" s="193">
        <v>44176</v>
      </c>
      <c r="C422" s="185">
        <v>1</v>
      </c>
      <c r="D422" s="352">
        <v>15</v>
      </c>
      <c r="E422" s="189">
        <v>40</v>
      </c>
      <c r="F422" s="204"/>
      <c r="G422" s="176"/>
      <c r="H422" s="176"/>
      <c r="I422" s="298"/>
      <c r="J422" s="307"/>
      <c r="K422" s="189"/>
      <c r="L422" s="189"/>
      <c r="M422" s="189"/>
      <c r="N422" s="204"/>
      <c r="O422" s="204"/>
      <c r="P422" s="204"/>
      <c r="Q422" s="307">
        <v>1</v>
      </c>
      <c r="R422" s="307"/>
      <c r="V422" s="455"/>
      <c r="X422" s="189"/>
      <c r="Y422" s="189"/>
      <c r="Z422" s="189"/>
      <c r="AA422" s="352" t="s">
        <v>50</v>
      </c>
      <c r="AB422" s="189"/>
      <c r="AC422" s="189"/>
      <c r="AD422" s="189"/>
      <c r="AE422" s="189"/>
      <c r="AF422" s="189"/>
      <c r="AG422" s="189"/>
      <c r="AH422" s="189"/>
      <c r="AI422" s="189"/>
      <c r="AJ422" s="189"/>
      <c r="AK422" s="254"/>
      <c r="AL422" s="189"/>
      <c r="AM422" s="352"/>
      <c r="AN422" s="352"/>
      <c r="AO422" s="352"/>
    </row>
    <row r="423" spans="1:41" s="353" customFormat="1" ht="14.5">
      <c r="A423" s="359" t="s">
        <v>4417</v>
      </c>
      <c r="B423" s="239" t="s">
        <v>4137</v>
      </c>
      <c r="C423" s="185">
        <v>158</v>
      </c>
      <c r="D423" s="352"/>
      <c r="E423" s="189"/>
      <c r="F423" s="204"/>
      <c r="G423" s="176"/>
      <c r="H423" s="176"/>
      <c r="I423" s="298"/>
      <c r="J423" s="307"/>
      <c r="K423" s="189"/>
      <c r="L423" s="189">
        <v>10</v>
      </c>
      <c r="M423" s="189"/>
      <c r="N423" s="204"/>
      <c r="O423" s="204"/>
      <c r="P423" s="204">
        <v>47</v>
      </c>
      <c r="Q423" s="307">
        <v>54</v>
      </c>
      <c r="R423" s="307">
        <v>3</v>
      </c>
      <c r="U423" s="223">
        <v>101</v>
      </c>
      <c r="V423" s="455"/>
      <c r="X423" s="189"/>
      <c r="Y423" s="189"/>
      <c r="Z423" s="189"/>
      <c r="AA423" s="352" t="s">
        <v>4415</v>
      </c>
      <c r="AB423" s="189"/>
      <c r="AC423" s="189"/>
      <c r="AD423" s="189"/>
      <c r="AE423" s="189"/>
      <c r="AF423" s="189"/>
      <c r="AG423" s="189"/>
      <c r="AH423" s="189"/>
      <c r="AI423" s="189"/>
      <c r="AJ423" s="189"/>
      <c r="AK423" s="254"/>
      <c r="AL423" s="189"/>
      <c r="AM423" s="352"/>
      <c r="AN423" s="352"/>
      <c r="AO423" s="352"/>
    </row>
    <row r="424" spans="1:41" s="353" customFormat="1" ht="14.5">
      <c r="A424" s="342" t="s">
        <v>4422</v>
      </c>
      <c r="B424" s="239" t="s">
        <v>4428</v>
      </c>
      <c r="C424" s="185">
        <v>1</v>
      </c>
      <c r="D424" s="352">
        <v>29</v>
      </c>
      <c r="E424" s="189" t="s">
        <v>794</v>
      </c>
      <c r="F424" s="204"/>
      <c r="G424" s="176"/>
      <c r="H424" s="176"/>
      <c r="I424" s="298"/>
      <c r="J424" s="307">
        <v>1</v>
      </c>
      <c r="K424" s="189"/>
      <c r="L424" s="189"/>
      <c r="M424" s="189"/>
      <c r="N424" s="204"/>
      <c r="O424" s="204"/>
      <c r="P424" s="204">
        <v>1</v>
      </c>
      <c r="Q424" s="307">
        <v>1</v>
      </c>
      <c r="R424" s="307"/>
      <c r="V424" s="455"/>
      <c r="X424" s="189"/>
      <c r="Y424" s="189"/>
      <c r="Z424" s="189"/>
      <c r="AA424" s="352" t="s">
        <v>50</v>
      </c>
      <c r="AB424" s="189"/>
      <c r="AC424" s="189"/>
      <c r="AD424" s="189"/>
      <c r="AE424" s="189"/>
      <c r="AF424" s="189"/>
      <c r="AG424" s="189"/>
      <c r="AH424" s="189"/>
      <c r="AI424" s="189"/>
      <c r="AJ424" s="189"/>
      <c r="AK424" s="254"/>
      <c r="AL424" s="189"/>
      <c r="AM424" s="352"/>
      <c r="AN424" s="352"/>
      <c r="AO424" s="352"/>
    </row>
    <row r="425" spans="1:41" s="353" customFormat="1" ht="14.5">
      <c r="A425" s="358" t="s">
        <v>4431</v>
      </c>
      <c r="B425" s="193">
        <v>44180</v>
      </c>
      <c r="C425" s="185">
        <v>5183</v>
      </c>
      <c r="D425" s="352">
        <v>28.5</v>
      </c>
      <c r="E425" s="189"/>
      <c r="F425" s="204"/>
      <c r="G425" s="176"/>
      <c r="H425" s="176"/>
      <c r="I425" s="298"/>
      <c r="J425" s="307">
        <v>513</v>
      </c>
      <c r="K425" s="189"/>
      <c r="L425" s="189"/>
      <c r="M425" s="189" t="s">
        <v>4430</v>
      </c>
      <c r="N425" s="204">
        <v>154</v>
      </c>
      <c r="O425" s="204">
        <v>77</v>
      </c>
      <c r="P425" s="204"/>
      <c r="Q425" s="307"/>
      <c r="R425" s="307"/>
      <c r="V425" s="455"/>
      <c r="X425" s="189"/>
      <c r="Y425" s="189"/>
      <c r="Z425" s="189"/>
      <c r="AA425" s="352" t="s">
        <v>50</v>
      </c>
      <c r="AB425" s="189"/>
      <c r="AC425" s="189"/>
      <c r="AD425" s="189"/>
      <c r="AE425" s="189"/>
      <c r="AF425" s="189"/>
      <c r="AG425" s="189"/>
      <c r="AH425" s="189"/>
      <c r="AI425" s="189"/>
      <c r="AJ425" s="189"/>
      <c r="AK425" s="254"/>
      <c r="AL425" s="189"/>
      <c r="AM425" s="352"/>
      <c r="AN425" s="352"/>
      <c r="AO425" s="352"/>
    </row>
    <row r="426" spans="1:41" s="353" customFormat="1" ht="14.5">
      <c r="A426" s="342" t="s">
        <v>4437</v>
      </c>
      <c r="B426" s="193">
        <v>44130</v>
      </c>
      <c r="C426" s="185">
        <v>1</v>
      </c>
      <c r="D426" s="352">
        <v>32</v>
      </c>
      <c r="E426" s="189" t="s">
        <v>907</v>
      </c>
      <c r="F426" s="204"/>
      <c r="G426" s="176"/>
      <c r="H426" s="176"/>
      <c r="I426" s="298" t="s">
        <v>3434</v>
      </c>
      <c r="J426" s="307"/>
      <c r="K426" s="189"/>
      <c r="L426" s="189">
        <v>1</v>
      </c>
      <c r="M426" s="189"/>
      <c r="N426" s="204"/>
      <c r="O426" s="204"/>
      <c r="P426" s="204"/>
      <c r="Q426" s="307">
        <v>1</v>
      </c>
      <c r="R426" s="307"/>
      <c r="V426" s="455"/>
      <c r="X426" s="189"/>
      <c r="Y426" s="189"/>
      <c r="Z426" s="189"/>
      <c r="AA426" s="352" t="s">
        <v>50</v>
      </c>
      <c r="AB426" s="189"/>
      <c r="AC426" s="189"/>
      <c r="AD426" s="189"/>
      <c r="AE426" s="189"/>
      <c r="AF426" s="189"/>
      <c r="AG426" s="189"/>
      <c r="AH426" s="189"/>
      <c r="AI426" s="189" t="s">
        <v>50</v>
      </c>
      <c r="AJ426" s="189"/>
      <c r="AK426" s="254" t="s">
        <v>4436</v>
      </c>
      <c r="AL426" s="189"/>
      <c r="AM426" s="352"/>
      <c r="AN426" s="352"/>
      <c r="AO426" s="352"/>
    </row>
    <row r="427" spans="1:41" s="353" customFormat="1" ht="14.5">
      <c r="A427" s="342" t="s">
        <v>4442</v>
      </c>
      <c r="B427" s="193">
        <v>44043</v>
      </c>
      <c r="C427" s="185">
        <v>1</v>
      </c>
      <c r="D427" s="352">
        <v>24</v>
      </c>
      <c r="E427" s="189" t="s">
        <v>796</v>
      </c>
      <c r="F427" s="204"/>
      <c r="G427" s="176"/>
      <c r="H427" s="176"/>
      <c r="I427" s="298" t="s">
        <v>3429</v>
      </c>
      <c r="J427" s="307"/>
      <c r="K427" s="189"/>
      <c r="L427" s="189"/>
      <c r="M427" s="189"/>
      <c r="N427" s="204"/>
      <c r="O427" s="204"/>
      <c r="P427" s="204">
        <v>1</v>
      </c>
      <c r="Q427" s="307">
        <v>1</v>
      </c>
      <c r="R427" s="307"/>
      <c r="V427" s="455"/>
      <c r="X427" s="189"/>
      <c r="Y427" s="189"/>
      <c r="Z427" s="189"/>
      <c r="AA427" s="352"/>
      <c r="AB427" s="189"/>
      <c r="AC427" s="189"/>
      <c r="AD427" s="189"/>
      <c r="AE427" s="189"/>
      <c r="AF427" s="189"/>
      <c r="AG427" s="189"/>
      <c r="AH427" s="189"/>
      <c r="AI427" s="189"/>
      <c r="AJ427" s="189"/>
      <c r="AK427" s="254"/>
      <c r="AL427" s="189"/>
      <c r="AM427" s="352"/>
      <c r="AN427" s="352"/>
      <c r="AO427" s="352"/>
    </row>
    <row r="428" spans="1:41" s="353" customFormat="1" ht="14.5">
      <c r="A428" s="342" t="s">
        <v>4452</v>
      </c>
      <c r="B428" s="193">
        <v>44129</v>
      </c>
      <c r="C428" s="185">
        <v>6</v>
      </c>
      <c r="D428" s="352">
        <v>32.9</v>
      </c>
      <c r="E428" s="189" t="s">
        <v>4447</v>
      </c>
      <c r="F428" s="204"/>
      <c r="G428" s="176"/>
      <c r="H428" s="176">
        <v>6</v>
      </c>
      <c r="I428" s="298"/>
      <c r="J428" s="307"/>
      <c r="K428" s="189"/>
      <c r="L428" s="189">
        <v>6</v>
      </c>
      <c r="M428" s="189"/>
      <c r="N428" s="204"/>
      <c r="O428" s="204"/>
      <c r="P428" s="204">
        <v>4</v>
      </c>
      <c r="Q428" s="307">
        <v>6</v>
      </c>
      <c r="R428" s="307"/>
      <c r="V428" s="455"/>
      <c r="X428" s="189"/>
      <c r="Y428" s="189"/>
      <c r="Z428" s="189"/>
      <c r="AA428" s="352"/>
      <c r="AB428" s="189"/>
      <c r="AC428" s="189"/>
      <c r="AD428" s="189"/>
      <c r="AE428" s="189"/>
      <c r="AF428" s="189"/>
      <c r="AG428" s="189"/>
      <c r="AH428" s="189"/>
      <c r="AI428" s="189"/>
      <c r="AJ428" s="189"/>
      <c r="AK428" s="254"/>
      <c r="AL428" s="189"/>
      <c r="AM428" s="352"/>
      <c r="AN428" s="352"/>
      <c r="AO428" s="352"/>
    </row>
    <row r="429" spans="1:41" s="353" customFormat="1" ht="14.5">
      <c r="A429" s="342" t="s">
        <v>4464</v>
      </c>
      <c r="B429" s="193">
        <v>44063</v>
      </c>
      <c r="C429" s="185">
        <v>1</v>
      </c>
      <c r="D429" s="352">
        <v>38</v>
      </c>
      <c r="E429" s="189" t="s">
        <v>907</v>
      </c>
      <c r="F429" s="204"/>
      <c r="G429" s="176"/>
      <c r="H429" s="176"/>
      <c r="I429" s="298" t="s">
        <v>3454</v>
      </c>
      <c r="J429" s="307"/>
      <c r="K429" s="189"/>
      <c r="L429" s="189"/>
      <c r="M429" s="189" t="s">
        <v>4459</v>
      </c>
      <c r="N429" s="204">
        <v>1</v>
      </c>
      <c r="O429" s="204"/>
      <c r="P429" s="204">
        <v>1</v>
      </c>
      <c r="Q429" s="307">
        <v>1</v>
      </c>
      <c r="R429" s="307"/>
      <c r="V429" s="455"/>
      <c r="X429" s="189"/>
      <c r="Y429" s="189"/>
      <c r="Z429" s="189"/>
      <c r="AA429" s="352" t="s">
        <v>50</v>
      </c>
      <c r="AB429" s="189"/>
      <c r="AC429" s="189"/>
      <c r="AD429" s="189"/>
      <c r="AE429" s="189"/>
      <c r="AF429" s="189"/>
      <c r="AG429" s="189"/>
      <c r="AH429" s="189"/>
      <c r="AI429" s="189"/>
      <c r="AJ429" s="189"/>
      <c r="AK429" s="254"/>
      <c r="AL429" s="189"/>
      <c r="AM429" s="352"/>
      <c r="AN429" s="352"/>
      <c r="AO429" s="352"/>
    </row>
    <row r="430" spans="1:41" s="353" customFormat="1" ht="14.5">
      <c r="A430" s="342" t="s">
        <v>4470</v>
      </c>
      <c r="B430" s="193">
        <v>44120</v>
      </c>
      <c r="C430" s="185">
        <v>1</v>
      </c>
      <c r="D430" s="352">
        <v>35</v>
      </c>
      <c r="E430" s="189" t="s">
        <v>754</v>
      </c>
      <c r="F430" s="204"/>
      <c r="G430" s="176"/>
      <c r="H430" s="176"/>
      <c r="I430" s="298"/>
      <c r="J430" s="307"/>
      <c r="K430" s="189"/>
      <c r="L430" s="189"/>
      <c r="M430" s="189" t="s">
        <v>4469</v>
      </c>
      <c r="N430" s="204">
        <v>1</v>
      </c>
      <c r="O430" s="204"/>
      <c r="P430" s="204">
        <v>1</v>
      </c>
      <c r="Q430" s="307">
        <v>1</v>
      </c>
      <c r="R430" s="307"/>
      <c r="V430" s="455"/>
      <c r="X430" s="189"/>
      <c r="Y430" s="189"/>
      <c r="Z430" s="189"/>
      <c r="AA430" s="352" t="s">
        <v>50</v>
      </c>
      <c r="AB430" s="189"/>
      <c r="AC430" s="189"/>
      <c r="AD430" s="189"/>
      <c r="AE430" s="189"/>
      <c r="AF430" s="189"/>
      <c r="AG430" s="189"/>
      <c r="AH430" s="189"/>
      <c r="AI430" s="189"/>
      <c r="AJ430" s="189"/>
      <c r="AK430" s="254"/>
      <c r="AL430" s="189"/>
      <c r="AM430" s="352"/>
      <c r="AN430" s="352"/>
      <c r="AO430" s="352"/>
    </row>
    <row r="431" spans="1:41" s="353" customFormat="1" ht="14.5">
      <c r="A431" s="342" t="s">
        <v>4475</v>
      </c>
      <c r="B431" s="193">
        <v>44180</v>
      </c>
      <c r="C431" s="185">
        <v>90</v>
      </c>
      <c r="D431" s="352">
        <f>(29.47+28.78)/2</f>
        <v>29.125</v>
      </c>
      <c r="F431" s="204"/>
      <c r="G431" s="176"/>
      <c r="H431" s="176"/>
      <c r="I431" s="298"/>
      <c r="J431" s="307"/>
      <c r="K431" s="189">
        <v>15</v>
      </c>
      <c r="L431" s="189"/>
      <c r="M431" s="189">
        <v>22</v>
      </c>
      <c r="N431" s="204"/>
      <c r="O431" s="204"/>
      <c r="P431" s="204">
        <v>39</v>
      </c>
      <c r="Q431" s="307">
        <v>90</v>
      </c>
      <c r="R431" s="307"/>
      <c r="V431" s="455"/>
      <c r="X431" s="189"/>
      <c r="Y431" s="189"/>
      <c r="Z431" s="189"/>
      <c r="AA431" s="352" t="s">
        <v>50</v>
      </c>
      <c r="AB431" s="189"/>
      <c r="AC431" s="189"/>
      <c r="AD431" s="189"/>
      <c r="AE431" s="189"/>
      <c r="AF431" s="189"/>
      <c r="AG431" s="189"/>
      <c r="AH431" s="189"/>
      <c r="AI431" s="189"/>
      <c r="AJ431" s="189"/>
      <c r="AK431" s="254"/>
      <c r="AL431" s="189"/>
      <c r="AM431" s="352"/>
      <c r="AN431" s="352"/>
      <c r="AO431" s="352"/>
    </row>
    <row r="432" spans="1:41" s="353" customFormat="1" ht="14.5">
      <c r="A432" s="190" t="s">
        <v>4481</v>
      </c>
      <c r="B432" s="193">
        <v>44184</v>
      </c>
      <c r="C432" s="185">
        <v>1</v>
      </c>
      <c r="D432" s="352">
        <v>30</v>
      </c>
      <c r="E432" s="353" t="s">
        <v>737</v>
      </c>
      <c r="F432" s="204"/>
      <c r="G432" s="176"/>
      <c r="H432" s="176"/>
      <c r="I432" s="298"/>
      <c r="J432" s="307">
        <v>1</v>
      </c>
      <c r="K432" s="189"/>
      <c r="L432" s="189"/>
      <c r="M432" s="189" t="s">
        <v>4480</v>
      </c>
      <c r="N432" s="204">
        <v>1</v>
      </c>
      <c r="O432" s="204">
        <v>1</v>
      </c>
      <c r="P432" s="204">
        <v>1</v>
      </c>
      <c r="Q432" s="307">
        <v>1</v>
      </c>
      <c r="R432" s="307"/>
      <c r="V432" s="455"/>
      <c r="X432" s="189"/>
      <c r="Y432" s="189"/>
      <c r="Z432" s="189"/>
      <c r="AA432" s="352"/>
      <c r="AB432" s="189"/>
      <c r="AC432" s="189"/>
      <c r="AD432" s="189"/>
      <c r="AE432" s="189"/>
      <c r="AF432" s="189"/>
      <c r="AG432" s="189"/>
      <c r="AH432" s="189"/>
      <c r="AI432" s="189"/>
      <c r="AJ432" s="189"/>
      <c r="AK432" s="254"/>
      <c r="AL432" s="189"/>
      <c r="AM432" s="352"/>
      <c r="AN432" s="352"/>
      <c r="AO432" s="352"/>
    </row>
    <row r="433" spans="1:41" s="353" customFormat="1" ht="14.5">
      <c r="A433" s="342" t="s">
        <v>4487</v>
      </c>
      <c r="B433" s="193">
        <v>44171</v>
      </c>
      <c r="C433" s="185">
        <v>1</v>
      </c>
      <c r="D433" s="352">
        <v>36</v>
      </c>
      <c r="E433" s="353">
        <v>36</v>
      </c>
      <c r="F433" s="204"/>
      <c r="G433" s="176"/>
      <c r="H433" s="176"/>
      <c r="I433" s="298"/>
      <c r="J433" s="307"/>
      <c r="K433" s="189"/>
      <c r="L433" s="189"/>
      <c r="M433" s="189"/>
      <c r="N433" s="204"/>
      <c r="O433" s="204"/>
      <c r="P433" s="204">
        <v>1</v>
      </c>
      <c r="Q433" s="307">
        <v>1</v>
      </c>
      <c r="R433" s="307"/>
      <c r="V433" s="455"/>
      <c r="X433" s="189"/>
      <c r="Y433" s="189"/>
      <c r="Z433" s="189"/>
      <c r="AA433" s="352" t="s">
        <v>50</v>
      </c>
      <c r="AB433" s="189"/>
      <c r="AC433" s="189"/>
      <c r="AD433" s="189"/>
      <c r="AE433" s="189"/>
      <c r="AF433" s="189"/>
      <c r="AG433" s="189"/>
      <c r="AH433" s="189"/>
      <c r="AI433" s="189"/>
      <c r="AJ433" s="189"/>
      <c r="AK433" s="254"/>
      <c r="AL433" s="189"/>
      <c r="AM433" s="352"/>
      <c r="AN433" s="352"/>
      <c r="AO433" s="352"/>
    </row>
    <row r="434" spans="1:41" s="353" customFormat="1" ht="14.5">
      <c r="A434" s="358" t="s">
        <v>4494</v>
      </c>
      <c r="B434" s="193">
        <v>44182</v>
      </c>
      <c r="C434" s="185">
        <v>7028</v>
      </c>
      <c r="D434" s="352" t="s">
        <v>4493</v>
      </c>
      <c r="F434" s="204"/>
      <c r="G434" s="176"/>
      <c r="H434" s="176"/>
      <c r="I434" s="298"/>
      <c r="J434" s="307">
        <v>611</v>
      </c>
      <c r="K434" s="189"/>
      <c r="L434" s="189"/>
      <c r="M434" s="189"/>
      <c r="N434" s="204"/>
      <c r="O434" s="204">
        <v>93</v>
      </c>
      <c r="P434" s="204"/>
      <c r="Q434" s="307"/>
      <c r="R434" s="307"/>
      <c r="V434" s="455"/>
      <c r="X434" s="189"/>
      <c r="Y434" s="189"/>
      <c r="Z434" s="189"/>
      <c r="AA434" s="352"/>
      <c r="AB434" s="189"/>
      <c r="AC434" s="189"/>
      <c r="AD434" s="189"/>
      <c r="AE434" s="189"/>
      <c r="AF434" s="189"/>
      <c r="AG434" s="189"/>
      <c r="AH434" s="189"/>
      <c r="AI434" s="189"/>
      <c r="AJ434" s="189"/>
      <c r="AK434" s="254"/>
      <c r="AL434" s="189"/>
      <c r="AM434" s="352"/>
      <c r="AN434" s="352"/>
      <c r="AO434" s="352"/>
    </row>
    <row r="435" spans="1:41" s="353" customFormat="1" ht="14.5">
      <c r="A435" s="342" t="s">
        <v>4500</v>
      </c>
      <c r="B435" s="193">
        <v>44186</v>
      </c>
      <c r="C435" s="185">
        <v>1</v>
      </c>
      <c r="D435" s="352">
        <v>26</v>
      </c>
      <c r="E435" s="353">
        <v>8</v>
      </c>
      <c r="F435" s="204"/>
      <c r="G435" s="176"/>
      <c r="H435" s="176"/>
      <c r="I435" s="298"/>
      <c r="J435" s="307"/>
      <c r="K435" s="189"/>
      <c r="L435" s="189"/>
      <c r="M435" s="189"/>
      <c r="N435" s="204"/>
      <c r="O435" s="204"/>
      <c r="P435" s="204"/>
      <c r="Q435" s="307"/>
      <c r="R435" s="307">
        <v>1</v>
      </c>
      <c r="V435" s="455"/>
      <c r="X435" s="189"/>
      <c r="Y435" s="189"/>
      <c r="Z435" s="189" t="s">
        <v>50</v>
      </c>
      <c r="AA435" s="352" t="s">
        <v>50</v>
      </c>
      <c r="AB435" s="189"/>
      <c r="AC435" s="189"/>
      <c r="AD435" s="189"/>
      <c r="AE435" s="189"/>
      <c r="AF435" s="189" t="s">
        <v>50</v>
      </c>
      <c r="AG435" s="189"/>
      <c r="AH435" s="189"/>
      <c r="AI435" s="189"/>
      <c r="AJ435" s="189"/>
      <c r="AK435" s="254" t="s">
        <v>4499</v>
      </c>
      <c r="AL435" s="189"/>
      <c r="AM435" s="352"/>
      <c r="AN435" s="352"/>
      <c r="AO435" s="352"/>
    </row>
    <row r="436" spans="1:41" s="353" customFormat="1" ht="14.5">
      <c r="A436" s="342" t="s">
        <v>4506</v>
      </c>
      <c r="B436" s="193">
        <v>44181</v>
      </c>
      <c r="C436" s="185">
        <v>1</v>
      </c>
      <c r="D436" s="352">
        <v>4</v>
      </c>
      <c r="E436" s="189" t="s">
        <v>908</v>
      </c>
      <c r="F436" s="204"/>
      <c r="G436" s="176"/>
      <c r="H436" s="176"/>
      <c r="I436" s="298"/>
      <c r="J436" s="307"/>
      <c r="K436" s="189"/>
      <c r="L436" s="189"/>
      <c r="M436" s="189"/>
      <c r="N436" s="204">
        <v>1</v>
      </c>
      <c r="O436" s="204"/>
      <c r="P436" s="204">
        <v>1</v>
      </c>
      <c r="Q436" s="307">
        <v>1</v>
      </c>
      <c r="R436" s="307"/>
      <c r="V436" s="455"/>
      <c r="X436" s="189"/>
      <c r="Y436" s="189"/>
      <c r="Z436" s="189"/>
      <c r="AA436" s="352"/>
      <c r="AB436" s="189"/>
      <c r="AC436" s="189"/>
      <c r="AD436" s="189"/>
      <c r="AE436" s="189"/>
      <c r="AF436" s="189"/>
      <c r="AG436" s="189"/>
      <c r="AH436" s="189"/>
      <c r="AI436" s="189"/>
      <c r="AJ436" s="189"/>
      <c r="AK436" s="254"/>
      <c r="AL436" s="189"/>
      <c r="AM436" s="352"/>
      <c r="AN436" s="352"/>
      <c r="AO436" s="352"/>
    </row>
    <row r="437" spans="1:41" s="353" customFormat="1" ht="14.5">
      <c r="A437" s="342" t="s">
        <v>4514</v>
      </c>
      <c r="B437" s="239" t="s">
        <v>4520</v>
      </c>
      <c r="C437" s="185">
        <v>1</v>
      </c>
      <c r="D437" s="352">
        <v>26</v>
      </c>
      <c r="E437" s="189">
        <v>29</v>
      </c>
      <c r="F437" s="204"/>
      <c r="G437" s="176"/>
      <c r="H437" s="176"/>
      <c r="I437" s="298"/>
      <c r="J437" s="307"/>
      <c r="K437" s="189">
        <v>1</v>
      </c>
      <c r="L437" s="189"/>
      <c r="M437" s="189"/>
      <c r="N437" s="204">
        <v>1</v>
      </c>
      <c r="O437" s="204"/>
      <c r="P437" s="204">
        <v>1</v>
      </c>
      <c r="Q437" s="307">
        <v>1</v>
      </c>
      <c r="R437" s="307"/>
      <c r="V437" s="455"/>
      <c r="X437" s="189"/>
      <c r="Y437" s="189"/>
      <c r="Z437" s="189"/>
      <c r="AA437" s="352" t="s">
        <v>50</v>
      </c>
      <c r="AB437" s="189"/>
      <c r="AC437" s="189"/>
      <c r="AD437" s="189"/>
      <c r="AE437" s="189"/>
      <c r="AF437" s="189"/>
      <c r="AG437" s="189"/>
      <c r="AH437" s="189"/>
      <c r="AI437" s="189"/>
      <c r="AJ437" s="189"/>
      <c r="AK437" s="254"/>
      <c r="AL437" s="189"/>
      <c r="AM437" s="352"/>
      <c r="AN437" s="352"/>
      <c r="AO437" s="352"/>
    </row>
    <row r="438" spans="1:41" s="353" customFormat="1" ht="14.5">
      <c r="A438" s="342" t="s">
        <v>4534</v>
      </c>
      <c r="B438" s="239" t="s">
        <v>4531</v>
      </c>
      <c r="C438" s="185">
        <v>100</v>
      </c>
      <c r="D438" s="352">
        <v>28.5</v>
      </c>
      <c r="E438" s="189">
        <v>39</v>
      </c>
      <c r="F438" s="204"/>
      <c r="G438" s="176"/>
      <c r="H438" s="176"/>
      <c r="I438" s="298" t="s">
        <v>3431</v>
      </c>
      <c r="J438" s="307"/>
      <c r="K438" s="189">
        <v>5</v>
      </c>
      <c r="L438" s="189">
        <v>9</v>
      </c>
      <c r="M438" s="189" t="s">
        <v>4522</v>
      </c>
      <c r="N438" s="204"/>
      <c r="O438" s="204"/>
      <c r="P438" s="204">
        <v>46</v>
      </c>
      <c r="Q438" s="307">
        <v>100</v>
      </c>
      <c r="R438" s="307"/>
      <c r="T438" s="353">
        <v>5</v>
      </c>
      <c r="V438" s="455"/>
      <c r="X438" s="189"/>
      <c r="Y438" s="189"/>
      <c r="Z438" s="189"/>
      <c r="AA438" s="352" t="s">
        <v>4521</v>
      </c>
      <c r="AB438" s="189"/>
      <c r="AC438" s="189"/>
      <c r="AD438" s="189"/>
      <c r="AE438" s="189"/>
      <c r="AF438" s="189"/>
      <c r="AG438" s="189"/>
      <c r="AH438" s="189"/>
      <c r="AI438" s="189"/>
      <c r="AJ438" s="189"/>
      <c r="AK438" s="254"/>
      <c r="AL438" s="189"/>
      <c r="AM438" s="352"/>
      <c r="AN438" s="352"/>
      <c r="AO438" s="352"/>
    </row>
    <row r="439" spans="1:41" s="353" customFormat="1" ht="14.5">
      <c r="A439" s="342" t="s">
        <v>4535</v>
      </c>
      <c r="B439" s="239" t="s">
        <v>4539</v>
      </c>
      <c r="C439" s="185">
        <v>1</v>
      </c>
      <c r="D439" s="352">
        <v>19</v>
      </c>
      <c r="E439" s="189">
        <v>33</v>
      </c>
      <c r="F439" s="204"/>
      <c r="G439" s="176"/>
      <c r="H439" s="176"/>
      <c r="I439" s="298"/>
      <c r="J439" s="307"/>
      <c r="K439" s="189"/>
      <c r="L439" s="189"/>
      <c r="M439" s="189"/>
      <c r="N439" s="204"/>
      <c r="O439" s="204"/>
      <c r="P439" s="204"/>
      <c r="Q439" s="307"/>
      <c r="R439" s="307"/>
      <c r="S439" s="353">
        <v>1</v>
      </c>
      <c r="V439" s="455"/>
      <c r="X439" s="189"/>
      <c r="Y439" s="189"/>
      <c r="Z439" s="189"/>
      <c r="AA439" s="352" t="s">
        <v>50</v>
      </c>
      <c r="AB439" s="189"/>
      <c r="AC439" s="189"/>
      <c r="AD439" s="189"/>
      <c r="AE439" s="189"/>
      <c r="AF439" s="189"/>
      <c r="AG439" s="189"/>
      <c r="AH439" s="189"/>
      <c r="AI439" s="189"/>
      <c r="AJ439" s="189"/>
      <c r="AK439" s="254"/>
      <c r="AL439" s="189"/>
      <c r="AM439" s="352"/>
      <c r="AN439" s="352"/>
      <c r="AO439" s="352"/>
    </row>
    <row r="440" spans="1:41" s="353" customFormat="1" ht="14.5">
      <c r="A440" s="360" t="s">
        <v>4542</v>
      </c>
      <c r="B440" s="239" t="s">
        <v>4428</v>
      </c>
      <c r="C440" s="185">
        <v>46</v>
      </c>
      <c r="D440" s="352"/>
      <c r="E440" s="189"/>
      <c r="F440" s="204"/>
      <c r="G440" s="176"/>
      <c r="H440" s="176"/>
      <c r="I440" s="298"/>
      <c r="J440" s="307"/>
      <c r="K440" s="189"/>
      <c r="L440" s="189"/>
      <c r="M440" s="189">
        <v>26</v>
      </c>
      <c r="N440" s="204"/>
      <c r="O440" s="204"/>
      <c r="P440" s="204">
        <v>13</v>
      </c>
      <c r="Q440" s="307">
        <v>38</v>
      </c>
      <c r="R440" s="307"/>
      <c r="U440" s="223">
        <v>8</v>
      </c>
      <c r="V440" s="455"/>
      <c r="X440" s="189"/>
      <c r="Y440" s="189"/>
      <c r="Z440" s="189"/>
      <c r="AA440" s="352"/>
      <c r="AB440" s="189"/>
      <c r="AC440" s="189"/>
      <c r="AD440" s="189"/>
      <c r="AE440" s="189"/>
      <c r="AF440" s="189"/>
      <c r="AG440" s="189"/>
      <c r="AH440" s="189"/>
      <c r="AI440" s="189"/>
      <c r="AJ440" s="189"/>
      <c r="AK440" s="254"/>
      <c r="AL440" s="189"/>
      <c r="AM440" s="352"/>
      <c r="AN440" s="352"/>
      <c r="AO440" s="352"/>
    </row>
    <row r="441" spans="1:41" s="362" customFormat="1" ht="14.5">
      <c r="A441" s="342" t="s">
        <v>4548</v>
      </c>
      <c r="B441" s="239" t="s">
        <v>4549</v>
      </c>
      <c r="C441" s="185">
        <v>1</v>
      </c>
      <c r="D441" s="361">
        <v>20</v>
      </c>
      <c r="E441" s="189" t="s">
        <v>4550</v>
      </c>
      <c r="F441" s="204"/>
      <c r="G441" s="176"/>
      <c r="H441" s="176"/>
      <c r="I441" s="298"/>
      <c r="J441" s="307">
        <v>1</v>
      </c>
      <c r="K441" s="189"/>
      <c r="L441" s="189"/>
      <c r="M441" s="189" t="s">
        <v>4551</v>
      </c>
      <c r="N441" s="204">
        <v>1</v>
      </c>
      <c r="O441" s="204"/>
      <c r="P441" s="204"/>
      <c r="Q441" s="307">
        <v>1</v>
      </c>
      <c r="R441" s="307"/>
      <c r="V441" s="455"/>
      <c r="X441" s="189"/>
      <c r="Y441" s="189"/>
      <c r="Z441" s="189"/>
      <c r="AA441" s="361" t="s">
        <v>50</v>
      </c>
      <c r="AB441" s="189"/>
      <c r="AC441" s="189"/>
      <c r="AD441" s="189"/>
      <c r="AE441" s="189"/>
      <c r="AF441" s="189"/>
      <c r="AG441" s="189"/>
      <c r="AH441" s="189"/>
      <c r="AI441" s="189"/>
      <c r="AJ441" s="189"/>
      <c r="AK441" s="254"/>
      <c r="AL441" s="189"/>
      <c r="AM441" s="361"/>
      <c r="AN441" s="361"/>
      <c r="AO441" s="361"/>
    </row>
    <row r="442" spans="1:41" s="362" customFormat="1" ht="14.5">
      <c r="A442" s="342" t="s">
        <v>4552</v>
      </c>
      <c r="B442" s="239" t="s">
        <v>4549</v>
      </c>
      <c r="C442" s="185">
        <v>64</v>
      </c>
      <c r="D442" s="361" t="s">
        <v>4553</v>
      </c>
      <c r="E442" s="189"/>
      <c r="F442" s="204"/>
      <c r="G442" s="176">
        <v>9</v>
      </c>
      <c r="H442" s="176">
        <v>54</v>
      </c>
      <c r="I442" s="298"/>
      <c r="J442" s="307"/>
      <c r="K442" s="189">
        <v>15</v>
      </c>
      <c r="L442" s="189"/>
      <c r="M442" s="189" t="s">
        <v>4554</v>
      </c>
      <c r="N442" s="204"/>
      <c r="O442" s="204"/>
      <c r="P442" s="204">
        <v>21</v>
      </c>
      <c r="Q442" s="307">
        <v>57</v>
      </c>
      <c r="R442" s="307"/>
      <c r="S442" s="362">
        <v>2</v>
      </c>
      <c r="U442" s="362">
        <v>5</v>
      </c>
      <c r="V442" s="455"/>
      <c r="X442" s="189"/>
      <c r="Y442" s="189"/>
      <c r="Z442" s="189"/>
      <c r="AA442" s="361"/>
      <c r="AB442" s="189"/>
      <c r="AC442" s="189"/>
      <c r="AD442" s="189"/>
      <c r="AE442" s="189"/>
      <c r="AF442" s="189" t="s">
        <v>36</v>
      </c>
      <c r="AG442" s="189" t="s">
        <v>4555</v>
      </c>
      <c r="AH442" s="189"/>
      <c r="AI442" s="189"/>
      <c r="AJ442" s="189"/>
      <c r="AK442" s="254"/>
      <c r="AL442" s="189"/>
      <c r="AM442" s="361"/>
      <c r="AN442" s="361"/>
      <c r="AO442" s="361"/>
    </row>
    <row r="443" spans="1:41" s="362" customFormat="1" ht="14.5">
      <c r="A443" s="342" t="s">
        <v>4556</v>
      </c>
      <c r="B443" s="239" t="s">
        <v>4557</v>
      </c>
      <c r="C443" s="185">
        <v>57</v>
      </c>
      <c r="D443" s="361" t="s">
        <v>4558</v>
      </c>
      <c r="E443" s="189"/>
      <c r="F443" s="204"/>
      <c r="G443" s="176"/>
      <c r="H443" s="176"/>
      <c r="I443" s="298"/>
      <c r="J443" s="307"/>
      <c r="K443" s="189">
        <v>7</v>
      </c>
      <c r="L443" s="189">
        <v>1</v>
      </c>
      <c r="M443" s="189" t="s">
        <v>4559</v>
      </c>
      <c r="N443" s="204">
        <v>5</v>
      </c>
      <c r="O443" s="204">
        <v>3</v>
      </c>
      <c r="P443" s="204">
        <v>26</v>
      </c>
      <c r="Q443" s="307">
        <v>57</v>
      </c>
      <c r="R443" s="307"/>
      <c r="V443" s="455"/>
      <c r="X443" s="189"/>
      <c r="Y443" s="189"/>
      <c r="Z443" s="189"/>
      <c r="AA443" s="361"/>
      <c r="AB443" s="189"/>
      <c r="AC443" s="189"/>
      <c r="AD443" s="189"/>
      <c r="AE443" s="189"/>
      <c r="AF443" s="189"/>
      <c r="AG443" s="189"/>
      <c r="AH443" s="189"/>
      <c r="AI443" s="189"/>
      <c r="AJ443" s="189"/>
      <c r="AK443" s="254"/>
      <c r="AL443" s="189"/>
      <c r="AM443" s="361"/>
      <c r="AN443" s="361"/>
      <c r="AO443" s="361"/>
    </row>
    <row r="444" spans="1:41" s="362" customFormat="1" ht="14.5">
      <c r="A444" s="342" t="s">
        <v>4560</v>
      </c>
      <c r="B444" s="239"/>
      <c r="C444" s="185">
        <v>3</v>
      </c>
      <c r="D444" s="361">
        <f>(32+37+40)/3</f>
        <v>36.333333333333336</v>
      </c>
      <c r="E444" s="189"/>
      <c r="F444" s="204"/>
      <c r="G444" s="176"/>
      <c r="H444" s="176"/>
      <c r="I444" s="298"/>
      <c r="J444" s="307">
        <v>1</v>
      </c>
      <c r="K444" s="189">
        <v>3</v>
      </c>
      <c r="L444" s="189"/>
      <c r="M444" s="189" t="s">
        <v>4561</v>
      </c>
      <c r="N444" s="204">
        <v>2</v>
      </c>
      <c r="O444" s="204">
        <v>3</v>
      </c>
      <c r="P444" s="204">
        <v>0</v>
      </c>
      <c r="Q444" s="357">
        <v>0</v>
      </c>
      <c r="R444" s="307"/>
      <c r="V444" s="455"/>
      <c r="X444" s="189"/>
      <c r="Y444" s="189"/>
      <c r="Z444" s="189"/>
      <c r="AA444" s="361"/>
      <c r="AB444" s="189"/>
      <c r="AC444" s="189"/>
      <c r="AD444" s="189"/>
      <c r="AE444" s="189"/>
      <c r="AF444" s="189"/>
      <c r="AG444" s="189" t="s">
        <v>4562</v>
      </c>
      <c r="AH444" s="189"/>
      <c r="AI444" s="189"/>
      <c r="AJ444" s="189"/>
      <c r="AK444" s="254"/>
      <c r="AL444" s="189"/>
      <c r="AM444" s="361"/>
      <c r="AN444" s="361"/>
      <c r="AO444" s="361"/>
    </row>
    <row r="445" spans="1:41" s="362" customFormat="1" ht="14.5">
      <c r="A445" s="358" t="s">
        <v>4563</v>
      </c>
      <c r="B445" s="239" t="s">
        <v>4564</v>
      </c>
      <c r="C445" s="185">
        <v>594</v>
      </c>
      <c r="D445" s="361" t="s">
        <v>4565</v>
      </c>
      <c r="E445" s="189" t="s">
        <v>4566</v>
      </c>
      <c r="F445" s="204">
        <v>77</v>
      </c>
      <c r="G445" s="176">
        <v>241</v>
      </c>
      <c r="H445" s="176">
        <v>196</v>
      </c>
      <c r="I445" s="298"/>
      <c r="J445" s="307"/>
      <c r="K445" s="189"/>
      <c r="L445" s="189"/>
      <c r="M445" s="189" t="s">
        <v>4567</v>
      </c>
      <c r="N445" s="204">
        <v>11</v>
      </c>
      <c r="O445" s="204"/>
      <c r="P445" s="204"/>
      <c r="Q445" s="357"/>
      <c r="R445" s="307"/>
      <c r="V445" s="455"/>
      <c r="X445" s="189"/>
      <c r="Y445" s="189"/>
      <c r="Z445" s="189"/>
      <c r="AA445" s="361"/>
      <c r="AB445" s="189"/>
      <c r="AC445" s="189"/>
      <c r="AD445" s="189"/>
      <c r="AE445" s="189"/>
      <c r="AF445" s="189"/>
      <c r="AG445" s="189"/>
      <c r="AH445" s="189"/>
      <c r="AI445" s="189"/>
      <c r="AJ445" s="189"/>
      <c r="AK445" s="254"/>
      <c r="AL445" s="189"/>
      <c r="AM445" s="361"/>
      <c r="AN445" s="361"/>
      <c r="AO445" s="361"/>
    </row>
    <row r="446" spans="1:41" s="362" customFormat="1" ht="14.5">
      <c r="A446" s="342" t="s">
        <v>4568</v>
      </c>
      <c r="B446" s="239" t="s">
        <v>4569</v>
      </c>
      <c r="C446" s="185">
        <v>49</v>
      </c>
      <c r="D446" s="361"/>
      <c r="E446" s="189"/>
      <c r="F446" s="204"/>
      <c r="G446" s="176"/>
      <c r="H446" s="176"/>
      <c r="I446" s="298"/>
      <c r="J446" s="307"/>
      <c r="K446" s="189"/>
      <c r="L446" s="189"/>
      <c r="M446" s="189"/>
      <c r="N446" s="204"/>
      <c r="O446" s="204"/>
      <c r="P446" s="204"/>
      <c r="Q446" s="357">
        <v>49</v>
      </c>
      <c r="R446" s="307"/>
      <c r="V446" s="455"/>
      <c r="X446" s="189"/>
      <c r="Y446" s="189"/>
      <c r="Z446" s="189"/>
      <c r="AA446" s="361" t="s">
        <v>50</v>
      </c>
      <c r="AB446" s="189"/>
      <c r="AC446" s="189"/>
      <c r="AD446" s="189"/>
      <c r="AE446" s="189"/>
      <c r="AF446" s="189"/>
      <c r="AG446" s="189"/>
      <c r="AH446" s="189"/>
      <c r="AI446" s="189"/>
      <c r="AJ446" s="189"/>
      <c r="AK446" s="254"/>
      <c r="AL446" s="189"/>
      <c r="AM446" s="361"/>
      <c r="AN446" s="361"/>
      <c r="AO446" s="361"/>
    </row>
    <row r="447" spans="1:41" s="362" customFormat="1" ht="14.5">
      <c r="A447" s="358" t="s">
        <v>4570</v>
      </c>
      <c r="B447" s="239" t="s">
        <v>4571</v>
      </c>
      <c r="C447" s="185">
        <v>2475</v>
      </c>
      <c r="D447" s="361">
        <v>30</v>
      </c>
      <c r="E447" s="189"/>
      <c r="F447" s="204"/>
      <c r="G447" s="176"/>
      <c r="H447" s="176"/>
      <c r="I447" s="298"/>
      <c r="J447" s="307"/>
      <c r="K447" s="189"/>
      <c r="L447" s="189"/>
      <c r="M447" s="189" t="s">
        <v>4572</v>
      </c>
      <c r="N447" s="204">
        <v>494</v>
      </c>
      <c r="O447" s="204">
        <v>204</v>
      </c>
      <c r="P447" s="204"/>
      <c r="Q447" s="357"/>
      <c r="R447" s="307"/>
      <c r="V447" s="455"/>
      <c r="X447" s="189"/>
      <c r="Y447" s="189"/>
      <c r="Z447" s="189"/>
      <c r="AA447" s="361"/>
      <c r="AB447" s="189"/>
      <c r="AC447" s="189"/>
      <c r="AD447" s="189"/>
      <c r="AE447" s="189"/>
      <c r="AF447" s="189"/>
      <c r="AG447" s="189"/>
      <c r="AH447" s="189"/>
      <c r="AI447" s="189"/>
      <c r="AJ447" s="189"/>
      <c r="AK447" s="254"/>
      <c r="AL447" s="189"/>
      <c r="AM447" s="361"/>
      <c r="AN447" s="361"/>
      <c r="AO447" s="361"/>
    </row>
    <row r="448" spans="1:41" s="362" customFormat="1" ht="14.5">
      <c r="A448" s="342" t="s">
        <v>4573</v>
      </c>
      <c r="B448" s="239"/>
      <c r="C448" s="185">
        <v>1</v>
      </c>
      <c r="D448" s="361">
        <v>30</v>
      </c>
      <c r="E448" s="189" t="s">
        <v>4550</v>
      </c>
      <c r="F448" s="204"/>
      <c r="G448" s="176"/>
      <c r="H448" s="176"/>
      <c r="I448" s="298"/>
      <c r="J448" s="307"/>
      <c r="K448" s="189"/>
      <c r="L448" s="189"/>
      <c r="M448" s="189" t="s">
        <v>4574</v>
      </c>
      <c r="N448" s="204"/>
      <c r="O448" s="204"/>
      <c r="P448" s="204">
        <v>1</v>
      </c>
      <c r="Q448" s="357">
        <v>1</v>
      </c>
      <c r="R448" s="307"/>
      <c r="V448" s="455"/>
      <c r="X448" s="189"/>
      <c r="Y448" s="189"/>
      <c r="Z448" s="189"/>
      <c r="AA448" s="361" t="s">
        <v>50</v>
      </c>
      <c r="AB448" s="189"/>
      <c r="AC448" s="189"/>
      <c r="AD448" s="189"/>
      <c r="AE448" s="189"/>
      <c r="AF448" s="189"/>
      <c r="AG448" s="189"/>
      <c r="AH448" s="189"/>
      <c r="AI448" s="189"/>
      <c r="AJ448" s="189"/>
      <c r="AK448" s="254"/>
      <c r="AL448" s="189"/>
      <c r="AM448" s="361"/>
      <c r="AN448" s="361"/>
      <c r="AO448" s="361"/>
    </row>
    <row r="449" spans="1:41" s="371" customFormat="1" ht="14.5">
      <c r="A449" s="190" t="s">
        <v>4646</v>
      </c>
      <c r="B449" s="369" t="s">
        <v>4647</v>
      </c>
      <c r="C449" s="365">
        <v>131</v>
      </c>
      <c r="D449" s="365"/>
      <c r="E449" s="370"/>
      <c r="F449" s="370"/>
      <c r="G449" s="365"/>
      <c r="H449" s="365">
        <v>131</v>
      </c>
      <c r="I449" s="369"/>
      <c r="J449" s="370"/>
      <c r="K449" s="370"/>
      <c r="L449" s="370"/>
      <c r="M449" s="370"/>
      <c r="N449" s="370"/>
      <c r="O449" s="370"/>
      <c r="P449" s="370"/>
      <c r="Q449" s="370">
        <v>131</v>
      </c>
      <c r="R449" s="370"/>
      <c r="V449" s="463"/>
      <c r="X449" s="370"/>
      <c r="Y449" s="370"/>
      <c r="Z449" s="370"/>
      <c r="AA449" s="365"/>
      <c r="AB449" s="370"/>
      <c r="AC449" s="370"/>
      <c r="AD449" s="370"/>
      <c r="AE449" s="370"/>
      <c r="AF449" s="370"/>
      <c r="AG449" s="370"/>
      <c r="AH449" s="370"/>
      <c r="AI449" s="370"/>
      <c r="AJ449" s="370"/>
      <c r="AK449" s="372"/>
      <c r="AL449" s="370"/>
      <c r="AM449" s="365"/>
      <c r="AN449" s="365"/>
      <c r="AO449" s="365"/>
    </row>
    <row r="450" spans="1:41" s="362" customFormat="1" ht="14.5">
      <c r="A450" s="358" t="s">
        <v>406</v>
      </c>
      <c r="B450" s="239" t="s">
        <v>4578</v>
      </c>
      <c r="C450" s="185">
        <v>103</v>
      </c>
      <c r="D450" s="361">
        <v>31</v>
      </c>
      <c r="E450" s="189"/>
      <c r="F450" s="204"/>
      <c r="G450" s="176"/>
      <c r="H450" s="176"/>
      <c r="I450" s="298"/>
      <c r="J450" s="307"/>
      <c r="K450" s="189"/>
      <c r="L450" s="189"/>
      <c r="M450" s="189"/>
      <c r="N450" s="204"/>
      <c r="O450" s="204">
        <v>2</v>
      </c>
      <c r="P450" s="204"/>
      <c r="Q450" s="357"/>
      <c r="R450" s="307"/>
      <c r="V450" s="455"/>
      <c r="X450" s="189"/>
      <c r="Y450" s="189"/>
      <c r="Z450" s="189"/>
      <c r="AA450" s="361"/>
      <c r="AB450" s="189"/>
      <c r="AC450" s="189"/>
      <c r="AD450" s="189"/>
      <c r="AE450" s="189"/>
      <c r="AF450" s="189"/>
      <c r="AG450" s="189"/>
      <c r="AH450" s="189"/>
      <c r="AI450" s="189"/>
      <c r="AJ450" s="189"/>
      <c r="AK450" s="254"/>
      <c r="AL450" s="189"/>
      <c r="AM450" s="361"/>
      <c r="AN450" s="361"/>
      <c r="AO450" s="361"/>
    </row>
    <row r="451" spans="1:41" s="362" customFormat="1" ht="14.5">
      <c r="A451" s="342" t="s">
        <v>4579</v>
      </c>
      <c r="B451" s="239" t="s">
        <v>4580</v>
      </c>
      <c r="C451" s="185">
        <v>30</v>
      </c>
      <c r="D451" s="361"/>
      <c r="E451" s="189"/>
      <c r="F451" s="204"/>
      <c r="G451" s="176"/>
      <c r="H451" s="176"/>
      <c r="I451" s="298"/>
      <c r="J451" s="307"/>
      <c r="K451" s="189"/>
      <c r="L451" s="189"/>
      <c r="M451" s="189"/>
      <c r="N451" s="204"/>
      <c r="O451" s="204"/>
      <c r="P451" s="204">
        <v>10</v>
      </c>
      <c r="Q451" s="357">
        <v>30</v>
      </c>
      <c r="R451" s="307"/>
      <c r="V451" s="455"/>
      <c r="X451" s="189"/>
      <c r="Y451" s="189"/>
      <c r="Z451" s="189"/>
      <c r="AA451" s="361"/>
      <c r="AB451" s="189"/>
      <c r="AC451" s="189"/>
      <c r="AD451" s="189"/>
      <c r="AE451" s="189"/>
      <c r="AF451" s="189"/>
      <c r="AG451" s="189"/>
      <c r="AH451" s="189"/>
      <c r="AI451" s="189"/>
      <c r="AJ451" s="189"/>
      <c r="AK451" s="254"/>
      <c r="AL451" s="189"/>
      <c r="AM451" s="361"/>
      <c r="AN451" s="361"/>
      <c r="AO451" s="361"/>
    </row>
    <row r="452" spans="1:41" s="362" customFormat="1" ht="14.5">
      <c r="A452" s="342" t="s">
        <v>4581</v>
      </c>
      <c r="B452" s="239" t="s">
        <v>4582</v>
      </c>
      <c r="C452" s="185">
        <v>13</v>
      </c>
      <c r="D452" s="361"/>
      <c r="E452" s="189"/>
      <c r="F452" s="204"/>
      <c r="G452" s="176"/>
      <c r="H452" s="176"/>
      <c r="I452" s="298"/>
      <c r="J452" s="307"/>
      <c r="K452" s="189"/>
      <c r="L452" s="189"/>
      <c r="M452" s="189"/>
      <c r="N452" s="204">
        <v>0</v>
      </c>
      <c r="O452" s="204">
        <v>0</v>
      </c>
      <c r="P452" s="204"/>
      <c r="Q452" s="357">
        <v>13</v>
      </c>
      <c r="R452" s="307"/>
      <c r="V452" s="455"/>
      <c r="X452" s="189"/>
      <c r="Y452" s="189"/>
      <c r="Z452" s="189"/>
      <c r="AA452" s="361"/>
      <c r="AB452" s="189"/>
      <c r="AC452" s="189"/>
      <c r="AD452" s="189"/>
      <c r="AE452" s="189"/>
      <c r="AF452" s="189"/>
      <c r="AG452" s="189"/>
      <c r="AH452" s="189"/>
      <c r="AI452" s="189"/>
      <c r="AJ452" s="189"/>
      <c r="AK452" s="254"/>
      <c r="AL452" s="189"/>
      <c r="AM452" s="361"/>
      <c r="AN452" s="361"/>
      <c r="AO452" s="361"/>
    </row>
    <row r="453" spans="1:41" s="371" customFormat="1" ht="14.5">
      <c r="A453" s="190" t="s">
        <v>4654</v>
      </c>
      <c r="B453" s="369" t="s">
        <v>4652</v>
      </c>
      <c r="C453" s="365">
        <v>15</v>
      </c>
      <c r="D453" s="365">
        <v>26.7</v>
      </c>
      <c r="E453" s="370"/>
      <c r="F453" s="370"/>
      <c r="G453" s="365">
        <v>10</v>
      </c>
      <c r="H453" s="365">
        <v>5</v>
      </c>
      <c r="I453" s="369"/>
      <c r="J453" s="370"/>
      <c r="K453" s="377">
        <v>2</v>
      </c>
      <c r="L453" s="377"/>
      <c r="M453" s="377">
        <v>10</v>
      </c>
      <c r="N453" s="377">
        <v>2</v>
      </c>
      <c r="O453" s="370"/>
      <c r="P453" s="370">
        <v>8</v>
      </c>
      <c r="Q453" s="370">
        <v>15</v>
      </c>
      <c r="R453" s="370"/>
      <c r="T453" s="371">
        <v>3</v>
      </c>
      <c r="V453" s="463"/>
      <c r="X453" s="370"/>
      <c r="Y453" s="370"/>
      <c r="Z453" s="370"/>
      <c r="AA453" s="365"/>
      <c r="AB453" s="370"/>
      <c r="AC453" s="370"/>
      <c r="AD453" s="370"/>
      <c r="AE453" s="370"/>
      <c r="AF453" s="370"/>
      <c r="AG453" s="370"/>
      <c r="AH453" s="370"/>
      <c r="AI453" s="370"/>
      <c r="AJ453" s="370"/>
      <c r="AK453" s="372"/>
      <c r="AL453" s="370"/>
      <c r="AM453" s="365"/>
      <c r="AN453" s="365"/>
      <c r="AO453" s="365"/>
    </row>
    <row r="454" spans="1:41" s="371" customFormat="1" ht="14.5">
      <c r="A454" s="83" t="s">
        <v>4702</v>
      </c>
      <c r="B454" s="239" t="s">
        <v>4708</v>
      </c>
      <c r="C454" s="378">
        <v>1</v>
      </c>
      <c r="D454" s="378">
        <v>40</v>
      </c>
      <c r="E454" s="370" t="s">
        <v>978</v>
      </c>
      <c r="F454" s="370"/>
      <c r="G454" s="378"/>
      <c r="H454" s="378"/>
      <c r="I454" s="369"/>
      <c r="J454" s="370"/>
      <c r="K454" s="377">
        <v>1</v>
      </c>
      <c r="L454" s="377"/>
      <c r="M454" s="377"/>
      <c r="N454" s="377"/>
      <c r="O454" s="370"/>
      <c r="P454" s="370">
        <v>1</v>
      </c>
      <c r="Q454" s="370">
        <v>1</v>
      </c>
      <c r="R454" s="370"/>
      <c r="V454" s="463"/>
      <c r="X454" s="370"/>
      <c r="Y454" s="370"/>
      <c r="Z454" s="370"/>
      <c r="AA454" s="378" t="s">
        <v>50</v>
      </c>
      <c r="AB454" s="370"/>
      <c r="AC454" s="370"/>
      <c r="AD454" s="370" t="s">
        <v>50</v>
      </c>
      <c r="AE454" s="370"/>
      <c r="AF454" s="370"/>
      <c r="AG454" s="370"/>
      <c r="AH454" s="370"/>
      <c r="AI454" s="370"/>
      <c r="AJ454" s="370"/>
      <c r="AK454" s="372"/>
      <c r="AL454" s="370"/>
      <c r="AM454" s="378"/>
      <c r="AN454" s="378"/>
      <c r="AO454" s="378"/>
    </row>
    <row r="455" spans="1:41" s="371" customFormat="1" ht="14.5">
      <c r="A455" s="83" t="s">
        <v>4716</v>
      </c>
      <c r="B455" s="239" t="s">
        <v>4724</v>
      </c>
      <c r="C455" s="378">
        <v>16</v>
      </c>
      <c r="D455" s="378" t="s">
        <v>4709</v>
      </c>
      <c r="E455" s="387">
        <v>13241</v>
      </c>
      <c r="F455" s="370">
        <v>6</v>
      </c>
      <c r="G455" s="378">
        <v>7</v>
      </c>
      <c r="H455" s="378">
        <v>3</v>
      </c>
      <c r="I455" s="369"/>
      <c r="J455" s="370"/>
      <c r="K455" s="377"/>
      <c r="L455" s="377"/>
      <c r="M455" s="377" t="s">
        <v>4710</v>
      </c>
      <c r="N455" s="377">
        <v>1</v>
      </c>
      <c r="O455" s="370"/>
      <c r="P455" s="370"/>
      <c r="Q455" s="370">
        <v>5</v>
      </c>
      <c r="R455" s="370">
        <v>1</v>
      </c>
      <c r="S455" s="371">
        <v>1</v>
      </c>
      <c r="U455" s="371">
        <v>9</v>
      </c>
      <c r="V455" s="463"/>
      <c r="X455" s="370"/>
      <c r="Y455" s="370" t="s">
        <v>4712</v>
      </c>
      <c r="Z455" s="370"/>
      <c r="AA455" s="378" t="s">
        <v>50</v>
      </c>
      <c r="AB455" s="370"/>
      <c r="AC455" s="370"/>
      <c r="AD455" s="370"/>
      <c r="AE455" s="370"/>
      <c r="AF455" s="370"/>
      <c r="AG455" s="370"/>
      <c r="AH455" s="370"/>
      <c r="AI455" s="370" t="s">
        <v>4712</v>
      </c>
      <c r="AJ455" s="370"/>
      <c r="AK455" s="372" t="s">
        <v>4711</v>
      </c>
      <c r="AL455" s="370"/>
      <c r="AM455" s="378"/>
      <c r="AN455" s="378"/>
      <c r="AO455" s="378"/>
    </row>
    <row r="456" spans="1:41" s="371" customFormat="1" ht="14.5">
      <c r="A456" s="83" t="s">
        <v>4726</v>
      </c>
      <c r="B456" s="239" t="s">
        <v>4730</v>
      </c>
      <c r="C456" s="378">
        <v>11</v>
      </c>
      <c r="D456" s="378" t="s">
        <v>44</v>
      </c>
      <c r="E456" s="387"/>
      <c r="F456" s="370"/>
      <c r="G456" s="378"/>
      <c r="H456" s="378">
        <v>11</v>
      </c>
      <c r="I456" s="369"/>
      <c r="J456" s="370"/>
      <c r="K456" s="377"/>
      <c r="L456" s="377"/>
      <c r="M456" s="377"/>
      <c r="N456" s="377"/>
      <c r="O456" s="370"/>
      <c r="P456" s="370">
        <v>8</v>
      </c>
      <c r="Q456" s="370">
        <v>11</v>
      </c>
      <c r="R456" s="370"/>
      <c r="V456" s="463"/>
      <c r="X456" s="370"/>
      <c r="Y456" s="370"/>
      <c r="Z456" s="370"/>
      <c r="AA456" s="378" t="s">
        <v>482</v>
      </c>
      <c r="AB456" s="370"/>
      <c r="AC456" s="370"/>
      <c r="AD456" s="370"/>
      <c r="AE456" s="370"/>
      <c r="AF456" s="370"/>
      <c r="AG456" s="370"/>
      <c r="AH456" s="370"/>
      <c r="AI456" s="370"/>
      <c r="AJ456" s="370"/>
      <c r="AK456" s="372"/>
      <c r="AL456" s="370"/>
      <c r="AM456" s="378"/>
      <c r="AN456" s="378"/>
      <c r="AO456" s="378"/>
    </row>
    <row r="457" spans="1:41" s="371" customFormat="1" ht="14.5">
      <c r="A457" s="190" t="s">
        <v>417</v>
      </c>
      <c r="B457" s="239" t="s">
        <v>4735</v>
      </c>
      <c r="C457" s="378">
        <v>1</v>
      </c>
      <c r="D457" s="378">
        <v>30</v>
      </c>
      <c r="E457" s="387" t="s">
        <v>984</v>
      </c>
      <c r="F457" s="370"/>
      <c r="G457" s="378"/>
      <c r="H457" s="378">
        <v>1</v>
      </c>
      <c r="I457" s="369" t="s">
        <v>3429</v>
      </c>
      <c r="J457" s="370"/>
      <c r="K457" s="377"/>
      <c r="L457" s="377"/>
      <c r="M457" s="377"/>
      <c r="N457" s="377"/>
      <c r="O457" s="370"/>
      <c r="P457" s="370"/>
      <c r="Q457" s="370">
        <v>1</v>
      </c>
      <c r="R457" s="370"/>
      <c r="V457" s="463"/>
      <c r="X457" s="370"/>
      <c r="Y457" s="370" t="s">
        <v>50</v>
      </c>
      <c r="Z457" s="370"/>
      <c r="AA457" s="378" t="s">
        <v>50</v>
      </c>
      <c r="AB457" s="370"/>
      <c r="AC457" s="370"/>
      <c r="AD457" s="370"/>
      <c r="AE457" s="370" t="s">
        <v>36</v>
      </c>
      <c r="AF457" s="370" t="s">
        <v>50</v>
      </c>
      <c r="AG457" s="370" t="s">
        <v>50</v>
      </c>
      <c r="AH457" s="370" t="s">
        <v>50</v>
      </c>
      <c r="AI457" s="370" t="s">
        <v>36</v>
      </c>
      <c r="AJ457" s="370"/>
      <c r="AK457" s="372"/>
      <c r="AL457" s="370"/>
      <c r="AM457" s="378"/>
      <c r="AN457" s="378"/>
      <c r="AO457" s="378"/>
    </row>
    <row r="458" spans="1:41" s="371" customFormat="1" ht="14.5">
      <c r="A458" s="83" t="s">
        <v>4740</v>
      </c>
      <c r="B458" s="239" t="s">
        <v>4746</v>
      </c>
      <c r="C458" s="378">
        <v>1</v>
      </c>
      <c r="D458" s="378">
        <v>34</v>
      </c>
      <c r="E458" s="369" t="s">
        <v>4737</v>
      </c>
      <c r="F458" s="370"/>
      <c r="G458" s="378"/>
      <c r="H458" s="378"/>
      <c r="I458" s="369"/>
      <c r="J458" s="370"/>
      <c r="K458" s="377"/>
      <c r="L458" s="377"/>
      <c r="M458" s="377"/>
      <c r="N458" s="377">
        <v>1</v>
      </c>
      <c r="O458" s="370"/>
      <c r="P458" s="370">
        <v>1</v>
      </c>
      <c r="Q458" s="370">
        <v>1</v>
      </c>
      <c r="R458" s="370"/>
      <c r="V458" s="463"/>
      <c r="X458" s="370"/>
      <c r="Y458" s="370"/>
      <c r="Z458" s="370"/>
      <c r="AA458" s="378" t="s">
        <v>50</v>
      </c>
      <c r="AB458" s="370"/>
      <c r="AC458" s="370"/>
      <c r="AD458" s="370"/>
      <c r="AE458" s="370"/>
      <c r="AF458" s="370"/>
      <c r="AG458" s="370"/>
      <c r="AH458" s="370"/>
      <c r="AI458" s="370"/>
      <c r="AJ458" s="370"/>
      <c r="AK458" s="372" t="s">
        <v>4736</v>
      </c>
      <c r="AL458" s="370"/>
      <c r="AM458" s="378"/>
      <c r="AN458" s="378"/>
      <c r="AO458" s="378"/>
    </row>
    <row r="459" spans="1:41" s="371" customFormat="1" ht="14.5">
      <c r="A459" s="83" t="s">
        <v>4027</v>
      </c>
      <c r="B459" s="239" t="s">
        <v>4752</v>
      </c>
      <c r="C459" s="378">
        <v>1</v>
      </c>
      <c r="D459" s="378">
        <v>34</v>
      </c>
      <c r="E459" s="369" t="s">
        <v>4413</v>
      </c>
      <c r="F459" s="370"/>
      <c r="G459" s="378"/>
      <c r="H459" s="378"/>
      <c r="I459" s="369"/>
      <c r="J459" s="370"/>
      <c r="K459" s="377">
        <v>1</v>
      </c>
      <c r="L459" s="377"/>
      <c r="M459" s="377" t="s">
        <v>4747</v>
      </c>
      <c r="N459" s="377"/>
      <c r="O459" s="370"/>
      <c r="P459" s="370"/>
      <c r="Q459" s="370">
        <v>1</v>
      </c>
      <c r="R459" s="370"/>
      <c r="V459" s="463"/>
      <c r="X459" s="370"/>
      <c r="Y459" s="370"/>
      <c r="Z459" s="370"/>
      <c r="AA459" s="378"/>
      <c r="AB459" s="370"/>
      <c r="AC459" s="370"/>
      <c r="AD459" s="370"/>
      <c r="AE459" s="370"/>
      <c r="AF459" s="370"/>
      <c r="AG459" s="370"/>
      <c r="AH459" s="370"/>
      <c r="AI459" s="370"/>
      <c r="AJ459" s="370"/>
      <c r="AK459" s="372"/>
      <c r="AL459" s="370"/>
      <c r="AM459" s="378"/>
      <c r="AN459" s="378"/>
      <c r="AO459" s="378"/>
    </row>
    <row r="460" spans="1:41" s="371" customFormat="1" ht="14.5">
      <c r="A460" s="83" t="s">
        <v>4755</v>
      </c>
      <c r="B460" s="239" t="s">
        <v>4761</v>
      </c>
      <c r="C460" s="381">
        <v>34</v>
      </c>
      <c r="D460" s="381"/>
      <c r="E460" s="369"/>
      <c r="F460" s="370"/>
      <c r="G460" s="381"/>
      <c r="H460" s="381"/>
      <c r="I460" s="369"/>
      <c r="J460" s="370"/>
      <c r="K460" s="377"/>
      <c r="L460" s="377">
        <v>5</v>
      </c>
      <c r="M460" s="377" t="s">
        <v>4762</v>
      </c>
      <c r="N460" s="377">
        <v>2</v>
      </c>
      <c r="O460" s="370"/>
      <c r="P460" s="370"/>
      <c r="Q460" s="370">
        <v>11</v>
      </c>
      <c r="R460" s="370"/>
      <c r="U460" s="371">
        <v>23</v>
      </c>
      <c r="V460" s="463"/>
      <c r="X460" s="370"/>
      <c r="Y460" s="370"/>
      <c r="Z460" s="370"/>
      <c r="AA460" s="381"/>
      <c r="AB460" s="370"/>
      <c r="AC460" s="370"/>
      <c r="AD460" s="370"/>
      <c r="AE460" s="370"/>
      <c r="AF460" s="370"/>
      <c r="AG460" s="370"/>
      <c r="AH460" s="370"/>
      <c r="AI460" s="370"/>
      <c r="AJ460" s="370"/>
      <c r="AK460" s="372"/>
      <c r="AL460" s="370"/>
      <c r="AM460" s="381"/>
      <c r="AN460" s="381"/>
      <c r="AO460" s="381"/>
    </row>
    <row r="461" spans="1:41" s="371" customFormat="1" ht="14.5">
      <c r="A461" s="83" t="s">
        <v>4769</v>
      </c>
      <c r="B461" s="239" t="s">
        <v>4761</v>
      </c>
      <c r="C461" s="381">
        <v>12</v>
      </c>
      <c r="D461" s="381" t="s">
        <v>4771</v>
      </c>
      <c r="E461" s="369"/>
      <c r="F461" s="370">
        <v>3</v>
      </c>
      <c r="G461" s="381">
        <v>3</v>
      </c>
      <c r="H461" s="381">
        <v>6</v>
      </c>
      <c r="I461" s="369"/>
      <c r="J461" s="370"/>
      <c r="K461" s="377"/>
      <c r="L461" s="377"/>
      <c r="M461" s="377"/>
      <c r="N461" s="377"/>
      <c r="O461" s="370"/>
      <c r="P461" s="370"/>
      <c r="Q461" s="370">
        <v>6</v>
      </c>
      <c r="R461" s="370">
        <v>1</v>
      </c>
      <c r="U461" s="371">
        <v>5</v>
      </c>
      <c r="V461" s="463"/>
      <c r="X461" s="370"/>
      <c r="Y461" s="370"/>
      <c r="Z461" s="370" t="s">
        <v>36</v>
      </c>
      <c r="AA461" s="381" t="s">
        <v>209</v>
      </c>
      <c r="AB461" s="370"/>
      <c r="AC461" s="370"/>
      <c r="AD461" s="370"/>
      <c r="AE461" s="370" t="s">
        <v>36</v>
      </c>
      <c r="AF461" s="370"/>
      <c r="AG461" s="370"/>
      <c r="AH461" s="370"/>
      <c r="AI461" s="370"/>
      <c r="AJ461" s="370"/>
      <c r="AK461" s="372"/>
      <c r="AL461" s="370"/>
      <c r="AM461" s="381"/>
      <c r="AN461" s="381"/>
      <c r="AO461" s="381"/>
    </row>
    <row r="462" spans="1:41" s="371" customFormat="1" ht="14.5">
      <c r="A462" s="83" t="s">
        <v>35</v>
      </c>
      <c r="B462" s="239" t="s">
        <v>4776</v>
      </c>
      <c r="C462" s="381">
        <v>26</v>
      </c>
      <c r="D462" s="381" t="s">
        <v>308</v>
      </c>
      <c r="E462" s="369" t="s">
        <v>4778</v>
      </c>
      <c r="F462" s="370"/>
      <c r="G462" s="381">
        <v>5</v>
      </c>
      <c r="H462" s="381">
        <v>21</v>
      </c>
      <c r="I462" s="369"/>
      <c r="J462" s="370"/>
      <c r="K462" s="377"/>
      <c r="L462" s="377"/>
      <c r="M462" s="377"/>
      <c r="N462" s="377"/>
      <c r="O462" s="370"/>
      <c r="P462" s="370">
        <v>23</v>
      </c>
      <c r="Q462" s="370">
        <v>26</v>
      </c>
      <c r="R462" s="370"/>
      <c r="V462" s="463"/>
      <c r="X462" s="370" t="s">
        <v>4780</v>
      </c>
      <c r="Y462" s="370"/>
      <c r="Z462" s="370"/>
      <c r="AA462" s="381" t="s">
        <v>232</v>
      </c>
      <c r="AB462" s="370"/>
      <c r="AC462" s="370"/>
      <c r="AD462" s="370"/>
      <c r="AE462" s="370"/>
      <c r="AF462" s="370"/>
      <c r="AG462" s="370"/>
      <c r="AH462" s="370"/>
      <c r="AI462" s="370"/>
      <c r="AJ462" s="370"/>
      <c r="AK462" s="372"/>
      <c r="AL462" s="370"/>
      <c r="AM462" s="381"/>
      <c r="AN462" s="381"/>
      <c r="AO462" s="381"/>
    </row>
    <row r="463" spans="1:41" s="371" customFormat="1" ht="14.5">
      <c r="A463" s="83" t="s">
        <v>277</v>
      </c>
      <c r="B463" s="239" t="s">
        <v>4788</v>
      </c>
      <c r="C463" s="381">
        <v>13</v>
      </c>
      <c r="D463" s="381"/>
      <c r="E463" s="369"/>
      <c r="F463" s="370"/>
      <c r="G463" s="381"/>
      <c r="H463" s="381"/>
      <c r="I463" s="369"/>
      <c r="J463" s="370"/>
      <c r="K463" s="377"/>
      <c r="L463" s="377"/>
      <c r="M463" s="377"/>
      <c r="N463" s="377"/>
      <c r="O463" s="370"/>
      <c r="P463" s="370">
        <v>8</v>
      </c>
      <c r="Q463" s="370">
        <v>13</v>
      </c>
      <c r="R463" s="370"/>
      <c r="V463" s="463"/>
      <c r="X463" s="370"/>
      <c r="Y463" s="370"/>
      <c r="Z463" s="370"/>
      <c r="AA463" s="381"/>
      <c r="AB463" s="370"/>
      <c r="AC463" s="370"/>
      <c r="AD463" s="370"/>
      <c r="AE463" s="370"/>
      <c r="AF463" s="370"/>
      <c r="AG463" s="370"/>
      <c r="AH463" s="370"/>
      <c r="AI463" s="370"/>
      <c r="AJ463" s="370"/>
      <c r="AK463" s="372"/>
      <c r="AL463" s="370"/>
      <c r="AM463" s="381"/>
      <c r="AN463" s="381"/>
      <c r="AO463" s="381"/>
    </row>
    <row r="464" spans="1:41" s="371" customFormat="1" ht="14.5">
      <c r="A464" s="83" t="s">
        <v>4792</v>
      </c>
      <c r="B464" s="239" t="s">
        <v>4796</v>
      </c>
      <c r="C464" s="381">
        <v>74</v>
      </c>
      <c r="D464" s="381"/>
      <c r="E464" s="369"/>
      <c r="F464" s="370"/>
      <c r="G464" s="381"/>
      <c r="H464" s="381"/>
      <c r="I464" s="369"/>
      <c r="J464" s="370"/>
      <c r="K464" s="377"/>
      <c r="L464" s="377"/>
      <c r="M464" s="377"/>
      <c r="N464" s="377"/>
      <c r="O464" s="370"/>
      <c r="P464" s="370">
        <v>20</v>
      </c>
      <c r="Q464" s="370">
        <v>74</v>
      </c>
      <c r="R464" s="370"/>
      <c r="V464" s="463"/>
      <c r="X464" s="370"/>
      <c r="Y464" s="370"/>
      <c r="Z464" s="370"/>
      <c r="AA464" s="381"/>
      <c r="AB464" s="370"/>
      <c r="AC464" s="370"/>
      <c r="AD464" s="370"/>
      <c r="AE464" s="370"/>
      <c r="AF464" s="370" t="s">
        <v>4798</v>
      </c>
      <c r="AG464" s="370"/>
      <c r="AH464" s="370"/>
      <c r="AI464" s="370"/>
      <c r="AJ464" s="370"/>
      <c r="AK464" s="372"/>
      <c r="AL464" s="370"/>
      <c r="AM464" s="381"/>
      <c r="AN464" s="381"/>
      <c r="AO464" s="381"/>
    </row>
    <row r="465" spans="1:41" s="371" customFormat="1" ht="14.5">
      <c r="A465" s="190" t="s">
        <v>4802</v>
      </c>
      <c r="B465" s="239" t="s">
        <v>4809</v>
      </c>
      <c r="C465" s="388">
        <v>1</v>
      </c>
      <c r="D465" s="388">
        <v>19</v>
      </c>
      <c r="E465" s="369" t="s">
        <v>4801</v>
      </c>
      <c r="F465" s="370"/>
      <c r="G465" s="388"/>
      <c r="H465" s="388"/>
      <c r="I465" s="369"/>
      <c r="J465" s="370"/>
      <c r="K465" s="377">
        <v>1</v>
      </c>
      <c r="L465" s="377"/>
      <c r="M465" s="377"/>
      <c r="N465" s="377">
        <v>1</v>
      </c>
      <c r="O465" s="370">
        <v>1</v>
      </c>
      <c r="P465" s="370"/>
      <c r="Q465" s="370">
        <v>1</v>
      </c>
      <c r="R465" s="370"/>
      <c r="V465" s="463"/>
      <c r="X465" s="370"/>
      <c r="Y465" s="370"/>
      <c r="Z465" s="370"/>
      <c r="AA465" s="388" t="s">
        <v>50</v>
      </c>
      <c r="AB465" s="370"/>
      <c r="AC465" s="370"/>
      <c r="AD465" s="370"/>
      <c r="AE465" s="370"/>
      <c r="AF465" s="370"/>
      <c r="AG465" s="370"/>
      <c r="AH465" s="370"/>
      <c r="AI465" s="370"/>
      <c r="AJ465" s="370"/>
      <c r="AK465" s="372"/>
      <c r="AL465" s="370"/>
      <c r="AM465" s="388"/>
      <c r="AN465" s="388"/>
      <c r="AO465" s="388"/>
    </row>
    <row r="466" spans="1:41" s="371" customFormat="1" ht="14.5">
      <c r="A466" s="83" t="s">
        <v>4810</v>
      </c>
      <c r="B466" s="239" t="s">
        <v>4827</v>
      </c>
      <c r="C466" s="388">
        <v>1</v>
      </c>
      <c r="D466" s="388">
        <v>27</v>
      </c>
      <c r="E466" s="369" t="s">
        <v>1086</v>
      </c>
      <c r="F466" s="370"/>
      <c r="G466" s="388"/>
      <c r="H466" s="388"/>
      <c r="I466" s="369"/>
      <c r="J466" s="370"/>
      <c r="K466" s="377"/>
      <c r="L466" s="377"/>
      <c r="M466" s="377"/>
      <c r="N466" s="377">
        <v>1</v>
      </c>
      <c r="O466" s="370"/>
      <c r="P466" s="370"/>
      <c r="Q466" s="370"/>
      <c r="R466" s="370"/>
      <c r="U466" s="371">
        <v>1</v>
      </c>
      <c r="V466" s="463"/>
      <c r="X466" s="370"/>
      <c r="Y466" s="370"/>
      <c r="Z466" s="370"/>
      <c r="AA466" s="388"/>
      <c r="AB466" s="370"/>
      <c r="AC466" s="370"/>
      <c r="AD466" s="370"/>
      <c r="AE466" s="370"/>
      <c r="AF466" s="370"/>
      <c r="AG466" s="370"/>
      <c r="AH466" s="370"/>
      <c r="AI466" s="370"/>
      <c r="AJ466" s="370"/>
      <c r="AK466" s="372"/>
      <c r="AL466" s="370"/>
      <c r="AM466" s="388"/>
      <c r="AN466" s="388"/>
      <c r="AO466" s="388"/>
    </row>
    <row r="467" spans="1:41" s="371" customFormat="1" ht="14.5">
      <c r="A467" s="83" t="s">
        <v>4820</v>
      </c>
      <c r="B467" s="239" t="s">
        <v>4826</v>
      </c>
      <c r="C467" s="388">
        <v>145</v>
      </c>
      <c r="D467" s="388" t="s">
        <v>4818</v>
      </c>
      <c r="E467" s="369"/>
      <c r="F467" s="370"/>
      <c r="G467" s="388">
        <v>11</v>
      </c>
      <c r="H467" s="388">
        <v>134</v>
      </c>
      <c r="I467" s="369" t="s">
        <v>4817</v>
      </c>
      <c r="J467" s="370"/>
      <c r="K467" s="377"/>
      <c r="L467" s="377"/>
      <c r="M467" s="377" t="s">
        <v>4816</v>
      </c>
      <c r="N467" s="377">
        <v>8</v>
      </c>
      <c r="O467" s="370">
        <v>7</v>
      </c>
      <c r="P467" s="370">
        <v>37</v>
      </c>
      <c r="Q467" s="370">
        <v>145</v>
      </c>
      <c r="R467" s="370"/>
      <c r="V467" s="463"/>
      <c r="X467" s="370"/>
      <c r="Y467" s="370"/>
      <c r="Z467" s="370"/>
      <c r="AA467" s="388"/>
      <c r="AB467" s="370"/>
      <c r="AC467" s="370"/>
      <c r="AD467" s="370"/>
      <c r="AE467" s="370"/>
      <c r="AF467" s="370"/>
      <c r="AG467" s="370"/>
      <c r="AH467" s="370"/>
      <c r="AI467" s="370"/>
      <c r="AJ467" s="370"/>
      <c r="AK467" s="372"/>
      <c r="AL467" s="370"/>
      <c r="AM467" s="388"/>
      <c r="AN467" s="388"/>
      <c r="AO467" s="388"/>
    </row>
    <row r="468" spans="1:41" s="371" customFormat="1" ht="14.5">
      <c r="A468" s="83" t="s">
        <v>4830</v>
      </c>
      <c r="B468" s="239" t="s">
        <v>4836</v>
      </c>
      <c r="C468" s="393">
        <v>114</v>
      </c>
      <c r="D468" s="393"/>
      <c r="E468" s="369"/>
      <c r="F468" s="370"/>
      <c r="G468" s="393"/>
      <c r="H468" s="393"/>
      <c r="I468" s="369"/>
      <c r="J468" s="370"/>
      <c r="K468" s="377">
        <v>7</v>
      </c>
      <c r="L468" s="377"/>
      <c r="M468" s="377"/>
      <c r="N468" s="377"/>
      <c r="O468" s="370"/>
      <c r="P468" s="370">
        <f>114-78</f>
        <v>36</v>
      </c>
      <c r="Q468" s="370">
        <v>114</v>
      </c>
      <c r="R468" s="370"/>
      <c r="T468" s="371">
        <v>17</v>
      </c>
      <c r="V468" s="463"/>
      <c r="X468" s="370"/>
      <c r="Y468" s="370"/>
      <c r="Z468" s="370"/>
      <c r="AA468" s="393"/>
      <c r="AB468" s="370"/>
      <c r="AC468" s="370"/>
      <c r="AD468" s="370"/>
      <c r="AE468" s="370"/>
      <c r="AF468" s="370"/>
      <c r="AG468" s="370" t="s">
        <v>50</v>
      </c>
      <c r="AH468" s="370"/>
      <c r="AI468" s="370"/>
      <c r="AJ468" s="370"/>
      <c r="AK468" s="372"/>
      <c r="AL468" s="370"/>
      <c r="AM468" s="393"/>
      <c r="AN468" s="393"/>
      <c r="AO468" s="393"/>
    </row>
    <row r="469" spans="1:41" s="371" customFormat="1" ht="14.5">
      <c r="A469" s="83" t="s">
        <v>4838</v>
      </c>
      <c r="B469" s="239" t="s">
        <v>4843</v>
      </c>
      <c r="C469" s="393">
        <v>1</v>
      </c>
      <c r="D469" s="393">
        <v>27</v>
      </c>
      <c r="E469" s="369" t="s">
        <v>4391</v>
      </c>
      <c r="F469" s="370"/>
      <c r="G469" s="393"/>
      <c r="H469" s="393"/>
      <c r="I469" s="369"/>
      <c r="J469" s="370"/>
      <c r="K469" s="377"/>
      <c r="L469" s="377"/>
      <c r="M469" s="377" t="s">
        <v>4837</v>
      </c>
      <c r="N469" s="377"/>
      <c r="O469" s="370">
        <v>1</v>
      </c>
      <c r="P469" s="370">
        <v>1</v>
      </c>
      <c r="Q469" s="370">
        <v>1</v>
      </c>
      <c r="R469" s="370"/>
      <c r="V469" s="463"/>
      <c r="X469" s="370"/>
      <c r="Y469" s="370"/>
      <c r="Z469" s="370"/>
      <c r="AA469" s="393"/>
      <c r="AB469" s="370"/>
      <c r="AC469" s="370"/>
      <c r="AD469" s="370"/>
      <c r="AE469" s="370"/>
      <c r="AF469" s="370"/>
      <c r="AG469" s="370"/>
      <c r="AH469" s="370"/>
      <c r="AI469" s="370"/>
      <c r="AJ469" s="370"/>
      <c r="AK469" s="372"/>
      <c r="AL469" s="370"/>
      <c r="AM469" s="393"/>
      <c r="AN469" s="393"/>
      <c r="AO469" s="393"/>
    </row>
    <row r="470" spans="1:41" s="371" customFormat="1" ht="14.5">
      <c r="A470" s="83" t="s">
        <v>4846</v>
      </c>
      <c r="B470" s="239" t="s">
        <v>4852</v>
      </c>
      <c r="C470" s="393">
        <v>20</v>
      </c>
      <c r="D470" s="393" t="s">
        <v>4844</v>
      </c>
      <c r="E470" s="369" t="s">
        <v>4845</v>
      </c>
      <c r="F470" s="370"/>
      <c r="G470" s="393"/>
      <c r="H470" s="393"/>
      <c r="I470" s="369"/>
      <c r="J470" s="370"/>
      <c r="K470" s="377">
        <v>3</v>
      </c>
      <c r="L470" s="377"/>
      <c r="M470" s="377"/>
      <c r="N470" s="377"/>
      <c r="O470" s="370"/>
      <c r="P470" s="370">
        <v>11</v>
      </c>
      <c r="Q470" s="370">
        <v>13</v>
      </c>
      <c r="R470" s="396">
        <v>3</v>
      </c>
      <c r="T470" s="371">
        <v>9</v>
      </c>
      <c r="U470" s="371">
        <v>7</v>
      </c>
      <c r="V470" s="463">
        <v>7</v>
      </c>
      <c r="X470" s="370"/>
      <c r="Y470" s="370"/>
      <c r="Z470" s="370"/>
      <c r="AA470" s="393"/>
      <c r="AB470" s="370"/>
      <c r="AC470" s="370"/>
      <c r="AD470" s="370"/>
      <c r="AE470" s="370"/>
      <c r="AF470" s="370"/>
      <c r="AG470" s="370"/>
      <c r="AH470" s="370"/>
      <c r="AI470" s="370"/>
      <c r="AJ470" s="370"/>
      <c r="AK470" s="372"/>
      <c r="AL470" s="370"/>
      <c r="AM470" s="393"/>
      <c r="AN470" s="393"/>
      <c r="AO470" s="393"/>
    </row>
    <row r="471" spans="1:41" s="371" customFormat="1" ht="14.5">
      <c r="A471" s="83" t="s">
        <v>4853</v>
      </c>
      <c r="B471" s="239" t="s">
        <v>4859</v>
      </c>
      <c r="C471" s="393">
        <v>1</v>
      </c>
      <c r="D471" s="393">
        <v>37</v>
      </c>
      <c r="E471" s="369" t="s">
        <v>869</v>
      </c>
      <c r="F471" s="370"/>
      <c r="G471" s="393"/>
      <c r="H471" s="393"/>
      <c r="I471" s="369"/>
      <c r="J471" s="370"/>
      <c r="K471" s="377"/>
      <c r="L471" s="377"/>
      <c r="M471" s="377"/>
      <c r="N471" s="377"/>
      <c r="O471" s="370"/>
      <c r="P471" s="370">
        <v>1</v>
      </c>
      <c r="Q471" s="370">
        <v>1</v>
      </c>
      <c r="R471" s="377"/>
      <c r="V471" s="463"/>
      <c r="X471" s="370"/>
      <c r="Y471" s="370"/>
      <c r="Z471" s="370"/>
      <c r="AA471" s="393" t="s">
        <v>50</v>
      </c>
      <c r="AB471" s="370"/>
      <c r="AC471" s="370"/>
      <c r="AD471" s="370"/>
      <c r="AE471" s="370"/>
      <c r="AF471" s="370"/>
      <c r="AG471" s="370"/>
      <c r="AH471" s="370"/>
      <c r="AI471" s="370"/>
      <c r="AJ471" s="370"/>
      <c r="AK471" s="372"/>
      <c r="AL471" s="370"/>
      <c r="AM471" s="393"/>
      <c r="AN471" s="393"/>
      <c r="AO471" s="393"/>
    </row>
    <row r="472" spans="1:41" s="371" customFormat="1" ht="14.5">
      <c r="A472" s="208" t="s">
        <v>4863</v>
      </c>
      <c r="B472" s="239" t="s">
        <v>4859</v>
      </c>
      <c r="C472" s="393">
        <v>1148</v>
      </c>
      <c r="D472" s="393"/>
      <c r="E472" s="369"/>
      <c r="F472" s="370"/>
      <c r="G472" s="393"/>
      <c r="H472" s="393">
        <v>566</v>
      </c>
      <c r="I472" s="369"/>
      <c r="J472" s="370">
        <v>173</v>
      </c>
      <c r="K472" s="377"/>
      <c r="L472" s="377"/>
      <c r="M472" s="377" t="s">
        <v>4860</v>
      </c>
      <c r="N472" s="377">
        <v>63</v>
      </c>
      <c r="O472" s="370">
        <v>8</v>
      </c>
      <c r="P472" s="370">
        <f>202+112+100+53</f>
        <v>467</v>
      </c>
      <c r="Q472" s="403">
        <f>627+381</f>
        <v>1008</v>
      </c>
      <c r="R472" s="377">
        <v>31</v>
      </c>
      <c r="U472" s="371">
        <v>47</v>
      </c>
      <c r="V472" s="463"/>
      <c r="X472" s="370"/>
      <c r="Y472" s="370"/>
      <c r="Z472" s="370"/>
      <c r="AA472" s="393"/>
      <c r="AB472" s="370"/>
      <c r="AC472" s="370"/>
      <c r="AD472" s="370"/>
      <c r="AE472" s="370"/>
      <c r="AF472" s="370"/>
      <c r="AG472" s="370"/>
      <c r="AH472" s="370"/>
      <c r="AI472" s="370"/>
      <c r="AJ472" s="370"/>
      <c r="AK472" s="372"/>
      <c r="AL472" s="370"/>
      <c r="AM472" s="393"/>
      <c r="AN472" s="393"/>
      <c r="AO472" s="393"/>
    </row>
    <row r="473" spans="1:41" s="371" customFormat="1" ht="14.5">
      <c r="A473" s="208" t="s">
        <v>4870</v>
      </c>
      <c r="B473" s="239"/>
      <c r="C473" s="393">
        <v>1</v>
      </c>
      <c r="D473" s="393">
        <v>29</v>
      </c>
      <c r="E473" s="369" t="s">
        <v>3641</v>
      </c>
      <c r="F473" s="370"/>
      <c r="G473" s="393"/>
      <c r="H473" s="393">
        <v>1</v>
      </c>
      <c r="I473" s="369"/>
      <c r="J473" s="370"/>
      <c r="K473" s="377"/>
      <c r="L473" s="377"/>
      <c r="M473" s="377"/>
      <c r="N473" s="377"/>
      <c r="O473" s="370"/>
      <c r="P473" s="370"/>
      <c r="Q473" s="377">
        <v>1</v>
      </c>
      <c r="R473" s="377"/>
      <c r="V473" s="463"/>
      <c r="X473" s="370"/>
      <c r="Y473" s="370"/>
      <c r="Z473" s="370"/>
      <c r="AA473" s="393" t="s">
        <v>50</v>
      </c>
      <c r="AB473" s="370"/>
      <c r="AC473" s="370"/>
      <c r="AD473" s="370"/>
      <c r="AE473" s="370"/>
      <c r="AF473" s="370"/>
      <c r="AG473" s="370"/>
      <c r="AH473" s="370"/>
      <c r="AI473" s="370"/>
      <c r="AJ473" s="370"/>
      <c r="AK473" s="372"/>
      <c r="AL473" s="370"/>
      <c r="AM473" s="393"/>
      <c r="AN473" s="393"/>
      <c r="AO473" s="393"/>
    </row>
    <row r="474" spans="1:41" s="371" customFormat="1" ht="14.5">
      <c r="A474" s="208" t="s">
        <v>4876</v>
      </c>
      <c r="B474" s="239" t="s">
        <v>4899</v>
      </c>
      <c r="C474" s="393">
        <v>41</v>
      </c>
      <c r="D474" s="393"/>
      <c r="E474" s="369"/>
      <c r="F474" s="370"/>
      <c r="G474" s="393"/>
      <c r="H474" s="393">
        <v>37</v>
      </c>
      <c r="I474" s="369"/>
      <c r="J474" s="370"/>
      <c r="K474" s="377"/>
      <c r="L474" s="377"/>
      <c r="M474" s="377" t="s">
        <v>4875</v>
      </c>
      <c r="N474" s="377">
        <v>3</v>
      </c>
      <c r="O474" s="370"/>
      <c r="P474" s="370"/>
      <c r="Q474" s="377"/>
      <c r="R474" s="377"/>
      <c r="V474" s="463"/>
      <c r="X474" s="370"/>
      <c r="Y474" s="370"/>
      <c r="Z474" s="370"/>
      <c r="AA474" s="393"/>
      <c r="AB474" s="370"/>
      <c r="AC474" s="370"/>
      <c r="AD474" s="370"/>
      <c r="AE474" s="370"/>
      <c r="AF474" s="370"/>
      <c r="AG474" s="370"/>
      <c r="AH474" s="370"/>
      <c r="AI474" s="370"/>
      <c r="AJ474" s="370"/>
      <c r="AK474" s="372"/>
      <c r="AL474" s="370"/>
      <c r="AM474" s="393"/>
      <c r="AN474" s="393"/>
      <c r="AO474" s="393"/>
    </row>
    <row r="475" spans="1:41" s="371" customFormat="1" ht="14.5">
      <c r="A475" s="208" t="s">
        <v>4885</v>
      </c>
      <c r="B475" s="239" t="s">
        <v>4892</v>
      </c>
      <c r="C475" s="393">
        <v>70</v>
      </c>
      <c r="D475" s="393" t="s">
        <v>4883</v>
      </c>
      <c r="E475" s="369"/>
      <c r="F475" s="370"/>
      <c r="G475" s="393"/>
      <c r="H475" s="393"/>
      <c r="I475" s="369" t="s">
        <v>3428</v>
      </c>
      <c r="J475" s="370"/>
      <c r="K475" s="377"/>
      <c r="L475" s="377"/>
      <c r="M475" s="377" t="s">
        <v>4884</v>
      </c>
      <c r="N475" s="377">
        <v>2</v>
      </c>
      <c r="O475" s="370">
        <v>2</v>
      </c>
      <c r="P475" s="370">
        <v>24</v>
      </c>
      <c r="Q475" s="377">
        <v>32</v>
      </c>
      <c r="R475" s="377"/>
      <c r="U475" s="371">
        <v>38</v>
      </c>
      <c r="V475" s="463"/>
      <c r="X475" s="370"/>
      <c r="Y475" s="370"/>
      <c r="Z475" s="370"/>
      <c r="AA475" s="393"/>
      <c r="AB475" s="370"/>
      <c r="AC475" s="370"/>
      <c r="AD475" s="370"/>
      <c r="AE475" s="370"/>
      <c r="AF475" s="370"/>
      <c r="AG475" s="370"/>
      <c r="AH475" s="370"/>
      <c r="AI475" s="370"/>
      <c r="AJ475" s="370"/>
      <c r="AK475" s="372"/>
      <c r="AL475" s="370"/>
      <c r="AM475" s="393"/>
      <c r="AN475" s="393"/>
      <c r="AO475" s="393"/>
    </row>
    <row r="476" spans="1:41" s="371" customFormat="1" ht="14.5">
      <c r="A476" s="208" t="s">
        <v>4895</v>
      </c>
      <c r="B476" s="239"/>
      <c r="C476" s="393">
        <v>158</v>
      </c>
      <c r="D476" s="393"/>
      <c r="E476" s="369"/>
      <c r="F476" s="370">
        <v>7</v>
      </c>
      <c r="G476" s="393">
        <v>35</v>
      </c>
      <c r="H476" s="393">
        <f>22+13+11+3+61+6</f>
        <v>116</v>
      </c>
      <c r="I476" s="369"/>
      <c r="J476" s="370"/>
      <c r="K476" s="377"/>
      <c r="L476" s="377">
        <v>7</v>
      </c>
      <c r="M476" s="377" t="s">
        <v>4894</v>
      </c>
      <c r="N476" s="377">
        <v>9</v>
      </c>
      <c r="O476" s="370"/>
      <c r="P476" s="370"/>
      <c r="Q476" s="377"/>
      <c r="R476" s="377"/>
      <c r="V476" s="463"/>
      <c r="X476" s="370"/>
      <c r="Y476" s="370"/>
      <c r="Z476" s="370"/>
      <c r="AA476" s="393"/>
      <c r="AB476" s="370"/>
      <c r="AC476" s="370"/>
      <c r="AD476" s="370"/>
      <c r="AE476" s="370"/>
      <c r="AF476" s="370"/>
      <c r="AG476" s="370"/>
      <c r="AH476" s="370"/>
      <c r="AI476" s="370"/>
      <c r="AJ476" s="370"/>
      <c r="AK476" s="372"/>
      <c r="AL476" s="370"/>
      <c r="AM476" s="393"/>
      <c r="AN476" s="393"/>
      <c r="AO476" s="393"/>
    </row>
    <row r="477" spans="1:41" s="371" customFormat="1" ht="14.5">
      <c r="A477" s="208" t="s">
        <v>4901</v>
      </c>
      <c r="B477" s="239" t="s">
        <v>4910</v>
      </c>
      <c r="C477" s="408">
        <v>8</v>
      </c>
      <c r="D477" s="408"/>
      <c r="E477" s="369"/>
      <c r="F477" s="370"/>
      <c r="G477" s="408"/>
      <c r="H477" s="408"/>
      <c r="I477" s="369"/>
      <c r="J477" s="370"/>
      <c r="K477" s="377"/>
      <c r="L477" s="377"/>
      <c r="M477" s="377"/>
      <c r="N477" s="377"/>
      <c r="O477" s="370"/>
      <c r="P477" s="370"/>
      <c r="Q477" s="377">
        <v>7</v>
      </c>
      <c r="R477" s="377"/>
      <c r="S477" s="371">
        <v>1</v>
      </c>
      <c r="U477" s="371">
        <v>1</v>
      </c>
      <c r="V477" s="463"/>
      <c r="X477" s="370"/>
      <c r="Y477" s="370"/>
      <c r="Z477" s="370"/>
      <c r="AA477" s="408"/>
      <c r="AB477" s="370"/>
      <c r="AC477" s="370"/>
      <c r="AD477" s="370"/>
      <c r="AE477" s="370"/>
      <c r="AF477" s="370"/>
      <c r="AG477" s="370"/>
      <c r="AH477" s="370"/>
      <c r="AI477" s="370"/>
      <c r="AJ477" s="370"/>
      <c r="AK477" s="372"/>
      <c r="AL477" s="370"/>
      <c r="AM477" s="408"/>
      <c r="AN477" s="408"/>
      <c r="AO477" s="408"/>
    </row>
    <row r="478" spans="1:41" s="371" customFormat="1" ht="14.5">
      <c r="A478" s="208" t="s">
        <v>4912</v>
      </c>
      <c r="B478" s="239"/>
      <c r="C478" s="408">
        <v>20</v>
      </c>
      <c r="D478" s="408" t="s">
        <v>4917</v>
      </c>
      <c r="E478" s="369"/>
      <c r="F478" s="370"/>
      <c r="G478" s="408"/>
      <c r="H478" s="408"/>
      <c r="I478" s="369"/>
      <c r="J478" s="370"/>
      <c r="K478" s="377"/>
      <c r="L478" s="377"/>
      <c r="M478" s="377"/>
      <c r="N478" s="377"/>
      <c r="O478" s="370"/>
      <c r="P478" s="370"/>
      <c r="Q478" s="377">
        <v>20</v>
      </c>
      <c r="R478" s="377"/>
      <c r="V478" s="463"/>
      <c r="X478" s="370"/>
      <c r="Y478" s="370"/>
      <c r="Z478" s="370"/>
      <c r="AA478" s="408"/>
      <c r="AB478" s="370"/>
      <c r="AC478" s="370"/>
      <c r="AD478" s="370"/>
      <c r="AE478" s="370"/>
      <c r="AF478" s="370"/>
      <c r="AG478" s="370"/>
      <c r="AH478" s="370"/>
      <c r="AI478" s="370"/>
      <c r="AJ478" s="370"/>
      <c r="AK478" s="372"/>
      <c r="AL478" s="370"/>
      <c r="AM478" s="408"/>
      <c r="AN478" s="408"/>
      <c r="AO478" s="408"/>
    </row>
    <row r="479" spans="1:41" s="371" customFormat="1" ht="14.5">
      <c r="A479" s="208" t="s">
        <v>4918</v>
      </c>
      <c r="B479" s="239" t="s">
        <v>4924</v>
      </c>
      <c r="C479" s="411">
        <v>24</v>
      </c>
      <c r="D479" s="411" t="s">
        <v>4927</v>
      </c>
      <c r="E479" s="369"/>
      <c r="F479" s="370"/>
      <c r="G479" s="411"/>
      <c r="H479" s="411"/>
      <c r="I479" s="369"/>
      <c r="J479" s="370"/>
      <c r="K479" s="377"/>
      <c r="L479" s="377">
        <v>5</v>
      </c>
      <c r="M479" s="377"/>
      <c r="N479" s="377"/>
      <c r="O479" s="370"/>
      <c r="P479" s="370">
        <v>19</v>
      </c>
      <c r="Q479" s="377">
        <v>24</v>
      </c>
      <c r="R479" s="377"/>
      <c r="T479" s="371">
        <v>5</v>
      </c>
      <c r="V479" s="463"/>
      <c r="X479" s="370"/>
      <c r="Y479" s="370"/>
      <c r="Z479" s="370"/>
      <c r="AA479" s="411" t="s">
        <v>4926</v>
      </c>
      <c r="AB479" s="370"/>
      <c r="AC479" s="370"/>
      <c r="AD479" s="370"/>
      <c r="AE479" s="370" t="s">
        <v>4925</v>
      </c>
      <c r="AF479" s="370"/>
      <c r="AG479" s="370"/>
      <c r="AH479" s="370"/>
      <c r="AI479" s="370"/>
      <c r="AJ479" s="370"/>
      <c r="AK479" s="372"/>
      <c r="AL479" s="370"/>
      <c r="AM479" s="411"/>
      <c r="AN479" s="411"/>
      <c r="AO479" s="411"/>
    </row>
    <row r="480" spans="1:41" s="371" customFormat="1" ht="14.5">
      <c r="A480" s="208" t="s">
        <v>4933</v>
      </c>
      <c r="B480" s="239" t="s">
        <v>4950</v>
      </c>
      <c r="C480" s="411">
        <v>41</v>
      </c>
      <c r="D480" s="411">
        <v>32.299999999999997</v>
      </c>
      <c r="E480" s="369" t="s">
        <v>4012</v>
      </c>
      <c r="F480" s="370"/>
      <c r="G480" s="411"/>
      <c r="H480" s="411"/>
      <c r="I480" s="369"/>
      <c r="J480" s="370">
        <v>1</v>
      </c>
      <c r="K480" s="377">
        <v>1</v>
      </c>
      <c r="L480" s="377"/>
      <c r="M480" s="377"/>
      <c r="N480" s="377">
        <v>2</v>
      </c>
      <c r="O480" s="370">
        <v>0</v>
      </c>
      <c r="P480" s="370">
        <v>26</v>
      </c>
      <c r="Q480" s="377">
        <v>41</v>
      </c>
      <c r="R480" s="377"/>
      <c r="V480" s="463"/>
      <c r="X480" s="370" t="s">
        <v>4951</v>
      </c>
      <c r="Y480" s="370"/>
      <c r="Z480" s="370"/>
      <c r="AA480" s="411" t="s">
        <v>322</v>
      </c>
      <c r="AB480" s="370"/>
      <c r="AC480" s="370"/>
      <c r="AD480" s="370"/>
      <c r="AE480" s="370"/>
      <c r="AF480" s="370"/>
      <c r="AG480" s="370"/>
      <c r="AH480" s="370"/>
      <c r="AI480" s="370"/>
      <c r="AJ480" s="370"/>
      <c r="AK480" s="372"/>
      <c r="AL480" s="370"/>
      <c r="AM480" s="411"/>
      <c r="AN480" s="411"/>
      <c r="AO480" s="411"/>
    </row>
    <row r="481" spans="1:41" s="371" customFormat="1" ht="14.5">
      <c r="A481" s="424" t="s">
        <v>4937</v>
      </c>
      <c r="B481" s="239"/>
      <c r="C481" s="411">
        <v>1935</v>
      </c>
      <c r="D481" s="411"/>
      <c r="E481" s="369"/>
      <c r="F481" s="425">
        <v>321</v>
      </c>
      <c r="G481" s="425">
        <v>532</v>
      </c>
      <c r="H481" s="425">
        <v>833</v>
      </c>
      <c r="I481" s="426"/>
      <c r="J481" s="370"/>
      <c r="K481" s="377"/>
      <c r="L481" s="377"/>
      <c r="M481" s="377"/>
      <c r="N481" s="377"/>
      <c r="O481" s="370"/>
      <c r="P481" s="370"/>
      <c r="Q481" s="377"/>
      <c r="R481" s="377"/>
      <c r="V481" s="463"/>
      <c r="X481" s="370"/>
      <c r="Y481" s="370"/>
      <c r="Z481" s="370"/>
      <c r="AA481" s="411"/>
      <c r="AB481" s="370"/>
      <c r="AC481" s="370"/>
      <c r="AD481" s="370"/>
      <c r="AE481" s="370"/>
      <c r="AF481" s="370"/>
      <c r="AG481" s="370"/>
      <c r="AH481" s="370"/>
      <c r="AI481" s="370"/>
      <c r="AJ481" s="370"/>
      <c r="AK481" s="372"/>
      <c r="AL481" s="370"/>
      <c r="AM481" s="411"/>
      <c r="AN481" s="411"/>
      <c r="AO481" s="411"/>
    </row>
    <row r="482" spans="1:41" s="371" customFormat="1" ht="14.5">
      <c r="A482" s="208" t="s">
        <v>4942</v>
      </c>
      <c r="B482" s="239" t="s">
        <v>4946</v>
      </c>
      <c r="C482" s="411">
        <v>6</v>
      </c>
      <c r="D482" s="411"/>
      <c r="E482" s="369" t="s">
        <v>4948</v>
      </c>
      <c r="F482" s="370"/>
      <c r="G482" s="411"/>
      <c r="H482" s="411">
        <v>6</v>
      </c>
      <c r="I482" s="369"/>
      <c r="J482" s="370"/>
      <c r="K482" s="377"/>
      <c r="L482" s="377">
        <v>3</v>
      </c>
      <c r="M482" s="377" t="s">
        <v>4949</v>
      </c>
      <c r="N482" s="377"/>
      <c r="O482" s="370">
        <v>0</v>
      </c>
      <c r="P482" s="370">
        <v>4</v>
      </c>
      <c r="Q482" s="377">
        <v>5</v>
      </c>
      <c r="R482" s="377"/>
      <c r="U482" s="371">
        <v>1</v>
      </c>
      <c r="V482" s="463"/>
      <c r="X482" s="370"/>
      <c r="Y482" s="370"/>
      <c r="Z482" s="370"/>
      <c r="AA482" s="411"/>
      <c r="AB482" s="370"/>
      <c r="AC482" s="370"/>
      <c r="AD482" s="370"/>
      <c r="AE482" s="370"/>
      <c r="AF482" s="370"/>
      <c r="AG482" s="370"/>
      <c r="AH482" s="370"/>
      <c r="AI482" s="370"/>
      <c r="AJ482" s="370"/>
      <c r="AK482" s="372"/>
      <c r="AL482" s="370"/>
      <c r="AM482" s="411"/>
      <c r="AN482" s="411"/>
      <c r="AO482" s="411"/>
    </row>
    <row r="483" spans="1:41" s="371" customFormat="1" ht="14.5">
      <c r="A483" s="208" t="s">
        <v>4957</v>
      </c>
      <c r="B483" s="239" t="s">
        <v>4960</v>
      </c>
      <c r="C483" s="411">
        <v>3928</v>
      </c>
      <c r="D483" s="411"/>
      <c r="E483" s="369"/>
      <c r="F483" s="370"/>
      <c r="G483" s="411"/>
      <c r="H483" s="411"/>
      <c r="I483" s="369"/>
      <c r="J483" s="370"/>
      <c r="K483" s="377"/>
      <c r="L483" s="377"/>
      <c r="M483" s="377"/>
      <c r="N483" s="377">
        <v>26</v>
      </c>
      <c r="O483" s="370">
        <v>1</v>
      </c>
      <c r="P483" s="370">
        <v>130</v>
      </c>
      <c r="Q483" s="377">
        <v>736</v>
      </c>
      <c r="R483" s="377">
        <v>36</v>
      </c>
      <c r="S483" s="371">
        <v>3</v>
      </c>
      <c r="U483" s="371">
        <v>3193</v>
      </c>
      <c r="V483" s="463"/>
      <c r="X483" s="370"/>
      <c r="Y483" s="370" t="s">
        <v>243</v>
      </c>
      <c r="Z483" s="370" t="s">
        <v>482</v>
      </c>
      <c r="AA483" s="411"/>
      <c r="AB483" s="370"/>
      <c r="AC483" s="370"/>
      <c r="AD483" s="370"/>
      <c r="AE483" s="370"/>
      <c r="AF483" s="370" t="s">
        <v>4961</v>
      </c>
      <c r="AG483" s="370"/>
      <c r="AH483" s="370"/>
      <c r="AI483" s="370" t="s">
        <v>41</v>
      </c>
      <c r="AJ483" s="370"/>
      <c r="AK483" s="372"/>
      <c r="AL483" s="370"/>
      <c r="AM483" s="411"/>
      <c r="AN483" s="411"/>
      <c r="AO483" s="411"/>
    </row>
    <row r="484" spans="1:41" s="371" customFormat="1" ht="14.5">
      <c r="A484" s="208" t="s">
        <v>4963</v>
      </c>
      <c r="B484" s="239" t="s">
        <v>4964</v>
      </c>
      <c r="C484" s="415">
        <v>9</v>
      </c>
      <c r="D484" s="415" t="s">
        <v>4965</v>
      </c>
      <c r="E484" s="369"/>
      <c r="F484" s="370"/>
      <c r="G484" s="415"/>
      <c r="H484" s="415"/>
      <c r="I484" s="369"/>
      <c r="J484" s="370"/>
      <c r="K484" s="377"/>
      <c r="L484" s="377"/>
      <c r="M484" s="377"/>
      <c r="N484" s="377"/>
      <c r="O484" s="370"/>
      <c r="P484" s="370">
        <v>3</v>
      </c>
      <c r="Q484" s="377">
        <v>9</v>
      </c>
      <c r="R484" s="377"/>
      <c r="V484" s="463"/>
      <c r="X484" s="370"/>
      <c r="Y484" s="370"/>
      <c r="Z484" s="370"/>
      <c r="AA484" s="415"/>
      <c r="AB484" s="370"/>
      <c r="AC484" s="370"/>
      <c r="AD484" s="370"/>
      <c r="AE484" s="370"/>
      <c r="AF484" s="370"/>
      <c r="AG484" s="370"/>
      <c r="AH484" s="370"/>
      <c r="AI484" s="370"/>
      <c r="AJ484" s="370"/>
      <c r="AK484" s="372"/>
      <c r="AL484" s="370"/>
      <c r="AM484" s="415"/>
      <c r="AN484" s="415"/>
      <c r="AO484" s="415"/>
    </row>
    <row r="485" spans="1:41" s="371" customFormat="1" ht="14.5">
      <c r="A485" s="208" t="s">
        <v>4966</v>
      </c>
      <c r="B485" s="239" t="s">
        <v>4967</v>
      </c>
      <c r="C485" s="415">
        <v>1</v>
      </c>
      <c r="D485" s="415">
        <v>34</v>
      </c>
      <c r="E485" s="369" t="s">
        <v>886</v>
      </c>
      <c r="F485" s="370"/>
      <c r="G485" s="415"/>
      <c r="H485" s="415">
        <v>1</v>
      </c>
      <c r="I485" s="369"/>
      <c r="J485" s="370"/>
      <c r="K485" s="377"/>
      <c r="L485" s="377"/>
      <c r="M485" s="377" t="s">
        <v>765</v>
      </c>
      <c r="N485" s="377"/>
      <c r="O485" s="370"/>
      <c r="P485" s="370"/>
      <c r="Q485" s="377"/>
      <c r="R485" s="377"/>
      <c r="U485" s="371">
        <v>1</v>
      </c>
      <c r="V485" s="463"/>
      <c r="X485" s="370"/>
      <c r="Y485" s="370"/>
      <c r="Z485" s="370"/>
      <c r="AA485" s="415" t="s">
        <v>50</v>
      </c>
      <c r="AB485" s="370"/>
      <c r="AC485" s="370"/>
      <c r="AD485" s="370"/>
      <c r="AE485" s="370"/>
      <c r="AF485" s="370"/>
      <c r="AG485" s="370"/>
      <c r="AH485" s="370"/>
      <c r="AI485" s="370"/>
      <c r="AJ485" s="370"/>
      <c r="AK485" s="372"/>
      <c r="AL485" s="370"/>
      <c r="AM485" s="415"/>
      <c r="AN485" s="415"/>
      <c r="AO485" s="415"/>
    </row>
    <row r="486" spans="1:41" s="371" customFormat="1" ht="14.5">
      <c r="A486" s="208" t="s">
        <v>4968</v>
      </c>
      <c r="B486" s="239" t="s">
        <v>4969</v>
      </c>
      <c r="C486" s="415">
        <v>1</v>
      </c>
      <c r="D486" s="415">
        <v>39</v>
      </c>
      <c r="E486" s="369"/>
      <c r="F486" s="370"/>
      <c r="G486" s="415"/>
      <c r="H486" s="415"/>
      <c r="I486" s="369"/>
      <c r="J486" s="370"/>
      <c r="K486" s="377"/>
      <c r="L486" s="377"/>
      <c r="M486" s="377" t="s">
        <v>4970</v>
      </c>
      <c r="N486" s="377"/>
      <c r="O486" s="370"/>
      <c r="P486" s="370">
        <v>1</v>
      </c>
      <c r="Q486" s="377">
        <v>1</v>
      </c>
      <c r="R486" s="377"/>
      <c r="V486" s="463"/>
      <c r="X486" s="370"/>
      <c r="Y486" s="370"/>
      <c r="Z486" s="370"/>
      <c r="AA486" s="415" t="s">
        <v>50</v>
      </c>
      <c r="AB486" s="370"/>
      <c r="AC486" s="370"/>
      <c r="AD486" s="370"/>
      <c r="AE486" s="370"/>
      <c r="AF486" s="370" t="s">
        <v>50</v>
      </c>
      <c r="AG486" s="370"/>
      <c r="AH486" s="370"/>
      <c r="AI486" s="370"/>
      <c r="AJ486" s="370"/>
      <c r="AK486" s="372" t="s">
        <v>4971</v>
      </c>
      <c r="AL486" s="370"/>
      <c r="AM486" s="415"/>
      <c r="AN486" s="415"/>
      <c r="AO486" s="415"/>
    </row>
    <row r="487" spans="1:41" s="371" customFormat="1" ht="14.5">
      <c r="A487" s="208" t="s">
        <v>4972</v>
      </c>
      <c r="B487" s="239"/>
      <c r="C487" s="415">
        <v>100</v>
      </c>
      <c r="D487" s="415"/>
      <c r="E487" s="369"/>
      <c r="F487" s="370"/>
      <c r="G487" s="415"/>
      <c r="H487" s="415"/>
      <c r="I487" s="369"/>
      <c r="J487" s="370"/>
      <c r="K487" s="377"/>
      <c r="L487" s="377"/>
      <c r="M487" s="377" t="s">
        <v>4973</v>
      </c>
      <c r="N487" s="377"/>
      <c r="O487" s="370"/>
      <c r="P487" s="370"/>
      <c r="Q487" s="377">
        <v>40</v>
      </c>
      <c r="R487" s="377"/>
      <c r="S487" s="433">
        <v>10</v>
      </c>
      <c r="U487" s="371">
        <v>50</v>
      </c>
      <c r="V487" s="463"/>
      <c r="X487" s="370"/>
      <c r="Y487" s="370"/>
      <c r="Z487" s="370"/>
      <c r="AA487" s="415"/>
      <c r="AB487" s="370"/>
      <c r="AC487" s="370"/>
      <c r="AD487" s="370"/>
      <c r="AE487" s="370"/>
      <c r="AF487" s="370"/>
      <c r="AG487" s="370"/>
      <c r="AH487" s="370"/>
      <c r="AI487" s="370"/>
      <c r="AJ487" s="370"/>
      <c r="AK487" s="372"/>
      <c r="AL487" s="370"/>
      <c r="AM487" s="415"/>
      <c r="AN487" s="415"/>
      <c r="AO487" s="415"/>
    </row>
    <row r="488" spans="1:41" s="371" customFormat="1" ht="14.5">
      <c r="A488" s="208" t="s">
        <v>4974</v>
      </c>
      <c r="B488" s="239" t="s">
        <v>4975</v>
      </c>
      <c r="C488" s="415">
        <v>21</v>
      </c>
      <c r="D488" s="415">
        <v>26</v>
      </c>
      <c r="E488" s="369"/>
      <c r="F488" s="370"/>
      <c r="G488" s="415"/>
      <c r="H488" s="415"/>
      <c r="I488" s="369"/>
      <c r="J488" s="370"/>
      <c r="K488" s="377"/>
      <c r="L488" s="377"/>
      <c r="M488" s="377"/>
      <c r="N488" s="377"/>
      <c r="O488" s="370"/>
      <c r="P488" s="370">
        <v>8</v>
      </c>
      <c r="Q488" s="377">
        <v>21</v>
      </c>
      <c r="R488" s="377"/>
      <c r="S488" s="434"/>
      <c r="T488" s="371">
        <v>1</v>
      </c>
      <c r="V488" s="463"/>
      <c r="X488" s="370"/>
      <c r="Y488" s="370"/>
      <c r="Z488" s="370"/>
      <c r="AA488" s="415" t="s">
        <v>41</v>
      </c>
      <c r="AB488" s="370"/>
      <c r="AC488" s="370"/>
      <c r="AD488" s="370"/>
      <c r="AE488" s="370"/>
      <c r="AF488" s="370"/>
      <c r="AG488" s="370"/>
      <c r="AH488" s="370"/>
      <c r="AI488" s="370"/>
      <c r="AJ488" s="370"/>
      <c r="AK488" s="372" t="s">
        <v>4976</v>
      </c>
      <c r="AL488" s="370"/>
      <c r="AM488" s="415"/>
      <c r="AN488" s="415"/>
      <c r="AO488" s="415"/>
    </row>
    <row r="489" spans="1:41" s="371" customFormat="1" ht="14.5">
      <c r="A489" s="208" t="s">
        <v>80</v>
      </c>
      <c r="B489" s="239" t="s">
        <v>4975</v>
      </c>
      <c r="C489" s="415">
        <v>7</v>
      </c>
      <c r="D489" s="415"/>
      <c r="F489" s="370"/>
      <c r="G489" s="415"/>
      <c r="H489" s="415"/>
      <c r="I489" s="369" t="s">
        <v>3433</v>
      </c>
      <c r="J489" s="370"/>
      <c r="K489" s="377"/>
      <c r="L489" s="377"/>
      <c r="M489" s="377"/>
      <c r="N489" s="377"/>
      <c r="O489" s="370"/>
      <c r="P489" s="370">
        <v>2</v>
      </c>
      <c r="Q489" s="377">
        <v>7</v>
      </c>
      <c r="R489" s="377"/>
      <c r="S489" s="434"/>
      <c r="V489" s="463"/>
      <c r="X489" s="370"/>
      <c r="Y489" s="370"/>
      <c r="Z489" s="370" t="s">
        <v>36</v>
      </c>
      <c r="AA489" s="415"/>
      <c r="AB489" s="370"/>
      <c r="AC489" s="370"/>
      <c r="AD489" s="370"/>
      <c r="AE489" s="370"/>
      <c r="AF489" s="370"/>
      <c r="AG489" s="370"/>
      <c r="AH489" s="370"/>
      <c r="AI489" s="370"/>
      <c r="AJ489" s="370"/>
      <c r="AK489" s="372" t="s">
        <v>4977</v>
      </c>
      <c r="AL489" s="370"/>
      <c r="AM489" s="415"/>
      <c r="AN489" s="415"/>
      <c r="AO489" s="415"/>
    </row>
    <row r="490" spans="1:41" s="371" customFormat="1" ht="14.5">
      <c r="A490" s="208" t="s">
        <v>5020</v>
      </c>
      <c r="B490" s="239" t="s">
        <v>5025</v>
      </c>
      <c r="C490" s="437">
        <v>1</v>
      </c>
      <c r="D490" s="437">
        <v>33</v>
      </c>
      <c r="E490" s="370" t="s">
        <v>935</v>
      </c>
      <c r="F490" s="370"/>
      <c r="G490" s="437"/>
      <c r="H490" s="437">
        <v>1</v>
      </c>
      <c r="I490" s="369"/>
      <c r="J490" s="370">
        <v>1</v>
      </c>
      <c r="K490" s="377"/>
      <c r="L490" s="377">
        <v>1</v>
      </c>
      <c r="M490" s="377" t="s">
        <v>4306</v>
      </c>
      <c r="N490" s="377"/>
      <c r="O490" s="370"/>
      <c r="P490" s="370">
        <v>1</v>
      </c>
      <c r="Q490" s="377">
        <v>1</v>
      </c>
      <c r="R490" s="377"/>
      <c r="S490" s="434"/>
      <c r="V490" s="463"/>
      <c r="X490" s="370"/>
      <c r="Y490" s="370"/>
      <c r="Z490" s="370"/>
      <c r="AA490" s="437" t="s">
        <v>50</v>
      </c>
      <c r="AB490" s="370"/>
      <c r="AC490" s="370"/>
      <c r="AD490" s="370"/>
      <c r="AE490" s="370"/>
      <c r="AF490" s="370"/>
      <c r="AG490" s="370"/>
      <c r="AH490" s="370"/>
      <c r="AI490" s="370"/>
      <c r="AJ490" s="370"/>
      <c r="AK490" s="372"/>
      <c r="AL490" s="370"/>
      <c r="AM490" s="437"/>
      <c r="AN490" s="437"/>
      <c r="AO490" s="437"/>
    </row>
    <row r="491" spans="1:41" s="371" customFormat="1" ht="14.5">
      <c r="A491" s="208" t="s">
        <v>5031</v>
      </c>
      <c r="B491" s="239" t="s">
        <v>5035</v>
      </c>
      <c r="C491" s="437">
        <v>5</v>
      </c>
      <c r="D491" s="437" t="s">
        <v>5026</v>
      </c>
      <c r="E491" s="370" t="s">
        <v>5028</v>
      </c>
      <c r="F491" s="370"/>
      <c r="G491" s="437"/>
      <c r="H491" s="437">
        <v>5</v>
      </c>
      <c r="I491" s="369"/>
      <c r="J491" s="370"/>
      <c r="K491" s="377"/>
      <c r="L491" s="377"/>
      <c r="M491" s="377" t="s">
        <v>5027</v>
      </c>
      <c r="N491" s="377"/>
      <c r="O491" s="370"/>
      <c r="P491" s="370">
        <v>1</v>
      </c>
      <c r="Q491" s="377">
        <v>4</v>
      </c>
      <c r="R491" s="377"/>
      <c r="S491" s="434"/>
      <c r="T491" s="371">
        <v>1</v>
      </c>
      <c r="U491" s="371">
        <v>1</v>
      </c>
      <c r="V491" s="463"/>
      <c r="X491" s="370"/>
      <c r="Y491" s="370"/>
      <c r="Z491" s="370"/>
      <c r="AA491" s="437"/>
      <c r="AB491" s="370"/>
      <c r="AC491" s="370"/>
      <c r="AD491" s="370"/>
      <c r="AE491" s="370"/>
      <c r="AF491" s="370"/>
      <c r="AG491" s="370"/>
      <c r="AH491" s="370"/>
      <c r="AI491" s="370"/>
      <c r="AJ491" s="370"/>
      <c r="AK491" s="372"/>
      <c r="AL491" s="370"/>
      <c r="AM491" s="437"/>
      <c r="AN491" s="437"/>
      <c r="AO491" s="437"/>
    </row>
    <row r="492" spans="1:41" s="371" customFormat="1" ht="14.5">
      <c r="A492" s="208" t="s">
        <v>5038</v>
      </c>
      <c r="B492" s="239" t="s">
        <v>5045</v>
      </c>
      <c r="C492" s="437">
        <v>1</v>
      </c>
      <c r="D492" s="437">
        <v>28</v>
      </c>
      <c r="E492" s="370">
        <v>40</v>
      </c>
      <c r="F492" s="370"/>
      <c r="G492" s="437"/>
      <c r="H492" s="437"/>
      <c r="I492" s="369"/>
      <c r="J492" s="370"/>
      <c r="K492" s="377"/>
      <c r="L492" s="377"/>
      <c r="M492" s="377"/>
      <c r="N492" s="377"/>
      <c r="O492" s="370"/>
      <c r="P492" s="370"/>
      <c r="Q492" s="377">
        <v>1</v>
      </c>
      <c r="R492" s="377"/>
      <c r="S492" s="434"/>
      <c r="V492" s="463"/>
      <c r="X492" s="370"/>
      <c r="Y492" s="370"/>
      <c r="Z492" s="370"/>
      <c r="AA492" s="437" t="s">
        <v>50</v>
      </c>
      <c r="AB492" s="370"/>
      <c r="AC492" s="370"/>
      <c r="AD492" s="370"/>
      <c r="AE492" s="370"/>
      <c r="AF492" s="370"/>
      <c r="AG492" s="370"/>
      <c r="AH492" s="370"/>
      <c r="AI492" s="370"/>
      <c r="AJ492" s="370"/>
      <c r="AK492" s="372"/>
      <c r="AL492" s="370"/>
      <c r="AM492" s="437"/>
      <c r="AN492" s="437"/>
      <c r="AO492" s="437"/>
    </row>
    <row r="493" spans="1:41" s="371" customFormat="1" ht="14.5">
      <c r="A493" s="208" t="s">
        <v>5048</v>
      </c>
      <c r="B493" s="239" t="s">
        <v>5054</v>
      </c>
      <c r="C493" s="437">
        <v>174</v>
      </c>
      <c r="D493" s="437">
        <v>32.6</v>
      </c>
      <c r="E493" s="370"/>
      <c r="F493" s="370"/>
      <c r="G493" s="437"/>
      <c r="H493" s="437"/>
      <c r="I493" s="369"/>
      <c r="J493" s="370"/>
      <c r="K493" s="377">
        <v>13</v>
      </c>
      <c r="L493" s="377"/>
      <c r="M493" s="377" t="s">
        <v>5046</v>
      </c>
      <c r="N493" s="377"/>
      <c r="O493" s="370"/>
      <c r="P493" s="370">
        <v>36</v>
      </c>
      <c r="Q493" s="377">
        <f>12+94+68</f>
        <v>174</v>
      </c>
      <c r="R493" s="377"/>
      <c r="S493" s="434"/>
      <c r="T493" s="371">
        <v>36</v>
      </c>
      <c r="V493" s="463"/>
      <c r="X493" s="370"/>
      <c r="Y493" s="370"/>
      <c r="Z493" s="370"/>
      <c r="AA493" s="437" t="s">
        <v>50</v>
      </c>
      <c r="AB493" s="370"/>
      <c r="AC493" s="370"/>
      <c r="AD493" s="370"/>
      <c r="AE493" s="370"/>
      <c r="AF493" s="370"/>
      <c r="AG493" s="370"/>
      <c r="AH493" s="370"/>
      <c r="AI493" s="370"/>
      <c r="AJ493" s="370"/>
      <c r="AK493" s="372"/>
      <c r="AL493" s="370"/>
      <c r="AM493" s="437"/>
      <c r="AN493" s="437"/>
      <c r="AO493" s="437"/>
    </row>
    <row r="494" spans="1:41" s="371" customFormat="1" ht="14.5">
      <c r="A494" s="208" t="s">
        <v>5063</v>
      </c>
      <c r="B494" s="239" t="s">
        <v>5069</v>
      </c>
      <c r="C494" s="437">
        <v>20</v>
      </c>
      <c r="D494" s="437" t="s">
        <v>5055</v>
      </c>
      <c r="E494" s="370" t="s">
        <v>5057</v>
      </c>
      <c r="F494" s="370">
        <v>3</v>
      </c>
      <c r="G494" s="437">
        <v>2</v>
      </c>
      <c r="H494" s="437">
        <v>15</v>
      </c>
      <c r="I494" s="369"/>
      <c r="J494" s="370"/>
      <c r="K494" s="377"/>
      <c r="L494" s="377"/>
      <c r="M494" s="377" t="s">
        <v>5056</v>
      </c>
      <c r="N494" s="377"/>
      <c r="O494" s="370"/>
      <c r="P494" s="370">
        <v>13</v>
      </c>
      <c r="Q494" s="377">
        <v>17</v>
      </c>
      <c r="R494" s="377">
        <v>1</v>
      </c>
      <c r="S494" s="434"/>
      <c r="V494" s="463">
        <v>2</v>
      </c>
      <c r="X494" s="370"/>
      <c r="Y494" s="370"/>
      <c r="Z494" s="370"/>
      <c r="AA494" s="437" t="s">
        <v>50</v>
      </c>
      <c r="AB494" s="370"/>
      <c r="AC494" s="370"/>
      <c r="AD494" s="370"/>
      <c r="AE494" s="370"/>
      <c r="AF494" s="370"/>
      <c r="AG494" s="370"/>
      <c r="AH494" s="370"/>
      <c r="AI494" s="370"/>
      <c r="AJ494" s="370"/>
      <c r="AK494" s="372"/>
      <c r="AL494" s="370"/>
      <c r="AM494" s="437"/>
      <c r="AN494" s="437"/>
      <c r="AO494" s="437"/>
    </row>
    <row r="495" spans="1:41" s="371" customFormat="1" ht="14.5">
      <c r="A495" s="208" t="s">
        <v>5084</v>
      </c>
      <c r="B495" s="239" t="s">
        <v>5091</v>
      </c>
      <c r="C495" s="444">
        <v>1</v>
      </c>
      <c r="D495" s="444">
        <v>26</v>
      </c>
      <c r="E495" s="370">
        <v>36</v>
      </c>
      <c r="F495" s="370"/>
      <c r="G495" s="444"/>
      <c r="H495" s="444">
        <v>1</v>
      </c>
      <c r="I495" s="369" t="s">
        <v>3434</v>
      </c>
      <c r="J495" s="370"/>
      <c r="K495" s="377"/>
      <c r="L495" s="377"/>
      <c r="M495" s="377"/>
      <c r="N495" s="377"/>
      <c r="O495" s="370" t="s">
        <v>3411</v>
      </c>
      <c r="P495" s="370">
        <v>1</v>
      </c>
      <c r="Q495" s="377">
        <v>1</v>
      </c>
      <c r="R495" s="377"/>
      <c r="S495" s="434"/>
      <c r="V495" s="463"/>
      <c r="X495" s="370"/>
      <c r="Y495" s="370"/>
      <c r="Z495" s="370"/>
      <c r="AA495" s="444" t="s">
        <v>50</v>
      </c>
      <c r="AB495" s="370"/>
      <c r="AC495" s="370"/>
      <c r="AD495" s="370"/>
      <c r="AE495" s="370"/>
      <c r="AF495" s="370"/>
      <c r="AG495" s="370"/>
      <c r="AH495" s="370"/>
      <c r="AI495" s="370"/>
      <c r="AJ495" s="370"/>
      <c r="AK495" s="372"/>
      <c r="AL495" s="370"/>
      <c r="AM495" s="444"/>
      <c r="AN495" s="444"/>
      <c r="AO495" s="444"/>
    </row>
    <row r="496" spans="1:41" s="371" customFormat="1" ht="14.5">
      <c r="A496" s="208" t="s">
        <v>5093</v>
      </c>
      <c r="B496" s="239" t="s">
        <v>5098</v>
      </c>
      <c r="C496" s="444">
        <v>1</v>
      </c>
      <c r="D496" s="444">
        <v>21</v>
      </c>
      <c r="E496" s="370" t="s">
        <v>5092</v>
      </c>
      <c r="F496" s="370"/>
      <c r="G496" s="444"/>
      <c r="H496" s="444"/>
      <c r="I496" s="369"/>
      <c r="J496" s="370"/>
      <c r="K496" s="377"/>
      <c r="L496" s="377"/>
      <c r="M496" s="377"/>
      <c r="N496" s="377"/>
      <c r="O496" s="370"/>
      <c r="P496" s="370"/>
      <c r="Q496" s="377"/>
      <c r="R496" s="377">
        <v>1</v>
      </c>
      <c r="S496" s="434"/>
      <c r="V496" s="463"/>
      <c r="X496" s="370"/>
      <c r="Y496" s="370"/>
      <c r="Z496" s="370"/>
      <c r="AA496" s="444" t="s">
        <v>50</v>
      </c>
      <c r="AB496" s="370"/>
      <c r="AC496" s="370"/>
      <c r="AD496" s="370"/>
      <c r="AE496" s="370"/>
      <c r="AF496" s="370"/>
      <c r="AG496" s="370"/>
      <c r="AH496" s="370"/>
      <c r="AI496" s="370"/>
      <c r="AJ496" s="370"/>
      <c r="AK496" s="372"/>
      <c r="AL496" s="370"/>
      <c r="AM496" s="444"/>
      <c r="AN496" s="444"/>
      <c r="AO496" s="444"/>
    </row>
    <row r="497" spans="1:41" s="371" customFormat="1" ht="14.5">
      <c r="A497" s="208" t="s">
        <v>5101</v>
      </c>
      <c r="B497" s="239" t="s">
        <v>5107</v>
      </c>
      <c r="C497" s="444">
        <v>1</v>
      </c>
      <c r="D497" s="444">
        <v>40</v>
      </c>
      <c r="E497" s="370" t="s">
        <v>5099</v>
      </c>
      <c r="F497" s="370"/>
      <c r="G497" s="444">
        <v>1</v>
      </c>
      <c r="H497" s="444"/>
      <c r="I497" s="369"/>
      <c r="J497" s="370"/>
      <c r="K497" s="377"/>
      <c r="L497" s="377"/>
      <c r="M497" s="377"/>
      <c r="N497" s="377"/>
      <c r="O497" s="370"/>
      <c r="P497" s="370"/>
      <c r="Q497" s="377"/>
      <c r="R497" s="377">
        <v>1</v>
      </c>
      <c r="S497" s="434"/>
      <c r="T497" s="371">
        <v>1</v>
      </c>
      <c r="V497" s="463"/>
      <c r="X497" s="370"/>
      <c r="Y497" s="370"/>
      <c r="Z497" s="370"/>
      <c r="AA497" s="444" t="s">
        <v>36</v>
      </c>
      <c r="AB497" s="370"/>
      <c r="AC497" s="370"/>
      <c r="AD497" s="370"/>
      <c r="AE497" s="370"/>
      <c r="AF497" s="370" t="s">
        <v>50</v>
      </c>
      <c r="AG497" s="370"/>
      <c r="AH497" s="370"/>
      <c r="AI497" s="370"/>
      <c r="AJ497" s="370"/>
      <c r="AK497" s="372" t="s">
        <v>5100</v>
      </c>
      <c r="AL497" s="370"/>
      <c r="AM497" s="444"/>
      <c r="AN497" s="444"/>
      <c r="AO497" s="444"/>
    </row>
    <row r="498" spans="1:41" s="371" customFormat="1" ht="14.5">
      <c r="A498" s="208" t="s">
        <v>5114</v>
      </c>
      <c r="B498" s="239" t="s">
        <v>5120</v>
      </c>
      <c r="C498" s="444">
        <v>73</v>
      </c>
      <c r="D498" s="444">
        <v>34</v>
      </c>
      <c r="E498" s="370"/>
      <c r="F498" s="370"/>
      <c r="G498" s="444">
        <v>3</v>
      </c>
      <c r="H498" s="444">
        <v>70</v>
      </c>
      <c r="I498" s="369"/>
      <c r="J498" s="370"/>
      <c r="K498" s="377">
        <v>1</v>
      </c>
      <c r="L498" s="377">
        <v>3</v>
      </c>
      <c r="M498" s="377" t="s">
        <v>5108</v>
      </c>
      <c r="N498" s="377"/>
      <c r="O498" s="370"/>
      <c r="P498" s="370">
        <v>26</v>
      </c>
      <c r="Q498" s="377">
        <f>38+9+20+6</f>
        <v>73</v>
      </c>
      <c r="R498" s="377"/>
      <c r="S498" s="434"/>
      <c r="V498" s="463"/>
      <c r="X498" s="370"/>
      <c r="Y498" s="370"/>
      <c r="Z498" s="370"/>
      <c r="AA498" s="444"/>
      <c r="AB498" s="370"/>
      <c r="AC498" s="370"/>
      <c r="AD498" s="370"/>
      <c r="AE498" s="370"/>
      <c r="AF498" s="370"/>
      <c r="AG498" s="370"/>
      <c r="AH498" s="370"/>
      <c r="AI498" s="370"/>
      <c r="AJ498" s="370"/>
      <c r="AK498" s="372"/>
      <c r="AL498" s="370"/>
      <c r="AM498" s="444"/>
      <c r="AN498" s="444"/>
      <c r="AO498" s="444"/>
    </row>
    <row r="499" spans="1:41" s="371" customFormat="1" ht="14.5">
      <c r="A499" s="208" t="s">
        <v>5122</v>
      </c>
      <c r="B499" s="239"/>
      <c r="C499" s="444">
        <v>1</v>
      </c>
      <c r="D499" s="444">
        <v>28</v>
      </c>
      <c r="E499" s="370">
        <v>18</v>
      </c>
      <c r="F499" s="370"/>
      <c r="G499" s="444">
        <v>1</v>
      </c>
      <c r="H499" s="444"/>
      <c r="I499" s="369"/>
      <c r="J499" s="370"/>
      <c r="K499" s="377"/>
      <c r="L499" s="377"/>
      <c r="M499" s="377" t="s">
        <v>5121</v>
      </c>
      <c r="N499" s="377"/>
      <c r="O499" s="370"/>
      <c r="P499" s="370"/>
      <c r="Q499" s="377"/>
      <c r="R499" s="377"/>
      <c r="S499" s="434"/>
      <c r="U499" s="371">
        <v>1</v>
      </c>
      <c r="V499" s="463"/>
      <c r="X499" s="370"/>
      <c r="Y499" s="370"/>
      <c r="Z499" s="370"/>
      <c r="AA499" s="444" t="s">
        <v>50</v>
      </c>
      <c r="AB499" s="370"/>
      <c r="AC499" s="370"/>
      <c r="AD499" s="370"/>
      <c r="AE499" s="370"/>
      <c r="AF499" s="370"/>
      <c r="AG499" s="370"/>
      <c r="AH499" s="370"/>
      <c r="AI499" s="370"/>
      <c r="AJ499" s="370"/>
      <c r="AK499" s="372"/>
      <c r="AL499" s="370"/>
      <c r="AM499" s="444"/>
      <c r="AN499" s="444"/>
      <c r="AO499" s="444"/>
    </row>
    <row r="500" spans="1:41" s="371" customFormat="1" ht="14.5">
      <c r="A500" s="208" t="s">
        <v>574</v>
      </c>
      <c r="B500" s="239" t="s">
        <v>5054</v>
      </c>
      <c r="C500" s="444">
        <v>90</v>
      </c>
      <c r="D500" s="444">
        <v>28</v>
      </c>
      <c r="E500" s="370">
        <v>24</v>
      </c>
      <c r="F500" s="370">
        <v>30</v>
      </c>
      <c r="G500" s="444">
        <v>30</v>
      </c>
      <c r="H500" s="444">
        <v>30</v>
      </c>
      <c r="I500" s="369"/>
      <c r="J500" s="370"/>
      <c r="K500" s="377">
        <v>2</v>
      </c>
      <c r="L500" s="377">
        <v>3</v>
      </c>
      <c r="M500" s="377"/>
      <c r="N500" s="377"/>
      <c r="O500" s="370"/>
      <c r="P500" s="370"/>
      <c r="Q500" s="377"/>
      <c r="R500" s="396">
        <v>2</v>
      </c>
      <c r="S500" s="434"/>
      <c r="V500" s="463"/>
      <c r="X500" s="370"/>
      <c r="Y500" s="370"/>
      <c r="Z500" s="370"/>
      <c r="AA500" s="444" t="s">
        <v>50</v>
      </c>
      <c r="AB500" s="370"/>
      <c r="AC500" s="370"/>
      <c r="AD500" s="370"/>
      <c r="AE500" s="370"/>
      <c r="AF500" s="370"/>
      <c r="AG500" s="370"/>
      <c r="AH500" s="370"/>
      <c r="AI500" s="370"/>
      <c r="AJ500" s="370"/>
      <c r="AK500" s="372"/>
      <c r="AL500" s="370"/>
      <c r="AM500" s="444"/>
      <c r="AN500" s="444"/>
      <c r="AO500" s="444"/>
    </row>
    <row r="501" spans="1:41" s="371" customFormat="1" ht="14.5">
      <c r="A501" s="83" t="s">
        <v>5138</v>
      </c>
      <c r="B501" s="239"/>
      <c r="C501" s="444">
        <v>24</v>
      </c>
      <c r="D501" s="444" t="s">
        <v>5132</v>
      </c>
      <c r="E501" s="370" t="s">
        <v>5133</v>
      </c>
      <c r="F501" s="370"/>
      <c r="G501" s="444"/>
      <c r="H501" s="444"/>
      <c r="I501" s="369" t="s">
        <v>5136</v>
      </c>
      <c r="J501" s="370">
        <v>2</v>
      </c>
      <c r="K501" s="377">
        <v>2</v>
      </c>
      <c r="L501" s="377">
        <v>2</v>
      </c>
      <c r="M501" s="377" t="s">
        <v>5134</v>
      </c>
      <c r="N501" s="377">
        <v>1</v>
      </c>
      <c r="O501" s="377">
        <v>1</v>
      </c>
      <c r="P501" s="377">
        <v>9</v>
      </c>
      <c r="Q501" s="377">
        <v>10</v>
      </c>
      <c r="R501" s="377"/>
      <c r="S501" s="434"/>
      <c r="U501" s="371">
        <v>14</v>
      </c>
      <c r="V501" s="463"/>
      <c r="X501" s="370"/>
      <c r="Y501" s="370"/>
      <c r="Z501" s="370"/>
      <c r="AA501" s="444"/>
      <c r="AB501" s="370"/>
      <c r="AC501" s="370"/>
      <c r="AD501" s="370"/>
      <c r="AE501" s="370"/>
      <c r="AF501" s="370"/>
      <c r="AG501" s="370"/>
      <c r="AH501" s="370"/>
      <c r="AI501" s="370"/>
      <c r="AJ501" s="370"/>
      <c r="AK501" s="372"/>
      <c r="AL501" s="370"/>
      <c r="AM501" s="444"/>
      <c r="AN501" s="444"/>
      <c r="AO501" s="444"/>
    </row>
    <row r="502" spans="1:41" s="371" customFormat="1" ht="14.5">
      <c r="A502" s="190" t="s">
        <v>5145</v>
      </c>
      <c r="B502" s="239" t="s">
        <v>5151</v>
      </c>
      <c r="C502" s="444">
        <v>7</v>
      </c>
      <c r="D502" s="444">
        <v>28</v>
      </c>
      <c r="E502" s="370">
        <v>39</v>
      </c>
      <c r="F502" s="370"/>
      <c r="G502" s="444"/>
      <c r="H502" s="444">
        <v>7</v>
      </c>
      <c r="I502" s="369"/>
      <c r="J502" s="370"/>
      <c r="K502" s="377"/>
      <c r="L502" s="377"/>
      <c r="M502" s="377"/>
      <c r="N502" s="377"/>
      <c r="O502" s="377"/>
      <c r="P502" s="377">
        <v>4</v>
      </c>
      <c r="Q502" s="377">
        <v>7</v>
      </c>
      <c r="R502" s="377"/>
      <c r="S502" s="434"/>
      <c r="T502" s="371">
        <v>3</v>
      </c>
      <c r="V502" s="463"/>
      <c r="X502" s="370"/>
      <c r="Y502" s="370"/>
      <c r="Z502" s="370"/>
      <c r="AA502" s="444" t="s">
        <v>50</v>
      </c>
      <c r="AB502" s="370"/>
      <c r="AC502" s="370"/>
      <c r="AD502" s="370"/>
      <c r="AE502" s="370"/>
      <c r="AF502" s="370"/>
      <c r="AG502" s="370"/>
      <c r="AH502" s="370"/>
      <c r="AI502" s="370"/>
      <c r="AJ502" s="370"/>
      <c r="AK502" s="372"/>
      <c r="AL502" s="370"/>
      <c r="AM502" s="444"/>
      <c r="AN502" s="444"/>
      <c r="AO502" s="444"/>
    </row>
    <row r="503" spans="1:41" s="371" customFormat="1" ht="14.5">
      <c r="A503" s="83" t="s">
        <v>5156</v>
      </c>
      <c r="B503" s="239" t="s">
        <v>5161</v>
      </c>
      <c r="C503" s="444">
        <v>93</v>
      </c>
      <c r="D503" s="444" t="s">
        <v>5152</v>
      </c>
      <c r="E503" s="370"/>
      <c r="F503" s="370"/>
      <c r="G503" s="444"/>
      <c r="H503" s="444"/>
      <c r="I503" s="369"/>
      <c r="J503" s="370"/>
      <c r="K503" s="377"/>
      <c r="L503" s="377">
        <v>9</v>
      </c>
      <c r="M503" s="377" t="s">
        <v>5153</v>
      </c>
      <c r="N503" s="377"/>
      <c r="O503" s="377"/>
      <c r="P503" s="377">
        <v>32</v>
      </c>
      <c r="Q503" s="377">
        <v>93</v>
      </c>
      <c r="R503" s="377"/>
      <c r="S503" s="434"/>
      <c r="V503" s="463"/>
      <c r="X503" s="370"/>
      <c r="Y503" s="370"/>
      <c r="Z503" s="370"/>
      <c r="AA503" s="444"/>
      <c r="AB503" s="370"/>
      <c r="AC503" s="370"/>
      <c r="AD503" s="370"/>
      <c r="AE503" s="370"/>
      <c r="AF503" s="370"/>
      <c r="AG503" s="370"/>
      <c r="AH503" s="370"/>
      <c r="AI503" s="370"/>
      <c r="AJ503" s="370"/>
      <c r="AK503" s="372"/>
      <c r="AL503" s="370"/>
      <c r="AM503" s="444"/>
      <c r="AN503" s="444"/>
      <c r="AO503" s="444"/>
    </row>
    <row r="504" spans="1:41" s="371" customFormat="1" ht="14.5">
      <c r="A504" s="83" t="s">
        <v>5163</v>
      </c>
      <c r="B504" s="239" t="s">
        <v>5161</v>
      </c>
      <c r="C504" s="444">
        <v>21</v>
      </c>
      <c r="D504" s="444">
        <v>33</v>
      </c>
      <c r="E504" s="370" t="s">
        <v>737</v>
      </c>
      <c r="F504" s="370"/>
      <c r="G504" s="444"/>
      <c r="H504" s="444"/>
      <c r="I504" s="369" t="s">
        <v>3433</v>
      </c>
      <c r="J504" s="370">
        <v>7</v>
      </c>
      <c r="K504" s="377"/>
      <c r="L504" s="377">
        <v>2</v>
      </c>
      <c r="M504" s="377" t="s">
        <v>5162</v>
      </c>
      <c r="N504" s="377">
        <v>2</v>
      </c>
      <c r="O504" s="377"/>
      <c r="P504" s="377">
        <v>9</v>
      </c>
      <c r="Q504" s="377">
        <v>21</v>
      </c>
      <c r="R504" s="377"/>
      <c r="S504" s="434"/>
      <c r="T504" s="371">
        <v>3</v>
      </c>
      <c r="V504" s="463"/>
      <c r="X504" s="370"/>
      <c r="Y504" s="370"/>
      <c r="Z504" s="370"/>
      <c r="AA504" s="444" t="s">
        <v>50</v>
      </c>
      <c r="AB504" s="370"/>
      <c r="AC504" s="370"/>
      <c r="AD504" s="370"/>
      <c r="AE504" s="370"/>
      <c r="AF504" s="370" t="s">
        <v>191</v>
      </c>
      <c r="AG504" s="370"/>
      <c r="AH504" s="370"/>
      <c r="AI504" s="370"/>
      <c r="AJ504" s="370"/>
      <c r="AK504" s="372"/>
      <c r="AL504" s="370"/>
      <c r="AM504" s="444"/>
      <c r="AN504" s="444"/>
      <c r="AO504" s="444"/>
    </row>
    <row r="505" spans="1:41" s="371" customFormat="1" ht="14.5">
      <c r="A505" s="83" t="s">
        <v>5169</v>
      </c>
      <c r="B505" s="239" t="s">
        <v>5174</v>
      </c>
      <c r="C505" s="444">
        <v>1</v>
      </c>
      <c r="D505" s="444"/>
      <c r="E505" s="370">
        <v>26</v>
      </c>
      <c r="F505" s="370"/>
      <c r="G505" s="444">
        <v>1</v>
      </c>
      <c r="H505" s="444"/>
      <c r="I505" s="369"/>
      <c r="J505" s="370"/>
      <c r="K505" s="377"/>
      <c r="L505" s="377"/>
      <c r="M505" s="377"/>
      <c r="N505" s="377"/>
      <c r="O505" s="377"/>
      <c r="P505" s="377"/>
      <c r="Q505" s="377"/>
      <c r="R505" s="377"/>
      <c r="S505" s="434"/>
      <c r="U505" s="371">
        <v>1</v>
      </c>
      <c r="V505" s="463"/>
      <c r="X505" s="370"/>
      <c r="Y505" s="370"/>
      <c r="Z505" s="370"/>
      <c r="AA505" s="444" t="s">
        <v>50</v>
      </c>
      <c r="AB505" s="370"/>
      <c r="AC505" s="370"/>
      <c r="AD505" s="370"/>
      <c r="AE505" s="370"/>
      <c r="AF505" s="370"/>
      <c r="AG505" s="370"/>
      <c r="AH505" s="370"/>
      <c r="AI505" s="370"/>
      <c r="AJ505" s="370"/>
      <c r="AK505" s="372"/>
      <c r="AL505" s="370"/>
      <c r="AM505" s="444"/>
      <c r="AN505" s="444"/>
      <c r="AO505" s="444"/>
    </row>
    <row r="506" spans="1:41" s="371" customFormat="1" ht="14.5">
      <c r="A506" s="83" t="s">
        <v>5177</v>
      </c>
      <c r="B506" s="239" t="s">
        <v>5054</v>
      </c>
      <c r="C506" s="444">
        <v>1</v>
      </c>
      <c r="D506" s="444">
        <v>39</v>
      </c>
      <c r="E506" s="370" t="s">
        <v>799</v>
      </c>
      <c r="F506" s="370"/>
      <c r="G506" s="444"/>
      <c r="H506" s="444"/>
      <c r="I506" s="369"/>
      <c r="J506" s="370"/>
      <c r="K506" s="377"/>
      <c r="L506" s="377"/>
      <c r="M506" s="377" t="s">
        <v>5175</v>
      </c>
      <c r="N506" s="377">
        <v>1</v>
      </c>
      <c r="O506" s="377"/>
      <c r="P506" s="377">
        <v>1</v>
      </c>
      <c r="Q506" s="377">
        <v>1</v>
      </c>
      <c r="R506" s="377"/>
      <c r="S506" s="434"/>
      <c r="T506" s="371">
        <v>1</v>
      </c>
      <c r="V506" s="463"/>
      <c r="X506" s="370"/>
      <c r="Y506" s="370"/>
      <c r="Z506" s="370"/>
      <c r="AA506" s="444" t="s">
        <v>50</v>
      </c>
      <c r="AB506" s="370"/>
      <c r="AC506" s="370"/>
      <c r="AD506" s="370"/>
      <c r="AE506" s="370"/>
      <c r="AF506" s="370"/>
      <c r="AG506" s="370"/>
      <c r="AH506" s="370"/>
      <c r="AI506" s="370"/>
      <c r="AJ506" s="370"/>
      <c r="AK506" s="372"/>
      <c r="AL506" s="370"/>
      <c r="AM506" s="444"/>
      <c r="AN506" s="444"/>
      <c r="AO506" s="444"/>
    </row>
    <row r="507" spans="1:41" s="371" customFormat="1" ht="14.5">
      <c r="A507" s="208" t="s">
        <v>5186</v>
      </c>
      <c r="B507" s="239" t="s">
        <v>5192</v>
      </c>
      <c r="C507" s="444">
        <v>240</v>
      </c>
      <c r="D507" s="444">
        <v>28</v>
      </c>
      <c r="E507" s="370"/>
      <c r="F507" s="370">
        <v>38</v>
      </c>
      <c r="G507" s="444">
        <v>67</v>
      </c>
      <c r="H507" s="444">
        <v>135</v>
      </c>
      <c r="I507" s="369"/>
      <c r="J507" s="370"/>
      <c r="K507" s="377"/>
      <c r="L507" s="377">
        <v>16</v>
      </c>
      <c r="M507" s="377" t="s">
        <v>5184</v>
      </c>
      <c r="N507" s="377">
        <v>8</v>
      </c>
      <c r="O507" s="377">
        <v>3</v>
      </c>
      <c r="P507" s="377">
        <v>55</v>
      </c>
      <c r="Q507" s="377">
        <v>155</v>
      </c>
      <c r="R507" s="377">
        <v>2</v>
      </c>
      <c r="S507" s="434"/>
      <c r="U507" s="456">
        <f>240-158</f>
        <v>82</v>
      </c>
      <c r="V507" s="463"/>
      <c r="X507" s="370"/>
      <c r="Y507" s="370"/>
      <c r="Z507" s="370"/>
      <c r="AA507" s="444" t="s">
        <v>50</v>
      </c>
      <c r="AB507" s="370"/>
      <c r="AC507" s="370"/>
      <c r="AD507" s="370"/>
      <c r="AE507" s="370"/>
      <c r="AF507" s="370"/>
      <c r="AG507" s="370"/>
      <c r="AH507" s="370"/>
      <c r="AI507" s="370"/>
      <c r="AJ507" s="370"/>
      <c r="AK507" s="372"/>
      <c r="AL507" s="370"/>
      <c r="AM507" s="444"/>
      <c r="AN507" s="444"/>
      <c r="AO507" s="444"/>
    </row>
    <row r="508" spans="1:41" s="371" customFormat="1" ht="14.5">
      <c r="A508" s="83" t="s">
        <v>4870</v>
      </c>
      <c r="B508" s="239" t="s">
        <v>4735</v>
      </c>
      <c r="C508" s="444">
        <v>1</v>
      </c>
      <c r="D508" s="444">
        <v>27</v>
      </c>
      <c r="E508" s="370" t="s">
        <v>903</v>
      </c>
      <c r="F508" s="370"/>
      <c r="G508" s="444"/>
      <c r="H508" s="444">
        <v>1</v>
      </c>
      <c r="I508" s="369" t="s">
        <v>3730</v>
      </c>
      <c r="J508" s="370"/>
      <c r="K508" s="377"/>
      <c r="L508" s="377"/>
      <c r="M508" s="377"/>
      <c r="N508" s="377"/>
      <c r="O508" s="377"/>
      <c r="P508" s="377">
        <v>1</v>
      </c>
      <c r="Q508" s="377">
        <v>1</v>
      </c>
      <c r="R508" s="377"/>
      <c r="S508" s="434"/>
      <c r="V508" s="463"/>
      <c r="X508" s="370"/>
      <c r="Y508" s="370"/>
      <c r="Z508" s="370"/>
      <c r="AA508" s="444" t="s">
        <v>50</v>
      </c>
      <c r="AB508" s="370"/>
      <c r="AC508" s="370"/>
      <c r="AD508" s="370"/>
      <c r="AE508" s="370"/>
      <c r="AF508" s="370"/>
      <c r="AG508" s="370"/>
      <c r="AH508" s="370"/>
      <c r="AI508" s="370"/>
      <c r="AJ508" s="370"/>
      <c r="AK508" s="372"/>
      <c r="AL508" s="370"/>
      <c r="AM508" s="444"/>
      <c r="AN508" s="444"/>
      <c r="AO508" s="444"/>
    </row>
    <row r="509" spans="1:41" s="371" customFormat="1" ht="14.5">
      <c r="A509" s="83" t="s">
        <v>5201</v>
      </c>
      <c r="B509" s="239"/>
      <c r="C509" s="465">
        <v>1</v>
      </c>
      <c r="D509" s="465">
        <v>25</v>
      </c>
      <c r="E509" s="370" t="s">
        <v>935</v>
      </c>
      <c r="F509" s="370"/>
      <c r="G509" s="465"/>
      <c r="H509" s="465">
        <v>1</v>
      </c>
      <c r="I509" s="369" t="s">
        <v>3428</v>
      </c>
      <c r="J509" s="370"/>
      <c r="K509" s="377"/>
      <c r="L509" s="377"/>
      <c r="M509" s="377"/>
      <c r="N509" s="377"/>
      <c r="O509" s="377"/>
      <c r="P509" s="377">
        <v>1</v>
      </c>
      <c r="Q509" s="377">
        <v>1</v>
      </c>
      <c r="R509" s="377"/>
      <c r="S509" s="434"/>
      <c r="X509" s="370"/>
      <c r="Y509" s="370"/>
      <c r="Z509" s="370"/>
      <c r="AA509" s="465" t="s">
        <v>50</v>
      </c>
      <c r="AB509" s="370"/>
      <c r="AC509" s="370"/>
      <c r="AD509" s="370"/>
      <c r="AE509" s="370"/>
      <c r="AF509" s="370"/>
      <c r="AG509" s="370"/>
      <c r="AH509" s="370"/>
      <c r="AI509" s="370"/>
      <c r="AJ509" s="370"/>
      <c r="AK509" s="372"/>
      <c r="AL509" s="370"/>
      <c r="AM509" s="465"/>
      <c r="AN509" s="465"/>
      <c r="AO509" s="465"/>
    </row>
    <row r="510" spans="1:41" s="371" customFormat="1" ht="14.5">
      <c r="A510" s="83" t="s">
        <v>5206</v>
      </c>
      <c r="B510" s="239" t="s">
        <v>5410</v>
      </c>
      <c r="C510" s="465">
        <v>1</v>
      </c>
      <c r="D510" s="465"/>
      <c r="E510" s="370"/>
      <c r="F510" s="370"/>
      <c r="G510" s="465"/>
      <c r="H510" s="465"/>
      <c r="I510" s="369"/>
      <c r="J510" s="370"/>
      <c r="K510" s="377"/>
      <c r="L510" s="377"/>
      <c r="M510" s="377"/>
      <c r="N510" s="377"/>
      <c r="O510" s="377"/>
      <c r="P510" s="377"/>
      <c r="Q510" s="377">
        <v>1</v>
      </c>
      <c r="R510" s="377"/>
      <c r="S510" s="434"/>
      <c r="X510" s="370"/>
      <c r="Y510" s="370"/>
      <c r="Z510" s="370"/>
      <c r="AA510" s="465" t="s">
        <v>50</v>
      </c>
      <c r="AB510" s="370"/>
      <c r="AC510" s="370"/>
      <c r="AD510" s="370"/>
      <c r="AE510" s="370"/>
      <c r="AF510" s="370"/>
      <c r="AG510" s="370" t="s">
        <v>50</v>
      </c>
      <c r="AH510" s="370"/>
      <c r="AI510" s="370"/>
      <c r="AJ510" s="370"/>
      <c r="AK510" s="372"/>
      <c r="AL510" s="370"/>
      <c r="AM510" s="465"/>
      <c r="AN510" s="465"/>
      <c r="AO510" s="465"/>
    </row>
    <row r="511" spans="1:41" s="371" customFormat="1" ht="14.5">
      <c r="A511" s="83" t="s">
        <v>5212</v>
      </c>
      <c r="B511" s="239" t="s">
        <v>5410</v>
      </c>
      <c r="C511" s="465">
        <v>16</v>
      </c>
      <c r="D511" s="465"/>
      <c r="E511" s="370"/>
      <c r="F511" s="370"/>
      <c r="G511" s="465"/>
      <c r="H511" s="465"/>
      <c r="I511" s="369"/>
      <c r="J511" s="370">
        <v>3</v>
      </c>
      <c r="K511" s="377"/>
      <c r="L511" s="377"/>
      <c r="M511" s="377"/>
      <c r="N511" s="377"/>
      <c r="O511" s="377"/>
      <c r="P511" s="377"/>
      <c r="Q511" s="377">
        <v>16</v>
      </c>
      <c r="R511" s="377"/>
      <c r="S511" s="434"/>
      <c r="X511" s="370"/>
      <c r="Y511" s="370"/>
      <c r="Z511" s="370"/>
      <c r="AA511" s="465"/>
      <c r="AB511" s="370"/>
      <c r="AC511" s="370"/>
      <c r="AD511" s="370"/>
      <c r="AE511" s="370"/>
      <c r="AF511" s="370"/>
      <c r="AG511" s="370"/>
      <c r="AH511" s="370"/>
      <c r="AI511" s="370"/>
      <c r="AJ511" s="370"/>
      <c r="AK511" s="372"/>
      <c r="AL511" s="370"/>
      <c r="AM511" s="465"/>
      <c r="AN511" s="465"/>
      <c r="AO511" s="465"/>
    </row>
    <row r="512" spans="1:41" s="371" customFormat="1" ht="14.5">
      <c r="A512" s="83" t="s">
        <v>5217</v>
      </c>
      <c r="B512" s="239" t="s">
        <v>5411</v>
      </c>
      <c r="C512" s="465">
        <v>6</v>
      </c>
      <c r="D512" s="465" t="s">
        <v>3331</v>
      </c>
      <c r="E512" s="369" t="s">
        <v>5430</v>
      </c>
      <c r="F512" s="370">
        <v>2</v>
      </c>
      <c r="G512" s="465">
        <v>1</v>
      </c>
      <c r="H512" s="465">
        <v>3</v>
      </c>
      <c r="I512" s="369"/>
      <c r="J512" s="370">
        <v>1</v>
      </c>
      <c r="K512" s="377">
        <v>1</v>
      </c>
      <c r="L512" s="377"/>
      <c r="M512" s="377" t="s">
        <v>5431</v>
      </c>
      <c r="N512" s="377">
        <v>2</v>
      </c>
      <c r="O512" s="377">
        <v>1</v>
      </c>
      <c r="P512" s="377">
        <v>1</v>
      </c>
      <c r="Q512" s="377">
        <v>2</v>
      </c>
      <c r="R512" s="377">
        <v>1</v>
      </c>
      <c r="S512" s="434"/>
      <c r="U512" s="371">
        <v>2</v>
      </c>
      <c r="X512" s="370"/>
      <c r="Y512" s="370"/>
      <c r="Z512" s="370"/>
      <c r="AA512" s="465"/>
      <c r="AB512" s="370"/>
      <c r="AC512" s="370"/>
      <c r="AD512" s="370"/>
      <c r="AE512" s="370"/>
      <c r="AF512" s="370"/>
      <c r="AG512" s="370"/>
      <c r="AH512" s="370"/>
      <c r="AI512" s="370"/>
      <c r="AJ512" s="370"/>
      <c r="AK512" s="372"/>
      <c r="AL512" s="370"/>
      <c r="AM512" s="465"/>
      <c r="AN512" s="465"/>
      <c r="AO512" s="465"/>
    </row>
    <row r="514" spans="1:41" s="371" customFormat="1" ht="14.5">
      <c r="A514" s="208" t="s">
        <v>5227</v>
      </c>
      <c r="B514" s="239" t="s">
        <v>5412</v>
      </c>
      <c r="C514" s="465">
        <v>21</v>
      </c>
      <c r="D514" s="465"/>
      <c r="E514" s="369"/>
      <c r="F514" s="370"/>
      <c r="G514" s="465"/>
      <c r="H514" s="465"/>
      <c r="I514" s="369"/>
      <c r="J514" s="370">
        <v>4</v>
      </c>
      <c r="K514" s="377"/>
      <c r="L514" s="377"/>
      <c r="M514" s="377"/>
      <c r="N514" s="377">
        <v>4</v>
      </c>
      <c r="O514" s="377"/>
      <c r="P514" s="377">
        <v>2</v>
      </c>
      <c r="Q514" s="377">
        <v>2</v>
      </c>
      <c r="R514" s="377"/>
      <c r="S514" s="434"/>
      <c r="U514" s="371">
        <v>19</v>
      </c>
      <c r="X514" s="370"/>
      <c r="Y514" s="370"/>
      <c r="Z514" s="370"/>
      <c r="AA514" s="465"/>
      <c r="AB514" s="370"/>
      <c r="AC514" s="370"/>
      <c r="AD514" s="370"/>
      <c r="AE514" s="370"/>
      <c r="AF514" s="370"/>
      <c r="AG514" s="370"/>
      <c r="AH514" s="370"/>
      <c r="AI514" s="370"/>
      <c r="AJ514" s="370"/>
      <c r="AK514" s="372"/>
      <c r="AL514" s="370"/>
      <c r="AM514" s="465"/>
      <c r="AN514" s="465"/>
      <c r="AO514" s="465"/>
    </row>
    <row r="515" spans="1:41" s="371" customFormat="1" ht="14.5">
      <c r="A515" s="424" t="s">
        <v>5232</v>
      </c>
      <c r="B515" s="239" t="s">
        <v>5414</v>
      </c>
      <c r="C515" s="465">
        <v>61</v>
      </c>
      <c r="D515" s="465" t="s">
        <v>5434</v>
      </c>
      <c r="E515" s="369" t="s">
        <v>5435</v>
      </c>
      <c r="F515" s="370"/>
      <c r="G515" s="465"/>
      <c r="H515" s="465"/>
      <c r="I515" s="369"/>
      <c r="J515" s="370"/>
      <c r="K515" s="377"/>
      <c r="L515" s="377"/>
      <c r="M515" s="377" t="s">
        <v>5436</v>
      </c>
      <c r="N515" s="377">
        <v>6</v>
      </c>
      <c r="O515" s="377"/>
      <c r="P515" s="377"/>
      <c r="Q515" s="377"/>
      <c r="R515" s="377"/>
      <c r="S515" s="434"/>
      <c r="X515" s="370"/>
      <c r="Y515" s="370"/>
      <c r="Z515" s="370"/>
      <c r="AA515" s="465"/>
      <c r="AB515" s="370"/>
      <c r="AC515" s="370"/>
      <c r="AD515" s="370"/>
      <c r="AE515" s="370"/>
      <c r="AF515" s="370"/>
      <c r="AG515" s="370"/>
      <c r="AH515" s="370"/>
      <c r="AI515" s="370"/>
      <c r="AJ515" s="370"/>
      <c r="AK515" s="372"/>
      <c r="AL515" s="370"/>
      <c r="AM515" s="465"/>
      <c r="AN515" s="465"/>
      <c r="AO515" s="465"/>
    </row>
    <row r="516" spans="1:41" s="371" customFormat="1" ht="14.5">
      <c r="A516" s="424" t="s">
        <v>5237</v>
      </c>
      <c r="B516" s="239" t="s">
        <v>5415</v>
      </c>
      <c r="C516" s="465">
        <v>484</v>
      </c>
      <c r="D516" s="465"/>
      <c r="E516" s="369"/>
      <c r="F516" s="370">
        <v>21</v>
      </c>
      <c r="G516" s="465">
        <v>62</v>
      </c>
      <c r="H516" s="465">
        <v>190</v>
      </c>
      <c r="I516" s="369"/>
      <c r="J516" s="370"/>
      <c r="K516" s="377"/>
      <c r="L516" s="377"/>
      <c r="M516" s="377"/>
      <c r="N516" s="377"/>
      <c r="O516" s="377"/>
      <c r="P516" s="377"/>
      <c r="Q516" s="377"/>
      <c r="R516" s="377"/>
      <c r="S516" s="434"/>
      <c r="X516" s="370"/>
      <c r="Y516" s="370"/>
      <c r="Z516" s="370"/>
      <c r="AA516" s="465"/>
      <c r="AB516" s="370"/>
      <c r="AC516" s="370"/>
      <c r="AD516" s="370"/>
      <c r="AE516" s="370"/>
      <c r="AF516" s="370"/>
      <c r="AG516" s="370"/>
      <c r="AH516" s="370"/>
      <c r="AI516" s="370"/>
      <c r="AJ516" s="370"/>
      <c r="AK516" s="372"/>
      <c r="AL516" s="370"/>
      <c r="AM516" s="465"/>
      <c r="AN516" s="465"/>
      <c r="AO516" s="465"/>
    </row>
    <row r="517" spans="1:41" s="371" customFormat="1" ht="14.5">
      <c r="A517" s="83" t="s">
        <v>5238</v>
      </c>
      <c r="B517" s="239"/>
      <c r="C517" s="465">
        <v>28</v>
      </c>
      <c r="D517" s="465"/>
      <c r="E517" s="369"/>
      <c r="F517" s="370">
        <v>4</v>
      </c>
      <c r="G517" s="465">
        <v>4</v>
      </c>
      <c r="H517" s="465">
        <v>20</v>
      </c>
      <c r="I517" s="369"/>
      <c r="J517" s="370"/>
      <c r="K517" s="377"/>
      <c r="L517" s="377"/>
      <c r="M517" s="377"/>
      <c r="N517" s="377"/>
      <c r="O517" s="377"/>
      <c r="P517" s="377"/>
      <c r="Q517" s="377">
        <v>17</v>
      </c>
      <c r="R517" s="377"/>
      <c r="S517" s="434"/>
      <c r="U517" s="371">
        <v>11</v>
      </c>
      <c r="X517" s="370"/>
      <c r="Y517" s="370"/>
      <c r="Z517" s="370"/>
      <c r="AA517" s="465"/>
      <c r="AB517" s="370"/>
      <c r="AC517" s="370"/>
      <c r="AD517" s="370"/>
      <c r="AE517" s="370"/>
      <c r="AF517" s="370"/>
      <c r="AG517" s="370"/>
      <c r="AH517" s="370"/>
      <c r="AI517" s="370"/>
      <c r="AJ517" s="370"/>
      <c r="AK517" s="372"/>
      <c r="AL517" s="370"/>
      <c r="AM517" s="465"/>
      <c r="AN517" s="465"/>
      <c r="AO517" s="465"/>
    </row>
    <row r="518" spans="1:41" s="434" customFormat="1" ht="14.5">
      <c r="A518" s="424" t="s">
        <v>5241</v>
      </c>
      <c r="B518" s="298" t="s">
        <v>5416</v>
      </c>
      <c r="C518" s="473">
        <v>125</v>
      </c>
      <c r="D518" s="473"/>
      <c r="E518" s="486"/>
      <c r="F518" s="377">
        <v>54</v>
      </c>
      <c r="G518" s="473"/>
      <c r="H518" s="473">
        <v>71</v>
      </c>
      <c r="I518" s="486"/>
      <c r="J518" s="377">
        <v>3</v>
      </c>
      <c r="K518" s="377"/>
      <c r="L518" s="377"/>
      <c r="M518" s="377"/>
      <c r="N518" s="377"/>
      <c r="O518" s="377"/>
      <c r="P518" s="377"/>
      <c r="Q518" s="377"/>
      <c r="R518" s="377"/>
      <c r="X518" s="377"/>
      <c r="Y518" s="377"/>
      <c r="Z518" s="377"/>
      <c r="AA518" s="473"/>
      <c r="AB518" s="377"/>
      <c r="AC518" s="377"/>
      <c r="AD518" s="377"/>
      <c r="AE518" s="377"/>
      <c r="AF518" s="377"/>
      <c r="AG518" s="377" t="s">
        <v>50</v>
      </c>
      <c r="AH518" s="377"/>
      <c r="AI518" s="377"/>
      <c r="AJ518" s="377"/>
      <c r="AK518" s="487"/>
      <c r="AL518" s="377"/>
      <c r="AM518" s="473"/>
      <c r="AN518" s="473"/>
      <c r="AO518" s="473"/>
    </row>
    <row r="519" spans="1:41" s="371" customFormat="1" ht="14.5">
      <c r="A519" s="83" t="s">
        <v>5247</v>
      </c>
      <c r="B519" s="239" t="s">
        <v>5417</v>
      </c>
      <c r="C519" s="465">
        <v>11</v>
      </c>
      <c r="D519" s="465">
        <v>28</v>
      </c>
      <c r="E519" s="369" t="s">
        <v>5437</v>
      </c>
      <c r="F519" s="370"/>
      <c r="G519" s="465"/>
      <c r="H519" s="465">
        <v>11</v>
      </c>
      <c r="I519" s="369"/>
      <c r="J519" s="370"/>
      <c r="K519" s="377"/>
      <c r="L519" s="377"/>
      <c r="M519" s="377"/>
      <c r="N519" s="377"/>
      <c r="O519" s="377"/>
      <c r="P519" s="377">
        <v>2</v>
      </c>
      <c r="Q519" s="377">
        <v>11</v>
      </c>
      <c r="R519" s="377"/>
      <c r="S519" s="434"/>
      <c r="X519" s="370"/>
      <c r="Y519" s="370"/>
      <c r="Z519" s="370"/>
      <c r="AA519" s="465"/>
      <c r="AB519" s="370"/>
      <c r="AC519" s="370"/>
      <c r="AD519" s="370"/>
      <c r="AE519" s="370"/>
      <c r="AF519" s="370"/>
      <c r="AG519" s="370"/>
      <c r="AH519" s="370"/>
      <c r="AI519" s="370"/>
      <c r="AJ519" s="370"/>
      <c r="AK519" s="372"/>
      <c r="AL519" s="370"/>
      <c r="AM519" s="465"/>
      <c r="AN519" s="465"/>
      <c r="AO519" s="465"/>
    </row>
    <row r="520" spans="1:41" s="371" customFormat="1" ht="14.5">
      <c r="A520" s="83" t="s">
        <v>5438</v>
      </c>
      <c r="B520" s="239"/>
      <c r="C520" s="465">
        <v>146</v>
      </c>
      <c r="D520" s="465">
        <v>32</v>
      </c>
      <c r="E520" s="369"/>
      <c r="F520" s="370"/>
      <c r="G520" s="465"/>
      <c r="H520" s="465"/>
      <c r="I520" s="369"/>
      <c r="J520" s="370">
        <v>99</v>
      </c>
      <c r="K520" s="377"/>
      <c r="L520" s="377"/>
      <c r="M520" s="377" t="s">
        <v>5439</v>
      </c>
      <c r="N520" s="377">
        <v>7</v>
      </c>
      <c r="O520" s="377"/>
      <c r="P520" s="377">
        <v>48</v>
      </c>
      <c r="Q520" s="377">
        <f>98+12+25+11</f>
        <v>146</v>
      </c>
      <c r="R520" s="377"/>
      <c r="S520" s="434"/>
      <c r="T520" s="371">
        <v>7</v>
      </c>
      <c r="X520" s="370"/>
      <c r="Y520" s="370"/>
      <c r="Z520" s="370"/>
      <c r="AA520" s="465" t="s">
        <v>5440</v>
      </c>
      <c r="AB520" s="370"/>
      <c r="AC520" s="370"/>
      <c r="AD520" s="370"/>
      <c r="AE520" s="370"/>
      <c r="AF520" s="370"/>
      <c r="AG520" s="370"/>
      <c r="AH520" s="370"/>
      <c r="AI520" s="370"/>
      <c r="AJ520" s="370"/>
      <c r="AK520" s="372" t="s">
        <v>5441</v>
      </c>
      <c r="AL520" s="370"/>
      <c r="AM520" s="465"/>
      <c r="AN520" s="465"/>
      <c r="AO520" s="465"/>
    </row>
    <row r="521" spans="1:41" s="371" customFormat="1" ht="15" customHeight="1">
      <c r="A521" s="83" t="s">
        <v>5259</v>
      </c>
      <c r="B521" s="239" t="s">
        <v>5412</v>
      </c>
      <c r="C521" s="465">
        <v>260</v>
      </c>
      <c r="D521" s="465"/>
      <c r="E521" s="369"/>
      <c r="F521" s="370"/>
      <c r="G521" s="465"/>
      <c r="H521" s="465"/>
      <c r="I521" s="369"/>
      <c r="J521" s="370"/>
      <c r="K521" s="377"/>
      <c r="L521" s="377"/>
      <c r="M521" s="377"/>
      <c r="N521" s="377"/>
      <c r="O521" s="377"/>
      <c r="P521" s="377"/>
      <c r="Q521" s="377">
        <v>127</v>
      </c>
      <c r="R521" s="377"/>
      <c r="S521" s="434"/>
      <c r="U521" s="371">
        <v>133</v>
      </c>
      <c r="X521" s="370"/>
      <c r="Y521" s="370"/>
      <c r="Z521" s="370"/>
      <c r="AA521" s="465"/>
      <c r="AB521" s="370"/>
      <c r="AC521" s="370"/>
      <c r="AD521" s="370"/>
      <c r="AE521" s="370"/>
      <c r="AF521" s="370"/>
      <c r="AG521" s="370"/>
      <c r="AH521" s="370"/>
      <c r="AI521" s="370"/>
      <c r="AJ521" s="370"/>
      <c r="AK521" s="372"/>
      <c r="AL521" s="370"/>
      <c r="AM521" s="465"/>
      <c r="AN521" s="465"/>
      <c r="AO521" s="465"/>
    </row>
    <row r="522" spans="1:41" s="371" customFormat="1" ht="14.5">
      <c r="A522" s="83" t="s">
        <v>3500</v>
      </c>
      <c r="B522" s="239" t="s">
        <v>5418</v>
      </c>
      <c r="C522" s="465">
        <v>17</v>
      </c>
      <c r="D522" s="465"/>
      <c r="E522" s="369" t="s">
        <v>3436</v>
      </c>
      <c r="F522" s="370">
        <v>17</v>
      </c>
      <c r="G522" s="465"/>
      <c r="H522" s="465"/>
      <c r="I522" s="369"/>
      <c r="J522" s="370"/>
      <c r="K522" s="377"/>
      <c r="L522" s="377"/>
      <c r="M522" s="377"/>
      <c r="N522" s="377"/>
      <c r="O522" s="377"/>
      <c r="P522" s="377"/>
      <c r="Q522" s="377">
        <v>17</v>
      </c>
      <c r="R522" s="377"/>
      <c r="S522" s="434"/>
      <c r="X522" s="370"/>
      <c r="Y522" s="370"/>
      <c r="Z522" s="370"/>
      <c r="AA522" s="465" t="s">
        <v>50</v>
      </c>
      <c r="AB522" s="370"/>
      <c r="AC522" s="370"/>
      <c r="AD522" s="370"/>
      <c r="AE522" s="370"/>
      <c r="AF522" s="370"/>
      <c r="AG522" s="370" t="s">
        <v>50</v>
      </c>
      <c r="AH522" s="370"/>
      <c r="AI522" s="370" t="s">
        <v>50</v>
      </c>
      <c r="AJ522" s="370"/>
      <c r="AK522" s="372"/>
      <c r="AL522" s="370"/>
      <c r="AM522" s="465"/>
      <c r="AN522" s="465"/>
      <c r="AO522" s="465"/>
    </row>
    <row r="523" spans="1:41" s="371" customFormat="1" ht="14.5">
      <c r="A523" s="83" t="s">
        <v>5265</v>
      </c>
      <c r="B523" s="239" t="s">
        <v>5418</v>
      </c>
      <c r="C523" s="465">
        <v>1</v>
      </c>
      <c r="D523" s="465">
        <v>34</v>
      </c>
      <c r="E523" s="369" t="s">
        <v>738</v>
      </c>
      <c r="F523" s="370"/>
      <c r="G523" s="465"/>
      <c r="H523" s="465">
        <v>1</v>
      </c>
      <c r="I523" s="369" t="s">
        <v>3088</v>
      </c>
      <c r="J523" s="370">
        <v>1</v>
      </c>
      <c r="K523" s="377"/>
      <c r="L523" s="377"/>
      <c r="M523" s="377"/>
      <c r="N523" s="377"/>
      <c r="O523" s="377"/>
      <c r="P523" s="377">
        <v>1</v>
      </c>
      <c r="Q523" s="377">
        <v>1</v>
      </c>
      <c r="R523" s="377"/>
      <c r="S523" s="434"/>
      <c r="X523" s="370"/>
      <c r="Y523" s="370"/>
      <c r="Z523" s="370"/>
      <c r="AA523" s="465" t="s">
        <v>50</v>
      </c>
      <c r="AB523" s="370"/>
      <c r="AC523" s="370"/>
      <c r="AD523" s="370"/>
      <c r="AE523" s="370"/>
      <c r="AF523" s="370"/>
      <c r="AG523" s="370"/>
      <c r="AH523" s="370"/>
      <c r="AI523" s="370"/>
      <c r="AJ523" s="370"/>
      <c r="AK523" s="372"/>
      <c r="AL523" s="370"/>
      <c r="AM523" s="465"/>
      <c r="AN523" s="465"/>
      <c r="AO523" s="465"/>
    </row>
    <row r="524" spans="1:41" s="371" customFormat="1" ht="14.5">
      <c r="A524" s="208" t="s">
        <v>527</v>
      </c>
      <c r="B524" s="239" t="s">
        <v>5420</v>
      </c>
      <c r="C524" s="465">
        <v>276</v>
      </c>
      <c r="D524" s="465">
        <v>30</v>
      </c>
      <c r="E524" s="369" t="s">
        <v>3907</v>
      </c>
      <c r="F524" s="370"/>
      <c r="G524" s="465"/>
      <c r="H524" s="465">
        <v>276</v>
      </c>
      <c r="I524" s="369"/>
      <c r="J524" s="370">
        <v>19</v>
      </c>
      <c r="K524" s="377">
        <v>19</v>
      </c>
      <c r="L524" s="377">
        <v>26</v>
      </c>
      <c r="M524" s="377" t="s">
        <v>5442</v>
      </c>
      <c r="N524" s="377"/>
      <c r="O524" s="377"/>
      <c r="P524" s="377">
        <v>129</v>
      </c>
      <c r="Q524" s="377">
        <f>144+129</f>
        <v>273</v>
      </c>
      <c r="R524" s="377"/>
      <c r="S524" s="434">
        <v>2</v>
      </c>
      <c r="X524" s="370"/>
      <c r="Y524" s="370"/>
      <c r="Z524" s="370"/>
      <c r="AA524" s="465" t="s">
        <v>50</v>
      </c>
      <c r="AB524" s="370"/>
      <c r="AC524" s="370"/>
      <c r="AD524" s="370"/>
      <c r="AE524" s="370"/>
      <c r="AF524" s="370"/>
      <c r="AG524" s="370" t="s">
        <v>50</v>
      </c>
      <c r="AH524" s="370"/>
      <c r="AI524" s="370"/>
      <c r="AJ524" s="370"/>
      <c r="AK524" s="372"/>
      <c r="AL524" s="370"/>
      <c r="AM524" s="465"/>
      <c r="AN524" s="465"/>
      <c r="AO524" s="465"/>
    </row>
    <row r="526" spans="1:41" s="371" customFormat="1" ht="14.5">
      <c r="A526" s="83" t="s">
        <v>5281</v>
      </c>
      <c r="B526" s="239" t="s">
        <v>5420</v>
      </c>
      <c r="C526" s="465">
        <v>8</v>
      </c>
      <c r="D526" s="465" t="s">
        <v>55</v>
      </c>
      <c r="E526" s="369" t="s">
        <v>5444</v>
      </c>
      <c r="F526" s="370"/>
      <c r="G526" s="465"/>
      <c r="H526" s="465"/>
      <c r="I526" s="369"/>
      <c r="J526" s="370"/>
      <c r="K526" s="377">
        <v>3</v>
      </c>
      <c r="L526" s="377">
        <v>1</v>
      </c>
      <c r="M526" s="377" t="s">
        <v>5445</v>
      </c>
      <c r="N526" s="377">
        <v>4</v>
      </c>
      <c r="O526" s="377"/>
      <c r="P526" s="377">
        <v>2</v>
      </c>
      <c r="Q526" s="377">
        <v>2</v>
      </c>
      <c r="R526" s="377"/>
      <c r="S526" s="434"/>
      <c r="T526" s="371">
        <v>1</v>
      </c>
      <c r="U526" s="371">
        <v>6</v>
      </c>
      <c r="X526" s="370"/>
      <c r="Y526" s="370"/>
      <c r="Z526" s="370"/>
      <c r="AA526" s="465"/>
      <c r="AB526" s="370"/>
      <c r="AC526" s="370"/>
      <c r="AD526" s="370"/>
      <c r="AE526" s="370"/>
      <c r="AF526" s="370"/>
      <c r="AG526" s="370"/>
      <c r="AH526" s="370"/>
      <c r="AI526" s="370"/>
      <c r="AJ526" s="370"/>
      <c r="AK526" s="372"/>
      <c r="AL526" s="370"/>
      <c r="AM526" s="465"/>
      <c r="AN526" s="465"/>
      <c r="AO526" s="465"/>
    </row>
    <row r="527" spans="1:41" s="371" customFormat="1" ht="14.5">
      <c r="A527" s="83" t="s">
        <v>5286</v>
      </c>
      <c r="B527" s="239" t="s">
        <v>5420</v>
      </c>
      <c r="C527" s="465">
        <v>25</v>
      </c>
      <c r="D527" s="465">
        <v>35.68</v>
      </c>
      <c r="E527" s="369" t="s">
        <v>5394</v>
      </c>
      <c r="F527" s="370"/>
      <c r="G527" s="465"/>
      <c r="H527" s="465"/>
      <c r="I527" s="369"/>
      <c r="J527" s="370"/>
      <c r="K527" s="377"/>
      <c r="L527" s="377"/>
      <c r="M527" s="377"/>
      <c r="N527" s="377"/>
      <c r="O527" s="377"/>
      <c r="P527" s="377"/>
      <c r="Q527" s="377">
        <v>25</v>
      </c>
      <c r="R527" s="377"/>
      <c r="S527" s="434"/>
      <c r="X527" s="370"/>
      <c r="Y527" s="370"/>
      <c r="Z527" s="370"/>
      <c r="AA527" s="465" t="s">
        <v>50</v>
      </c>
      <c r="AB527" s="370"/>
      <c r="AC527" s="370"/>
      <c r="AD527" s="370"/>
      <c r="AE527" s="370"/>
      <c r="AF527" s="370"/>
      <c r="AG527" s="370" t="s">
        <v>50</v>
      </c>
      <c r="AH527" s="370"/>
      <c r="AI527" s="370"/>
      <c r="AJ527" s="370"/>
      <c r="AK527" s="372"/>
      <c r="AL527" s="370"/>
      <c r="AM527" s="465"/>
      <c r="AN527" s="465"/>
      <c r="AO527" s="465"/>
    </row>
    <row r="528" spans="1:41" s="371" customFormat="1" ht="14.5">
      <c r="A528" s="83" t="s">
        <v>5291</v>
      </c>
      <c r="B528" s="239" t="s">
        <v>5420</v>
      </c>
      <c r="C528" s="465">
        <v>90</v>
      </c>
      <c r="D528" s="465"/>
      <c r="E528" s="369"/>
      <c r="F528" s="370"/>
      <c r="G528" s="465"/>
      <c r="H528" s="465"/>
      <c r="I528" s="369"/>
      <c r="J528" s="370"/>
      <c r="K528" s="377">
        <v>8</v>
      </c>
      <c r="L528" s="377">
        <v>3</v>
      </c>
      <c r="M528" s="377" t="s">
        <v>5446</v>
      </c>
      <c r="N528" s="377"/>
      <c r="O528" s="377"/>
      <c r="P528" s="377">
        <v>28</v>
      </c>
      <c r="Q528" s="377">
        <v>90</v>
      </c>
      <c r="R528" s="377"/>
      <c r="S528" s="434"/>
      <c r="X528" s="370"/>
      <c r="Y528" s="370"/>
      <c r="Z528" s="370"/>
      <c r="AA528" s="465" t="s">
        <v>50</v>
      </c>
      <c r="AB528" s="370"/>
      <c r="AC528" s="370"/>
      <c r="AD528" s="370"/>
      <c r="AE528" s="370"/>
      <c r="AF528" s="370"/>
      <c r="AG528" s="370" t="s">
        <v>50</v>
      </c>
      <c r="AH528" s="370"/>
      <c r="AI528" s="370"/>
      <c r="AJ528" s="370"/>
      <c r="AK528" s="372"/>
      <c r="AL528" s="370"/>
      <c r="AM528" s="465"/>
      <c r="AN528" s="465"/>
      <c r="AO528" s="465"/>
    </row>
    <row r="529" spans="1:41" s="371" customFormat="1" ht="14.5">
      <c r="A529" s="83" t="s">
        <v>5295</v>
      </c>
      <c r="B529" s="239" t="s">
        <v>5420</v>
      </c>
      <c r="C529" s="465">
        <v>10</v>
      </c>
      <c r="D529" s="465"/>
      <c r="E529" s="369"/>
      <c r="F529" s="370"/>
      <c r="G529" s="465"/>
      <c r="H529" s="465"/>
      <c r="I529" s="369"/>
      <c r="J529" s="370"/>
      <c r="K529" s="377"/>
      <c r="L529" s="377"/>
      <c r="M529" s="377"/>
      <c r="N529" s="377"/>
      <c r="O529" s="377"/>
      <c r="P529" s="377"/>
      <c r="Q529" s="377">
        <v>10</v>
      </c>
      <c r="R529" s="377"/>
      <c r="S529" s="434"/>
      <c r="X529" s="370"/>
      <c r="Y529" s="370"/>
      <c r="Z529" s="370"/>
      <c r="AA529" s="465"/>
      <c r="AB529" s="370"/>
      <c r="AC529" s="370"/>
      <c r="AD529" s="370"/>
      <c r="AE529" s="370"/>
      <c r="AF529" s="370"/>
      <c r="AG529" s="370"/>
      <c r="AH529" s="370"/>
      <c r="AI529" s="370"/>
      <c r="AJ529" s="370"/>
      <c r="AK529" s="372"/>
      <c r="AL529" s="370"/>
      <c r="AM529" s="465"/>
      <c r="AN529" s="465"/>
      <c r="AO529" s="465"/>
    </row>
    <row r="530" spans="1:41" s="371" customFormat="1" ht="14.5">
      <c r="A530" s="83" t="s">
        <v>5299</v>
      </c>
      <c r="B530" s="239" t="s">
        <v>5421</v>
      </c>
      <c r="C530" s="465">
        <v>83</v>
      </c>
      <c r="D530" s="465" t="s">
        <v>5447</v>
      </c>
      <c r="E530" s="369"/>
      <c r="F530" s="370"/>
      <c r="G530" s="465"/>
      <c r="H530" s="465"/>
      <c r="I530" s="369" t="s">
        <v>5401</v>
      </c>
      <c r="J530" s="370"/>
      <c r="K530" s="377"/>
      <c r="L530" s="377"/>
      <c r="M530" s="377"/>
      <c r="N530" s="377"/>
      <c r="O530" s="377" t="s">
        <v>5448</v>
      </c>
      <c r="P530" s="377">
        <v>19</v>
      </c>
      <c r="Q530" s="377">
        <v>83</v>
      </c>
      <c r="R530" s="377"/>
      <c r="S530" s="434"/>
      <c r="X530" s="370"/>
      <c r="Y530" s="370"/>
      <c r="Z530" s="370"/>
      <c r="AA530" s="465" t="s">
        <v>550</v>
      </c>
      <c r="AB530" s="370"/>
      <c r="AC530" s="370"/>
      <c r="AD530" s="370"/>
      <c r="AE530" s="370"/>
      <c r="AF530" s="370"/>
      <c r="AG530" s="370" t="s">
        <v>50</v>
      </c>
      <c r="AH530" s="370"/>
      <c r="AI530" s="370"/>
      <c r="AJ530" s="370"/>
      <c r="AK530" s="372"/>
      <c r="AL530" s="370"/>
      <c r="AM530" s="465"/>
      <c r="AN530" s="465"/>
      <c r="AO530" s="465"/>
    </row>
    <row r="531" spans="1:41" s="371" customFormat="1" ht="14.5">
      <c r="A531" s="83" t="s">
        <v>5305</v>
      </c>
      <c r="B531" s="239" t="s">
        <v>5422</v>
      </c>
      <c r="C531" s="465">
        <v>1</v>
      </c>
      <c r="D531" s="465">
        <v>31</v>
      </c>
      <c r="E531" s="369" t="s">
        <v>4105</v>
      </c>
      <c r="F531" s="370"/>
      <c r="G531" s="465"/>
      <c r="H531" s="465">
        <v>1</v>
      </c>
      <c r="I531" s="369"/>
      <c r="J531" s="370"/>
      <c r="K531" s="377"/>
      <c r="L531" s="377"/>
      <c r="M531" s="377"/>
      <c r="N531" s="377"/>
      <c r="O531" s="377"/>
      <c r="P531" s="377"/>
      <c r="Q531" s="377"/>
      <c r="R531" s="377"/>
      <c r="S531" s="434">
        <v>1</v>
      </c>
      <c r="X531" s="370"/>
      <c r="Y531" s="370"/>
      <c r="Z531" s="370"/>
      <c r="AA531" s="465" t="s">
        <v>50</v>
      </c>
      <c r="AB531" s="370"/>
      <c r="AC531" s="370"/>
      <c r="AD531" s="370"/>
      <c r="AE531" s="370"/>
      <c r="AF531" s="370"/>
      <c r="AG531" s="370"/>
      <c r="AH531" s="370"/>
      <c r="AI531" s="370"/>
      <c r="AJ531" s="370"/>
      <c r="AK531" s="372"/>
      <c r="AL531" s="370"/>
      <c r="AM531" s="465"/>
      <c r="AN531" s="465"/>
      <c r="AO531" s="465"/>
    </row>
    <row r="532" spans="1:41" s="371" customFormat="1" ht="14.5">
      <c r="A532" s="83" t="s">
        <v>5310</v>
      </c>
      <c r="B532" s="239" t="s">
        <v>5418</v>
      </c>
      <c r="C532" s="465">
        <v>8485</v>
      </c>
      <c r="D532" s="465"/>
      <c r="E532" s="369"/>
      <c r="F532" s="370"/>
      <c r="G532" s="465"/>
      <c r="H532" s="465"/>
      <c r="I532" s="369"/>
      <c r="J532" s="370"/>
      <c r="K532" s="377"/>
      <c r="L532" s="377"/>
      <c r="M532" s="377"/>
      <c r="N532" s="377">
        <v>303</v>
      </c>
      <c r="O532" s="377">
        <v>12</v>
      </c>
      <c r="P532" s="377">
        <v>998</v>
      </c>
      <c r="Q532" s="377">
        <v>2373</v>
      </c>
      <c r="R532" s="377">
        <v>30</v>
      </c>
      <c r="S532" s="434"/>
      <c r="U532" s="371">
        <f>C532-Q532-O532-R532</f>
        <v>6070</v>
      </c>
      <c r="X532" s="370"/>
      <c r="Y532" s="370"/>
      <c r="Z532" s="370"/>
      <c r="AA532" s="465" t="s">
        <v>50</v>
      </c>
      <c r="AB532" s="370"/>
      <c r="AC532" s="370"/>
      <c r="AD532" s="370"/>
      <c r="AE532" s="370"/>
      <c r="AF532" s="370"/>
      <c r="AG532" s="370"/>
      <c r="AH532" s="370"/>
      <c r="AI532" s="370"/>
      <c r="AJ532" s="370"/>
      <c r="AK532" s="372"/>
      <c r="AL532" s="370"/>
      <c r="AM532" s="465"/>
      <c r="AN532" s="465"/>
      <c r="AO532" s="465"/>
    </row>
    <row r="533" spans="1:41" s="371" customFormat="1" ht="14.5">
      <c r="A533" s="83" t="s">
        <v>5316</v>
      </c>
      <c r="B533" s="239" t="s">
        <v>5423</v>
      </c>
      <c r="C533" s="465">
        <v>79</v>
      </c>
      <c r="D533" s="465" t="s">
        <v>5449</v>
      </c>
      <c r="E533" s="369" t="s">
        <v>5404</v>
      </c>
      <c r="F533" s="370"/>
      <c r="G533" s="465"/>
      <c r="H533" s="465"/>
      <c r="I533" s="369"/>
      <c r="J533" s="370"/>
      <c r="K533" s="377"/>
      <c r="L533" s="377">
        <v>3</v>
      </c>
      <c r="M533" s="377" t="s">
        <v>5450</v>
      </c>
      <c r="N533" s="377">
        <v>10</v>
      </c>
      <c r="O533" s="377">
        <v>2</v>
      </c>
      <c r="P533" s="377">
        <v>22</v>
      </c>
      <c r="Q533" s="377">
        <v>31</v>
      </c>
      <c r="R533" s="377">
        <v>6</v>
      </c>
      <c r="S533" s="434"/>
      <c r="U533" s="371">
        <v>42</v>
      </c>
      <c r="X533" s="370"/>
      <c r="Y533" s="370"/>
      <c r="Z533" s="370"/>
      <c r="AA533" s="465"/>
      <c r="AB533" s="370"/>
      <c r="AC533" s="370"/>
      <c r="AD533" s="370"/>
      <c r="AE533" s="370"/>
      <c r="AF533" s="370"/>
      <c r="AG533" s="370"/>
      <c r="AH533" s="370"/>
      <c r="AI533" s="370"/>
      <c r="AJ533" s="370"/>
      <c r="AK533" s="372"/>
      <c r="AL533" s="370"/>
      <c r="AM533" s="465"/>
      <c r="AN533" s="465"/>
      <c r="AO533" s="465"/>
    </row>
    <row r="534" spans="1:41" s="371" customFormat="1" ht="14.5">
      <c r="A534" s="83" t="s">
        <v>5321</v>
      </c>
      <c r="B534" s="239" t="s">
        <v>5424</v>
      </c>
      <c r="C534" s="465">
        <v>2</v>
      </c>
      <c r="D534" s="465" t="s">
        <v>5451</v>
      </c>
      <c r="E534" s="369" t="s">
        <v>5452</v>
      </c>
      <c r="F534" s="370"/>
      <c r="G534" s="465"/>
      <c r="H534" s="465">
        <v>2</v>
      </c>
      <c r="I534" s="369" t="s">
        <v>4513</v>
      </c>
      <c r="J534" s="370"/>
      <c r="K534" s="377">
        <v>1</v>
      </c>
      <c r="L534" s="377"/>
      <c r="M534" s="377"/>
      <c r="N534" s="377"/>
      <c r="O534" s="377"/>
      <c r="P534" s="377">
        <v>2</v>
      </c>
      <c r="Q534" s="377">
        <v>2</v>
      </c>
      <c r="R534" s="377"/>
      <c r="S534" s="434"/>
      <c r="X534" s="370"/>
      <c r="Y534" s="370"/>
      <c r="Z534" s="370"/>
      <c r="AA534" s="465" t="s">
        <v>50</v>
      </c>
      <c r="AB534" s="370"/>
      <c r="AC534" s="370"/>
      <c r="AD534" s="370"/>
      <c r="AE534" s="370"/>
      <c r="AF534" s="370" t="s">
        <v>243</v>
      </c>
      <c r="AG534" s="370"/>
      <c r="AH534" s="370"/>
      <c r="AI534" s="370"/>
      <c r="AJ534" s="370"/>
      <c r="AK534" s="372"/>
      <c r="AL534" s="370"/>
      <c r="AM534" s="465"/>
      <c r="AN534" s="465"/>
      <c r="AO534" s="465"/>
    </row>
    <row r="535" spans="1:41" s="371" customFormat="1" ht="14.5">
      <c r="A535" s="83" t="s">
        <v>5328</v>
      </c>
      <c r="B535" s="239"/>
      <c r="C535" s="465">
        <v>13</v>
      </c>
      <c r="D535" s="465">
        <v>34.6</v>
      </c>
      <c r="E535" s="369" t="s">
        <v>5453</v>
      </c>
      <c r="F535" s="370"/>
      <c r="G535" s="465"/>
      <c r="H535" s="465"/>
      <c r="I535" s="369"/>
      <c r="J535" s="370"/>
      <c r="K535" s="377">
        <v>1</v>
      </c>
      <c r="L535" s="377"/>
      <c r="M535" s="377"/>
      <c r="N535" s="377"/>
      <c r="O535" s="377"/>
      <c r="P535" s="377">
        <v>3</v>
      </c>
      <c r="Q535" s="377">
        <v>6</v>
      </c>
      <c r="R535" s="377"/>
      <c r="S535" s="434"/>
      <c r="T535" s="371">
        <v>1</v>
      </c>
      <c r="U535" s="371">
        <v>7</v>
      </c>
      <c r="X535" s="370"/>
      <c r="Y535" s="370"/>
      <c r="Z535" s="370" t="s">
        <v>36</v>
      </c>
      <c r="AA535" s="465" t="s">
        <v>50</v>
      </c>
      <c r="AB535" s="370"/>
      <c r="AC535" s="370"/>
      <c r="AD535" s="370"/>
      <c r="AE535" s="370"/>
      <c r="AF535" s="370"/>
      <c r="AG535" s="370"/>
      <c r="AH535" s="370"/>
      <c r="AI535" s="370" t="s">
        <v>36</v>
      </c>
      <c r="AJ535" s="370"/>
      <c r="AK535" s="372"/>
      <c r="AL535" s="370"/>
      <c r="AM535" s="465"/>
      <c r="AN535" s="465"/>
      <c r="AO535" s="465"/>
    </row>
    <row r="536" spans="1:41" s="371" customFormat="1" ht="14.5">
      <c r="A536" s="83" t="s">
        <v>5333</v>
      </c>
      <c r="B536" s="239" t="s">
        <v>5425</v>
      </c>
      <c r="C536" s="465">
        <v>106</v>
      </c>
      <c r="D536" s="465"/>
      <c r="E536" s="369"/>
      <c r="F536" s="370"/>
      <c r="G536" s="465"/>
      <c r="H536" s="465"/>
      <c r="I536" s="369"/>
      <c r="J536" s="370"/>
      <c r="K536" s="377"/>
      <c r="L536" s="377"/>
      <c r="M536" s="377" t="s">
        <v>5382</v>
      </c>
      <c r="N536" s="377"/>
      <c r="O536" s="377">
        <v>1</v>
      </c>
      <c r="P536" s="377">
        <v>82</v>
      </c>
      <c r="Q536" s="377">
        <v>106</v>
      </c>
      <c r="S536" s="434"/>
      <c r="X536" s="370"/>
      <c r="Y536" s="370"/>
      <c r="Z536" s="370"/>
      <c r="AA536" s="465" t="s">
        <v>50</v>
      </c>
      <c r="AB536" s="370"/>
      <c r="AC536" s="370"/>
      <c r="AD536" s="370"/>
      <c r="AE536" s="370"/>
      <c r="AF536" s="370"/>
      <c r="AG536" s="370"/>
      <c r="AH536" s="370"/>
      <c r="AI536" s="370"/>
      <c r="AJ536" s="370"/>
      <c r="AK536" s="372"/>
      <c r="AL536" s="370"/>
      <c r="AM536" s="465"/>
      <c r="AN536" s="465"/>
      <c r="AO536" s="465"/>
    </row>
    <row r="537" spans="1:41" s="371" customFormat="1" ht="14.5">
      <c r="A537" s="83" t="s">
        <v>5339</v>
      </c>
      <c r="B537" s="239" t="s">
        <v>5425</v>
      </c>
      <c r="C537" s="465">
        <v>41</v>
      </c>
      <c r="D537" s="465" t="s">
        <v>4917</v>
      </c>
      <c r="E537" s="369"/>
      <c r="F537" s="370">
        <v>5</v>
      </c>
      <c r="G537" s="465"/>
      <c r="H537" s="465">
        <v>36</v>
      </c>
      <c r="I537" s="369"/>
      <c r="J537" s="370"/>
      <c r="K537" s="377"/>
      <c r="L537" s="377"/>
      <c r="M537" s="377" t="s">
        <v>180</v>
      </c>
      <c r="N537" s="377"/>
      <c r="O537" s="377"/>
      <c r="P537" s="377">
        <v>16</v>
      </c>
      <c r="Q537" s="377">
        <v>35</v>
      </c>
      <c r="R537" s="396">
        <v>5</v>
      </c>
      <c r="S537" s="434"/>
      <c r="U537" s="371">
        <v>1</v>
      </c>
      <c r="X537" s="370"/>
      <c r="Y537" s="370"/>
      <c r="Z537" s="370"/>
      <c r="AA537" s="465" t="s">
        <v>50</v>
      </c>
      <c r="AB537" s="370"/>
      <c r="AC537" s="370"/>
      <c r="AD537" s="370"/>
      <c r="AE537" s="370"/>
      <c r="AF537" s="370"/>
      <c r="AG537" s="370"/>
      <c r="AH537" s="370"/>
      <c r="AI537" s="370"/>
      <c r="AJ537" s="370"/>
      <c r="AK537" s="372"/>
      <c r="AL537" s="370"/>
      <c r="AM537" s="465"/>
      <c r="AN537" s="465"/>
      <c r="AO537" s="465"/>
    </row>
    <row r="538" spans="1:41" s="371" customFormat="1" ht="14.5">
      <c r="A538" s="83" t="s">
        <v>5345</v>
      </c>
      <c r="B538" s="239"/>
      <c r="C538" s="465">
        <v>1</v>
      </c>
      <c r="D538" s="465">
        <v>30</v>
      </c>
      <c r="E538" s="369" t="s">
        <v>908</v>
      </c>
      <c r="F538" s="370"/>
      <c r="G538" s="465"/>
      <c r="H538" s="465">
        <v>1</v>
      </c>
      <c r="I538" s="369"/>
      <c r="J538" s="370"/>
      <c r="K538" s="377"/>
      <c r="L538" s="377"/>
      <c r="M538" s="377"/>
      <c r="N538" s="377"/>
      <c r="O538" s="377"/>
      <c r="P538" s="377">
        <v>1</v>
      </c>
      <c r="Q538" s="377">
        <v>1</v>
      </c>
      <c r="R538" s="377"/>
      <c r="S538" s="434"/>
      <c r="X538" s="370"/>
      <c r="Y538" s="370"/>
      <c r="Z538" s="370"/>
      <c r="AA538" s="465" t="s">
        <v>50</v>
      </c>
      <c r="AB538" s="370"/>
      <c r="AC538" s="370"/>
      <c r="AD538" s="370"/>
      <c r="AE538" s="370"/>
      <c r="AF538" s="370"/>
      <c r="AG538" s="370"/>
      <c r="AH538" s="370"/>
      <c r="AI538" s="370"/>
      <c r="AJ538" s="370"/>
      <c r="AK538" s="372"/>
      <c r="AL538" s="370"/>
      <c r="AM538" s="465"/>
      <c r="AN538" s="465"/>
      <c r="AO538" s="465"/>
    </row>
    <row r="539" spans="1:41" s="371" customFormat="1" ht="14.5">
      <c r="A539" s="208" t="s">
        <v>5383</v>
      </c>
      <c r="B539" s="239" t="s">
        <v>5426</v>
      </c>
      <c r="C539" s="465">
        <v>32</v>
      </c>
      <c r="D539" s="465" t="s">
        <v>5454</v>
      </c>
      <c r="E539" s="369"/>
      <c r="F539" s="370"/>
      <c r="G539" s="465"/>
      <c r="H539" s="465">
        <v>27</v>
      </c>
      <c r="I539" s="369"/>
      <c r="J539" s="370">
        <v>8</v>
      </c>
      <c r="K539" s="377"/>
      <c r="L539" s="377"/>
      <c r="M539" s="377" t="s">
        <v>5455</v>
      </c>
      <c r="N539" s="377"/>
      <c r="O539" s="377">
        <v>1</v>
      </c>
      <c r="P539" s="377">
        <v>12</v>
      </c>
      <c r="Q539" s="377">
        <v>30</v>
      </c>
      <c r="R539" s="377"/>
      <c r="S539" s="377"/>
      <c r="U539" s="371">
        <v>1</v>
      </c>
      <c r="X539" s="370"/>
      <c r="Y539" s="370"/>
      <c r="Z539" s="370"/>
      <c r="AA539" s="465" t="s">
        <v>5456</v>
      </c>
      <c r="AB539" s="370"/>
      <c r="AC539" s="370"/>
      <c r="AD539" s="370"/>
      <c r="AE539" s="370"/>
      <c r="AF539" s="370"/>
      <c r="AG539" s="370"/>
      <c r="AH539" s="370"/>
      <c r="AI539" s="370"/>
      <c r="AJ539" s="370"/>
      <c r="AK539" s="372"/>
      <c r="AL539" s="370"/>
      <c r="AM539" s="465"/>
      <c r="AN539" s="465"/>
      <c r="AO539" s="465"/>
    </row>
    <row r="540" spans="1:41" s="371" customFormat="1" ht="14.5">
      <c r="A540" s="208" t="s">
        <v>5356</v>
      </c>
      <c r="B540" s="239" t="s">
        <v>5069</v>
      </c>
      <c r="C540" s="465">
        <v>133</v>
      </c>
      <c r="D540" s="465">
        <v>29</v>
      </c>
      <c r="E540" s="369" t="s">
        <v>4120</v>
      </c>
      <c r="F540" s="370"/>
      <c r="G540" s="465"/>
      <c r="H540" s="465"/>
      <c r="I540" s="369"/>
      <c r="J540" s="370"/>
      <c r="K540" s="377">
        <v>10</v>
      </c>
      <c r="L540" s="377">
        <v>19</v>
      </c>
      <c r="M540" s="377" t="s">
        <v>5457</v>
      </c>
      <c r="N540" s="377">
        <v>4</v>
      </c>
      <c r="O540" s="377"/>
      <c r="P540" s="377">
        <v>34</v>
      </c>
      <c r="Q540" s="377">
        <v>130</v>
      </c>
      <c r="R540" s="377"/>
      <c r="S540" s="377">
        <v>1</v>
      </c>
      <c r="T540" s="371">
        <v>5</v>
      </c>
      <c r="X540" s="370"/>
      <c r="Y540" s="370"/>
      <c r="Z540" s="370"/>
      <c r="AA540" s="465" t="s">
        <v>50</v>
      </c>
      <c r="AB540" s="370"/>
      <c r="AC540" s="370"/>
      <c r="AD540" s="370"/>
      <c r="AE540" s="370"/>
      <c r="AF540" s="370"/>
      <c r="AG540" s="370"/>
      <c r="AH540" s="370"/>
      <c r="AI540" s="370"/>
      <c r="AJ540" s="370"/>
      <c r="AK540" s="372"/>
      <c r="AL540" s="370"/>
      <c r="AM540" s="465"/>
      <c r="AN540" s="465"/>
      <c r="AO540" s="465"/>
    </row>
    <row r="541" spans="1:41" s="371" customFormat="1" ht="14.5">
      <c r="A541" s="208" t="s">
        <v>5362</v>
      </c>
      <c r="B541" s="239" t="s">
        <v>5427</v>
      </c>
      <c r="C541" s="320">
        <v>21</v>
      </c>
      <c r="D541" s="465">
        <v>26.4</v>
      </c>
      <c r="E541" s="369"/>
      <c r="F541" s="370"/>
      <c r="G541" s="465"/>
      <c r="H541" s="465"/>
      <c r="I541" s="369"/>
      <c r="J541" s="370"/>
      <c r="K541" s="377"/>
      <c r="L541" s="377"/>
      <c r="M541" s="377"/>
      <c r="N541" s="377"/>
      <c r="O541" s="377"/>
      <c r="P541" s="377">
        <v>11</v>
      </c>
      <c r="Q541" s="377">
        <v>21</v>
      </c>
      <c r="R541" s="377"/>
      <c r="S541" s="377"/>
      <c r="W541" s="371">
        <v>5</v>
      </c>
      <c r="X541" s="370"/>
      <c r="Y541" s="370"/>
      <c r="Z541" s="370"/>
      <c r="AA541" s="465"/>
      <c r="AB541" s="370"/>
      <c r="AC541" s="370"/>
      <c r="AD541" s="370"/>
      <c r="AE541" s="370"/>
      <c r="AF541" s="370"/>
      <c r="AG541" s="370"/>
      <c r="AH541" s="370"/>
      <c r="AI541" s="370"/>
      <c r="AJ541" s="370"/>
      <c r="AK541" s="372"/>
      <c r="AL541" s="370"/>
      <c r="AM541" s="465"/>
      <c r="AN541" s="465"/>
      <c r="AO541" s="465"/>
    </row>
    <row r="542" spans="1:41" s="371" customFormat="1" ht="14.5">
      <c r="A542" s="208" t="s">
        <v>5366</v>
      </c>
      <c r="B542" s="239" t="s">
        <v>5428</v>
      </c>
      <c r="C542" s="469">
        <v>1</v>
      </c>
      <c r="D542" s="465">
        <v>31</v>
      </c>
      <c r="E542" s="369" t="s">
        <v>4105</v>
      </c>
      <c r="F542" s="370"/>
      <c r="G542" s="465"/>
      <c r="H542" s="465">
        <v>1</v>
      </c>
      <c r="I542" s="369"/>
      <c r="J542" s="370">
        <v>1</v>
      </c>
      <c r="K542" s="377"/>
      <c r="L542" s="377"/>
      <c r="M542" s="377"/>
      <c r="N542" s="377"/>
      <c r="O542" s="377"/>
      <c r="P542" s="377">
        <v>1</v>
      </c>
      <c r="Q542" s="377">
        <v>1</v>
      </c>
      <c r="R542" s="377"/>
      <c r="S542" s="377"/>
      <c r="X542" s="370"/>
      <c r="Y542" s="370"/>
      <c r="Z542" s="370"/>
      <c r="AA542" s="465" t="s">
        <v>50</v>
      </c>
      <c r="AB542" s="370"/>
      <c r="AC542" s="370"/>
      <c r="AD542" s="370"/>
      <c r="AE542" s="370"/>
      <c r="AF542" s="370"/>
      <c r="AG542" s="370"/>
      <c r="AH542" s="370"/>
      <c r="AI542" s="370"/>
      <c r="AJ542" s="370"/>
      <c r="AK542" s="372"/>
      <c r="AL542" s="370"/>
      <c r="AM542" s="465"/>
      <c r="AN542" s="465"/>
      <c r="AO542" s="465"/>
    </row>
    <row r="543" spans="1:41" ht="15.75" customHeight="1">
      <c r="A543" s="83" t="s">
        <v>5470</v>
      </c>
      <c r="B543" s="239" t="s">
        <v>5471</v>
      </c>
      <c r="C543" s="481">
        <v>65</v>
      </c>
      <c r="D543" s="478" t="s">
        <v>5460</v>
      </c>
      <c r="L543">
        <v>9</v>
      </c>
      <c r="M543" s="189" t="s">
        <v>5461</v>
      </c>
      <c r="P543" s="307">
        <v>5</v>
      </c>
      <c r="Q543" s="307">
        <v>65</v>
      </c>
      <c r="AA543" s="478" t="s">
        <v>4131</v>
      </c>
      <c r="AG543" s="189" t="s">
        <v>5459</v>
      </c>
    </row>
    <row r="544" spans="1:41" s="479" customFormat="1" ht="15.75" customHeight="1">
      <c r="A544" s="83" t="s">
        <v>5473</v>
      </c>
      <c r="B544" s="239" t="s">
        <v>4969</v>
      </c>
      <c r="C544" s="481">
        <v>50</v>
      </c>
      <c r="D544" s="478">
        <v>29</v>
      </c>
      <c r="F544" s="479">
        <v>1</v>
      </c>
      <c r="G544" s="479">
        <v>1</v>
      </c>
      <c r="H544" s="479">
        <v>48</v>
      </c>
      <c r="M544" s="189"/>
      <c r="P544" s="307"/>
      <c r="Q544" s="307">
        <v>49</v>
      </c>
      <c r="R544" s="479">
        <v>1</v>
      </c>
      <c r="AA544" s="478"/>
    </row>
    <row r="545" spans="1:33" s="479" customFormat="1" ht="15.75" customHeight="1">
      <c r="A545" s="83" t="s">
        <v>5478</v>
      </c>
      <c r="B545" s="239" t="s">
        <v>5428</v>
      </c>
      <c r="C545" s="481">
        <v>350</v>
      </c>
      <c r="P545" s="307">
        <v>152</v>
      </c>
      <c r="Q545" s="307">
        <v>223</v>
      </c>
      <c r="R545" s="494">
        <v>9</v>
      </c>
      <c r="U545" s="479">
        <f>350-9-223</f>
        <v>118</v>
      </c>
    </row>
    <row r="546" spans="1:33" s="479" customFormat="1" ht="15.75" customHeight="1">
      <c r="A546" s="83" t="s">
        <v>5486</v>
      </c>
      <c r="B546" s="495">
        <v>44222</v>
      </c>
      <c r="C546" s="481">
        <v>1</v>
      </c>
      <c r="D546" s="478">
        <v>39</v>
      </c>
      <c r="E546" s="189" t="s">
        <v>915</v>
      </c>
      <c r="H546" s="479">
        <v>1</v>
      </c>
      <c r="J546" s="479">
        <v>1</v>
      </c>
      <c r="O546" s="189" t="s">
        <v>5485</v>
      </c>
      <c r="U546" s="479">
        <v>1</v>
      </c>
    </row>
    <row r="547" spans="1:33" s="479" customFormat="1" ht="15.75" customHeight="1">
      <c r="A547" s="83" t="s">
        <v>5493</v>
      </c>
      <c r="B547" s="495">
        <v>44182</v>
      </c>
      <c r="C547" s="481">
        <v>11</v>
      </c>
      <c r="D547" s="478">
        <v>31.18</v>
      </c>
      <c r="E547" s="479">
        <v>33.36</v>
      </c>
      <c r="L547" s="479">
        <v>5</v>
      </c>
      <c r="M547" s="189" t="s">
        <v>5492</v>
      </c>
      <c r="N547" s="479">
        <v>2</v>
      </c>
      <c r="P547" s="479">
        <v>5</v>
      </c>
      <c r="Q547" s="479">
        <v>6</v>
      </c>
      <c r="T547" s="479">
        <v>2</v>
      </c>
      <c r="U547" s="479">
        <v>5</v>
      </c>
      <c r="AA547" s="189" t="s">
        <v>50</v>
      </c>
    </row>
    <row r="548" spans="1:33" s="479" customFormat="1" ht="15.75" customHeight="1">
      <c r="A548" s="83" t="s">
        <v>5503</v>
      </c>
      <c r="B548" s="495">
        <v>44233</v>
      </c>
      <c r="C548" s="481">
        <v>91</v>
      </c>
      <c r="D548" s="478">
        <v>27</v>
      </c>
      <c r="E548" s="479">
        <v>36</v>
      </c>
      <c r="K548" s="479">
        <v>9</v>
      </c>
      <c r="L548" s="479">
        <v>2</v>
      </c>
      <c r="M548" s="189" t="s">
        <v>5500</v>
      </c>
      <c r="N548" s="479">
        <v>3</v>
      </c>
      <c r="P548" s="479">
        <f>19+7+1+2</f>
        <v>29</v>
      </c>
      <c r="Q548" s="479">
        <f>24+7+1+19+7+1+2</f>
        <v>61</v>
      </c>
      <c r="U548" s="479">
        <v>31</v>
      </c>
      <c r="AA548" s="189" t="s">
        <v>5501</v>
      </c>
      <c r="AG548" s="189" t="s">
        <v>5499</v>
      </c>
    </row>
    <row r="549" spans="1:33" s="479" customFormat="1" ht="15.75" customHeight="1">
      <c r="A549" s="83" t="s">
        <v>5508</v>
      </c>
      <c r="B549" s="191">
        <v>44162</v>
      </c>
      <c r="C549" s="481">
        <v>35</v>
      </c>
      <c r="D549" s="478">
        <v>28.9</v>
      </c>
      <c r="N549" s="479">
        <v>3</v>
      </c>
      <c r="Q549" s="479">
        <v>28</v>
      </c>
      <c r="U549" s="479">
        <v>7</v>
      </c>
      <c r="AA549" s="189" t="s">
        <v>50</v>
      </c>
    </row>
    <row r="550" spans="1:33" s="479" customFormat="1" ht="15.75" customHeight="1">
      <c r="A550" s="83" t="s">
        <v>5522</v>
      </c>
      <c r="B550" s="191">
        <v>44228</v>
      </c>
      <c r="C550" s="481">
        <v>34</v>
      </c>
      <c r="D550" s="478">
        <v>26.3</v>
      </c>
      <c r="I550" s="189" t="s">
        <v>5517</v>
      </c>
      <c r="L550" s="479">
        <v>3</v>
      </c>
      <c r="M550" s="189" t="s">
        <v>5515</v>
      </c>
      <c r="P550" s="479">
        <v>11</v>
      </c>
      <c r="Q550" s="479">
        <v>34</v>
      </c>
      <c r="AA550" s="189"/>
    </row>
    <row r="551" spans="1:33" s="479" customFormat="1" ht="15.75" customHeight="1">
      <c r="A551" s="83" t="s">
        <v>5529</v>
      </c>
      <c r="B551" s="191">
        <v>44231</v>
      </c>
      <c r="C551" s="481">
        <v>1</v>
      </c>
      <c r="D551" s="478">
        <v>29</v>
      </c>
      <c r="E551" s="189" t="s">
        <v>5528</v>
      </c>
      <c r="I551" s="189"/>
      <c r="J551" s="479">
        <v>1</v>
      </c>
      <c r="M551" s="189"/>
      <c r="N551" s="479">
        <v>1</v>
      </c>
      <c r="U551" s="479">
        <v>1</v>
      </c>
      <c r="AA551" s="189" t="s">
        <v>50</v>
      </c>
    </row>
    <row r="552" spans="1:33" s="479" customFormat="1" ht="15.75" customHeight="1">
      <c r="A552" s="83" t="s">
        <v>5535</v>
      </c>
      <c r="B552" s="191">
        <v>44222</v>
      </c>
      <c r="C552" s="481">
        <v>39</v>
      </c>
      <c r="D552" s="478">
        <v>32</v>
      </c>
      <c r="E552" s="189" t="s">
        <v>740</v>
      </c>
      <c r="I552" s="189"/>
      <c r="K552" s="479">
        <v>6</v>
      </c>
      <c r="M552" s="189" t="s">
        <v>5534</v>
      </c>
      <c r="N552" s="479">
        <v>5</v>
      </c>
      <c r="P552" s="479">
        <v>13</v>
      </c>
      <c r="Q552" s="479">
        <v>38</v>
      </c>
      <c r="S552" s="479">
        <v>1</v>
      </c>
      <c r="AA552" s="189"/>
      <c r="AF552" s="189" t="s">
        <v>41</v>
      </c>
    </row>
    <row r="553" spans="1:33" s="479" customFormat="1" ht="15.75" customHeight="1">
      <c r="A553" s="83" t="s">
        <v>5542</v>
      </c>
      <c r="B553" s="191">
        <v>44242</v>
      </c>
      <c r="C553" s="481">
        <v>1</v>
      </c>
      <c r="D553" s="478">
        <v>22</v>
      </c>
      <c r="E553" s="189">
        <v>35</v>
      </c>
      <c r="I553" s="189"/>
      <c r="M553" s="189" t="s">
        <v>5541</v>
      </c>
      <c r="P553" s="479">
        <v>1</v>
      </c>
      <c r="Q553" s="479">
        <v>1</v>
      </c>
      <c r="AA553" s="189" t="s">
        <v>50</v>
      </c>
      <c r="AF553" s="189"/>
    </row>
    <row r="554" spans="1:33" s="479" customFormat="1" ht="15.75" customHeight="1">
      <c r="A554" s="83" t="s">
        <v>5548</v>
      </c>
      <c r="B554" s="191">
        <v>44215</v>
      </c>
      <c r="C554" s="481">
        <v>1</v>
      </c>
      <c r="D554" s="478">
        <v>31</v>
      </c>
      <c r="E554" s="189">
        <v>29</v>
      </c>
      <c r="I554" s="189"/>
      <c r="M554" s="189" t="s">
        <v>5547</v>
      </c>
      <c r="Q554" s="479">
        <v>1</v>
      </c>
      <c r="AA554" s="189" t="s">
        <v>50</v>
      </c>
      <c r="AF554" s="189"/>
    </row>
    <row r="555" spans="1:33" s="479" customFormat="1" ht="15.75" customHeight="1">
      <c r="A555" s="83" t="s">
        <v>395</v>
      </c>
      <c r="B555" s="191">
        <v>44245</v>
      </c>
      <c r="C555" s="481">
        <v>1</v>
      </c>
      <c r="D555" s="478">
        <v>38</v>
      </c>
      <c r="E555" s="189">
        <v>30</v>
      </c>
      <c r="I555" s="189">
        <v>6</v>
      </c>
      <c r="L555" s="479">
        <v>1</v>
      </c>
      <c r="M555" s="189" t="s">
        <v>5553</v>
      </c>
      <c r="P555" s="479">
        <v>1</v>
      </c>
      <c r="Q555" s="479">
        <v>1</v>
      </c>
      <c r="AA555" s="189" t="s">
        <v>50</v>
      </c>
      <c r="AF555" s="189"/>
    </row>
    <row r="556" spans="1:33" s="479" customFormat="1" ht="15.75" customHeight="1">
      <c r="A556" s="83" t="s">
        <v>5561</v>
      </c>
      <c r="B556" s="191"/>
      <c r="C556" s="481">
        <v>1</v>
      </c>
      <c r="D556" s="478">
        <v>16</v>
      </c>
      <c r="E556" s="189" t="s">
        <v>793</v>
      </c>
      <c r="I556" s="189"/>
      <c r="J556" s="479">
        <v>1</v>
      </c>
      <c r="M556" s="189"/>
      <c r="Q556" s="479">
        <v>1</v>
      </c>
      <c r="AA556" s="189" t="s">
        <v>50</v>
      </c>
      <c r="AF556" s="189"/>
    </row>
    <row r="557" spans="1:33" s="479" customFormat="1" ht="15.75" customHeight="1">
      <c r="A557" s="83" t="s">
        <v>5565</v>
      </c>
      <c r="B557" s="191">
        <v>44242</v>
      </c>
      <c r="C557" s="481">
        <v>4</v>
      </c>
      <c r="D557" s="478" t="s">
        <v>91</v>
      </c>
      <c r="E557" s="189"/>
      <c r="H557" s="479">
        <v>4</v>
      </c>
      <c r="I557" s="189"/>
      <c r="M557" s="189"/>
      <c r="O557" s="479">
        <v>1</v>
      </c>
      <c r="P557" s="479">
        <v>1</v>
      </c>
      <c r="Q557" s="479">
        <v>3</v>
      </c>
      <c r="AA557" s="189" t="s">
        <v>50</v>
      </c>
      <c r="AF557" s="189"/>
    </row>
    <row r="558" spans="1:33" s="479" customFormat="1" ht="15.75" customHeight="1">
      <c r="A558" s="83" t="s">
        <v>5577</v>
      </c>
      <c r="B558" s="191">
        <v>44242</v>
      </c>
      <c r="C558" s="481">
        <v>1</v>
      </c>
      <c r="D558" s="478">
        <v>39</v>
      </c>
      <c r="E558" s="189">
        <v>25</v>
      </c>
      <c r="G558" s="479">
        <v>1</v>
      </c>
      <c r="I558" s="189"/>
      <c r="L558" s="479">
        <v>1</v>
      </c>
      <c r="M558" s="189" t="s">
        <v>5571</v>
      </c>
      <c r="P558" s="479">
        <v>1</v>
      </c>
      <c r="Q558" s="479">
        <v>1</v>
      </c>
      <c r="AA558" s="189" t="s">
        <v>50</v>
      </c>
      <c r="AF558" s="189"/>
    </row>
    <row r="559" spans="1:33" s="479" customFormat="1" ht="15.75" customHeight="1">
      <c r="A559" s="83" t="s">
        <v>5578</v>
      </c>
      <c r="B559" s="191">
        <v>44228</v>
      </c>
      <c r="C559" s="481">
        <v>1</v>
      </c>
      <c r="D559" s="478">
        <v>30</v>
      </c>
      <c r="E559" s="189" t="s">
        <v>944</v>
      </c>
      <c r="I559" s="189"/>
      <c r="M559" s="189"/>
      <c r="N559" s="479">
        <v>1</v>
      </c>
      <c r="P559" s="479">
        <v>1</v>
      </c>
      <c r="Q559" s="479">
        <v>1</v>
      </c>
      <c r="AA559" s="189" t="s">
        <v>50</v>
      </c>
      <c r="AF559" s="189"/>
    </row>
    <row r="560" spans="1:33" s="479" customFormat="1" ht="15.75" customHeight="1">
      <c r="A560" s="208" t="s">
        <v>5275</v>
      </c>
      <c r="B560" s="191"/>
      <c r="C560" s="481">
        <v>1219</v>
      </c>
      <c r="D560" s="478" t="s">
        <v>5584</v>
      </c>
      <c r="E560" s="189">
        <v>37.700000000000003</v>
      </c>
      <c r="I560" s="204" t="s">
        <v>5590</v>
      </c>
      <c r="M560" s="189" t="s">
        <v>5585</v>
      </c>
      <c r="N560" s="479">
        <v>59</v>
      </c>
      <c r="O560" s="479">
        <v>6</v>
      </c>
      <c r="P560" s="479">
        <f>84+169+197</f>
        <v>450</v>
      </c>
      <c r="Q560" s="479">
        <v>1196</v>
      </c>
      <c r="R560" s="479">
        <v>13</v>
      </c>
      <c r="S560" s="479">
        <v>10</v>
      </c>
      <c r="AA560" s="189" t="s">
        <v>50</v>
      </c>
      <c r="AF560" s="189"/>
    </row>
    <row r="561" spans="1:38" s="479" customFormat="1" ht="15.75" customHeight="1">
      <c r="A561" s="208" t="s">
        <v>5241</v>
      </c>
      <c r="B561" s="191">
        <v>44235</v>
      </c>
      <c r="C561" s="481">
        <v>317</v>
      </c>
      <c r="D561" s="478"/>
      <c r="E561" s="189"/>
      <c r="F561" s="497">
        <v>141</v>
      </c>
      <c r="H561" s="498">
        <v>176</v>
      </c>
      <c r="I561" s="204"/>
      <c r="J561" s="479">
        <v>7</v>
      </c>
      <c r="K561" s="479">
        <v>8</v>
      </c>
      <c r="M561" s="189" t="s">
        <v>5595</v>
      </c>
      <c r="N561" s="479">
        <v>3</v>
      </c>
      <c r="P561" s="479">
        <v>54</v>
      </c>
      <c r="Q561" s="479">
        <v>176</v>
      </c>
      <c r="R561" s="482">
        <v>2</v>
      </c>
      <c r="U561" s="479">
        <f>317-176-2</f>
        <v>139</v>
      </c>
      <c r="W561" s="479">
        <v>25</v>
      </c>
      <c r="AA561" s="189" t="s">
        <v>5599</v>
      </c>
      <c r="AF561" s="189"/>
      <c r="AG561" s="189" t="s">
        <v>5600</v>
      </c>
    </row>
    <row r="562" spans="1:38" s="479" customFormat="1" ht="15.75" customHeight="1">
      <c r="A562" s="208" t="s">
        <v>5613</v>
      </c>
      <c r="B562" s="191">
        <v>44230</v>
      </c>
      <c r="C562" s="481">
        <v>114</v>
      </c>
      <c r="D562" s="478" t="s">
        <v>5540</v>
      </c>
      <c r="E562" s="298" t="s">
        <v>5663</v>
      </c>
      <c r="F562" s="482">
        <v>10</v>
      </c>
      <c r="G562" s="482">
        <v>37</v>
      </c>
      <c r="H562" s="482">
        <v>67</v>
      </c>
      <c r="I562" s="204"/>
      <c r="M562" s="189" t="s">
        <v>5608</v>
      </c>
      <c r="Q562" s="479">
        <v>9</v>
      </c>
      <c r="R562" s="482"/>
      <c r="U562" s="479">
        <v>105</v>
      </c>
      <c r="AA562" s="189" t="s">
        <v>50</v>
      </c>
      <c r="AF562" s="189"/>
      <c r="AG562" s="189"/>
    </row>
    <row r="563" spans="1:38" s="479" customFormat="1" ht="15.75" customHeight="1">
      <c r="A563" s="208" t="s">
        <v>5614</v>
      </c>
      <c r="B563" s="191">
        <v>44225</v>
      </c>
      <c r="C563" s="481">
        <v>1</v>
      </c>
      <c r="D563" s="478">
        <v>36</v>
      </c>
      <c r="E563" s="204">
        <v>38</v>
      </c>
      <c r="F563" s="482"/>
      <c r="G563" s="482"/>
      <c r="H563" s="482">
        <v>1</v>
      </c>
      <c r="I563" s="204"/>
      <c r="K563" s="479">
        <v>1</v>
      </c>
      <c r="M563" s="189" t="s">
        <v>5615</v>
      </c>
      <c r="N563" s="479">
        <v>1</v>
      </c>
      <c r="Q563" s="479">
        <v>1</v>
      </c>
      <c r="R563" s="482"/>
      <c r="AA563" s="189"/>
      <c r="AF563" s="189"/>
      <c r="AG563" s="189" t="s">
        <v>5616</v>
      </c>
    </row>
    <row r="564" spans="1:38" s="479" customFormat="1" ht="15.75" customHeight="1">
      <c r="A564" s="208" t="s">
        <v>3500</v>
      </c>
      <c r="B564" s="191">
        <v>44253</v>
      </c>
      <c r="C564" s="481">
        <v>17</v>
      </c>
      <c r="D564" s="478" t="s">
        <v>5621</v>
      </c>
      <c r="E564" s="496"/>
      <c r="F564" s="482">
        <v>17</v>
      </c>
      <c r="G564" s="482"/>
      <c r="H564" s="482"/>
      <c r="I564" s="204"/>
      <c r="M564" s="189" t="s">
        <v>5622</v>
      </c>
      <c r="R564" s="482">
        <v>0</v>
      </c>
      <c r="AA564" s="189" t="s">
        <v>232</v>
      </c>
      <c r="AF564" s="189"/>
      <c r="AG564" s="189" t="s">
        <v>5620</v>
      </c>
    </row>
    <row r="565" spans="1:38" s="479" customFormat="1" ht="15.75" customHeight="1">
      <c r="A565" s="208" t="s">
        <v>5632</v>
      </c>
      <c r="B565" s="191">
        <v>44256</v>
      </c>
      <c r="C565" s="481">
        <v>30</v>
      </c>
      <c r="D565" s="478" t="s">
        <v>5627</v>
      </c>
      <c r="E565" s="496" t="s">
        <v>5628</v>
      </c>
      <c r="F565" s="482"/>
      <c r="G565" s="482"/>
      <c r="H565" s="482"/>
      <c r="I565" s="204"/>
      <c r="K565" s="479">
        <v>2</v>
      </c>
      <c r="M565" s="189"/>
      <c r="P565" s="479">
        <v>22</v>
      </c>
      <c r="Q565" s="479">
        <v>30</v>
      </c>
      <c r="R565" s="482"/>
      <c r="W565" s="479">
        <v>5</v>
      </c>
      <c r="AA565" s="189" t="s">
        <v>50</v>
      </c>
      <c r="AF565" s="189"/>
      <c r="AG565" s="189"/>
    </row>
    <row r="566" spans="1:38" s="479" customFormat="1" ht="14.5">
      <c r="A566" s="208" t="s">
        <v>5640</v>
      </c>
      <c r="B566" s="191">
        <v>44256</v>
      </c>
      <c r="C566" s="481">
        <v>1</v>
      </c>
      <c r="D566" s="478">
        <v>21</v>
      </c>
      <c r="E566" s="204">
        <v>28</v>
      </c>
      <c r="F566" s="482"/>
      <c r="G566" s="482"/>
      <c r="H566" s="482"/>
      <c r="I566" s="204"/>
      <c r="K566" s="479">
        <v>1</v>
      </c>
      <c r="M566" s="189" t="s">
        <v>5639</v>
      </c>
      <c r="N566" s="479">
        <v>1</v>
      </c>
      <c r="R566" s="482"/>
      <c r="S566" s="479">
        <v>1</v>
      </c>
      <c r="AA566" s="189" t="s">
        <v>50</v>
      </c>
      <c r="AF566" s="189"/>
      <c r="AG566" s="189"/>
    </row>
    <row r="567" spans="1:38" s="479" customFormat="1" ht="14.5">
      <c r="A567" s="208" t="s">
        <v>5647</v>
      </c>
      <c r="B567" s="191">
        <v>44253</v>
      </c>
      <c r="C567" s="481">
        <v>55</v>
      </c>
      <c r="D567" s="478" t="s">
        <v>5645</v>
      </c>
      <c r="E567" s="204"/>
      <c r="F567" s="482">
        <v>8</v>
      </c>
      <c r="G567" s="482">
        <v>24</v>
      </c>
      <c r="H567" s="482">
        <v>23</v>
      </c>
      <c r="I567" s="204"/>
      <c r="M567" s="189"/>
      <c r="N567" s="479">
        <v>5</v>
      </c>
      <c r="O567" s="479">
        <v>1</v>
      </c>
      <c r="P567" s="479">
        <v>12</v>
      </c>
      <c r="Q567" s="479">
        <v>17</v>
      </c>
      <c r="R567" s="482">
        <v>1</v>
      </c>
      <c r="U567" s="479">
        <v>37</v>
      </c>
      <c r="AA567" s="189" t="s">
        <v>5644</v>
      </c>
      <c r="AF567" s="189"/>
      <c r="AG567" s="189"/>
    </row>
    <row r="568" spans="1:38" s="479" customFormat="1" ht="14" customHeight="1">
      <c r="A568" s="208" t="s">
        <v>5657</v>
      </c>
      <c r="B568" s="191">
        <v>44253</v>
      </c>
      <c r="C568" s="481">
        <v>12</v>
      </c>
      <c r="D568" s="478" t="s">
        <v>5652</v>
      </c>
      <c r="E568" s="239" t="s">
        <v>5653</v>
      </c>
      <c r="F568" s="482"/>
      <c r="G568" s="482"/>
      <c r="H568" s="482"/>
      <c r="I568" s="204"/>
      <c r="L568" s="479">
        <v>2</v>
      </c>
      <c r="M568" s="189" t="s">
        <v>5654</v>
      </c>
      <c r="N568" s="479">
        <v>5</v>
      </c>
      <c r="P568" s="479">
        <v>7</v>
      </c>
      <c r="Q568" s="479">
        <v>12</v>
      </c>
      <c r="R568" s="482"/>
      <c r="AA568" s="189"/>
      <c r="AF568" s="189"/>
      <c r="AG568" s="189"/>
    </row>
    <row r="569" spans="1:38" s="489" customFormat="1" ht="14" customHeight="1">
      <c r="A569" s="83" t="s">
        <v>5665</v>
      </c>
      <c r="B569" s="191">
        <v>44207</v>
      </c>
      <c r="C569" s="490">
        <v>16</v>
      </c>
      <c r="D569" s="488" t="s">
        <v>5689</v>
      </c>
      <c r="E569" s="239"/>
      <c r="F569" s="491"/>
      <c r="G569" s="491"/>
      <c r="H569" s="491"/>
      <c r="I569" s="204"/>
      <c r="M569" s="189"/>
      <c r="P569" s="489">
        <v>5</v>
      </c>
      <c r="Q569" s="489">
        <v>16</v>
      </c>
      <c r="R569" s="491"/>
      <c r="AA569" s="189"/>
      <c r="AF569" s="189"/>
      <c r="AG569" s="189"/>
      <c r="AL569" s="189" t="s">
        <v>5690</v>
      </c>
    </row>
    <row r="570" spans="1:38" s="489" customFormat="1" ht="14" customHeight="1">
      <c r="A570" s="519" t="s">
        <v>4792</v>
      </c>
      <c r="B570" s="191">
        <v>44255</v>
      </c>
      <c r="C570" s="490">
        <v>142</v>
      </c>
      <c r="D570" s="488" t="s">
        <v>5749</v>
      </c>
      <c r="E570" s="239"/>
      <c r="F570" s="491"/>
      <c r="G570" s="491"/>
      <c r="H570" s="491"/>
      <c r="I570" s="204"/>
      <c r="J570" s="489">
        <v>1</v>
      </c>
      <c r="M570" s="189" t="s">
        <v>180</v>
      </c>
      <c r="P570" s="501">
        <v>42</v>
      </c>
      <c r="Q570" s="501">
        <v>142</v>
      </c>
      <c r="R570" s="491"/>
      <c r="AA570" s="189"/>
      <c r="AF570" s="189"/>
      <c r="AG570" s="189"/>
    </row>
    <row r="571" spans="1:38" s="489" customFormat="1" ht="14" customHeight="1">
      <c r="A571" s="519" t="s">
        <v>5679</v>
      </c>
      <c r="B571" s="191">
        <v>44239</v>
      </c>
      <c r="C571" s="490">
        <v>14</v>
      </c>
      <c r="D571" s="488" t="s">
        <v>5683</v>
      </c>
      <c r="E571" s="239"/>
      <c r="F571" s="491"/>
      <c r="G571" s="491"/>
      <c r="H571" s="491">
        <v>14</v>
      </c>
      <c r="I571" s="204"/>
      <c r="M571" s="189"/>
      <c r="P571" s="489">
        <v>4</v>
      </c>
      <c r="Q571" s="489">
        <v>14</v>
      </c>
      <c r="R571" s="491"/>
      <c r="AA571" s="189" t="s">
        <v>2865</v>
      </c>
      <c r="AF571" s="189"/>
      <c r="AG571" s="189"/>
      <c r="AL571" s="189"/>
    </row>
    <row r="572" spans="1:38" s="489" customFormat="1" ht="14" customHeight="1">
      <c r="A572" s="83" t="s">
        <v>5697</v>
      </c>
      <c r="B572" s="191">
        <v>44254</v>
      </c>
      <c r="C572" s="84">
        <v>1</v>
      </c>
      <c r="D572" s="488">
        <v>27</v>
      </c>
      <c r="E572" s="239" t="s">
        <v>978</v>
      </c>
      <c r="F572" s="491"/>
      <c r="G572" s="491"/>
      <c r="H572" s="491">
        <v>1</v>
      </c>
      <c r="I572" s="204"/>
      <c r="M572" s="189"/>
      <c r="P572" s="501">
        <v>1</v>
      </c>
      <c r="Q572" s="501">
        <v>1</v>
      </c>
      <c r="R572" s="491"/>
      <c r="AA572" s="189" t="s">
        <v>50</v>
      </c>
      <c r="AC572" s="189" t="s">
        <v>50</v>
      </c>
      <c r="AE572" s="189" t="s">
        <v>36</v>
      </c>
      <c r="AF572" s="189" t="s">
        <v>5729</v>
      </c>
      <c r="AG572" s="189"/>
      <c r="AH572" s="189" t="s">
        <v>5725</v>
      </c>
      <c r="AL572" s="489">
        <v>27</v>
      </c>
    </row>
    <row r="573" spans="1:38" s="489" customFormat="1" ht="14" customHeight="1">
      <c r="A573" s="83" t="s">
        <v>5700</v>
      </c>
      <c r="B573" s="191">
        <v>44258</v>
      </c>
      <c r="C573" s="84">
        <v>83</v>
      </c>
      <c r="D573" s="488" t="s">
        <v>5730</v>
      </c>
      <c r="E573" s="239" t="s">
        <v>5731</v>
      </c>
      <c r="F573" s="491"/>
      <c r="G573" s="491"/>
      <c r="H573" s="491">
        <v>83</v>
      </c>
      <c r="I573" s="204"/>
      <c r="K573" s="489">
        <v>14</v>
      </c>
      <c r="L573" s="489">
        <v>2</v>
      </c>
      <c r="M573" s="189" t="s">
        <v>5733</v>
      </c>
      <c r="P573" s="501">
        <v>26</v>
      </c>
      <c r="Q573" s="501">
        <v>83</v>
      </c>
      <c r="R573" s="491"/>
      <c r="AA573" s="189"/>
      <c r="AF573" s="189"/>
      <c r="AG573" s="189"/>
      <c r="AL573" s="189" t="s">
        <v>5732</v>
      </c>
    </row>
    <row r="574" spans="1:38" s="501" customFormat="1" ht="14" customHeight="1">
      <c r="A574" s="519" t="s">
        <v>5707</v>
      </c>
      <c r="B574" s="191">
        <v>44239</v>
      </c>
      <c r="C574" s="84">
        <v>5</v>
      </c>
      <c r="D574" s="500"/>
      <c r="E574" s="239"/>
      <c r="F574" s="503"/>
      <c r="G574" s="503">
        <v>3</v>
      </c>
      <c r="H574" s="503">
        <v>2</v>
      </c>
      <c r="I574" s="204"/>
      <c r="M574" s="189"/>
      <c r="N574" s="501">
        <v>5</v>
      </c>
      <c r="P574" s="501">
        <v>3</v>
      </c>
      <c r="Q574" s="501">
        <v>4</v>
      </c>
      <c r="R574" s="503"/>
      <c r="U574" s="501">
        <v>1</v>
      </c>
      <c r="AA574" s="189" t="s">
        <v>209</v>
      </c>
      <c r="AF574" s="189"/>
      <c r="AG574" s="189"/>
    </row>
    <row r="575" spans="1:38" s="501" customFormat="1" ht="14" customHeight="1">
      <c r="A575" s="519" t="s">
        <v>5741</v>
      </c>
      <c r="B575" s="191">
        <v>44250</v>
      </c>
      <c r="C575" s="84">
        <v>1606</v>
      </c>
      <c r="D575" s="500" t="s">
        <v>5755</v>
      </c>
      <c r="E575" s="239"/>
      <c r="F575" s="503">
        <v>161</v>
      </c>
      <c r="G575" s="503">
        <v>719</v>
      </c>
      <c r="H575" s="503">
        <v>674</v>
      </c>
      <c r="I575" s="204"/>
      <c r="L575" s="501">
        <v>194</v>
      </c>
      <c r="M575" s="189" t="s">
        <v>5759</v>
      </c>
      <c r="O575" s="501">
        <v>8</v>
      </c>
      <c r="P575" s="501">
        <v>713</v>
      </c>
      <c r="Q575" s="501">
        <v>1578</v>
      </c>
      <c r="R575" s="503">
        <v>23</v>
      </c>
      <c r="S575" s="503"/>
      <c r="AA575" s="189"/>
      <c r="AF575" s="189"/>
      <c r="AG575" s="189"/>
    </row>
    <row r="576" spans="1:38" s="501" customFormat="1" ht="14" customHeight="1">
      <c r="A576" s="519" t="s">
        <v>5742</v>
      </c>
      <c r="B576" s="191">
        <v>44250</v>
      </c>
      <c r="C576" s="84">
        <v>2399</v>
      </c>
      <c r="D576" s="500" t="s">
        <v>5756</v>
      </c>
      <c r="E576" s="239"/>
      <c r="F576" s="503"/>
      <c r="G576" s="503"/>
      <c r="H576" s="503"/>
      <c r="I576" s="204"/>
      <c r="M576" s="189"/>
      <c r="O576" s="501">
        <v>4</v>
      </c>
      <c r="P576" s="501">
        <v>931</v>
      </c>
      <c r="Q576" s="501">
        <v>2441</v>
      </c>
      <c r="R576" s="503">
        <v>5</v>
      </c>
      <c r="AA576" s="189"/>
      <c r="AF576" s="189"/>
      <c r="AG576" s="189"/>
      <c r="AL576" s="308" t="s">
        <v>5757</v>
      </c>
    </row>
    <row r="577" spans="1:38" s="501" customFormat="1" ht="14" customHeight="1">
      <c r="A577" s="83" t="s">
        <v>5714</v>
      </c>
      <c r="B577" s="191">
        <v>44245</v>
      </c>
      <c r="C577" s="84">
        <v>37</v>
      </c>
      <c r="D577" s="500" t="s">
        <v>5744</v>
      </c>
      <c r="E577" s="239"/>
      <c r="F577" s="503"/>
      <c r="G577" s="503">
        <v>12</v>
      </c>
      <c r="H577" s="503">
        <v>25</v>
      </c>
      <c r="I577" s="204"/>
      <c r="M577" s="189"/>
      <c r="P577" s="501">
        <v>15</v>
      </c>
      <c r="Q577" s="501">
        <v>37</v>
      </c>
      <c r="R577" s="503"/>
      <c r="AA577" s="189" t="s">
        <v>50</v>
      </c>
      <c r="AF577" s="189"/>
      <c r="AG577" s="189"/>
    </row>
    <row r="578" spans="1:38" s="501" customFormat="1" ht="14" customHeight="1">
      <c r="A578" s="83" t="s">
        <v>5722</v>
      </c>
      <c r="B578" s="191">
        <v>44241</v>
      </c>
      <c r="C578" s="84">
        <v>24</v>
      </c>
      <c r="D578" s="500" t="s">
        <v>5747</v>
      </c>
      <c r="E578" s="239"/>
      <c r="F578" s="503">
        <v>18</v>
      </c>
      <c r="G578" s="503">
        <v>6</v>
      </c>
      <c r="H578" s="503"/>
      <c r="I578" s="204"/>
      <c r="M578" s="189"/>
      <c r="R578" s="503"/>
      <c r="U578" s="501">
        <v>24</v>
      </c>
      <c r="AA578" s="189" t="s">
        <v>322</v>
      </c>
      <c r="AF578" s="189" t="s">
        <v>5746</v>
      </c>
      <c r="AG578" s="189"/>
    </row>
    <row r="579" spans="1:38" s="509" customFormat="1" ht="14" customHeight="1">
      <c r="A579" s="83" t="s">
        <v>5770</v>
      </c>
      <c r="B579" s="191">
        <v>44244</v>
      </c>
      <c r="C579" s="84">
        <v>1</v>
      </c>
      <c r="D579" s="508">
        <v>36</v>
      </c>
      <c r="E579" s="239"/>
      <c r="F579" s="512"/>
      <c r="G579" s="512"/>
      <c r="H579" s="512"/>
      <c r="I579" s="204"/>
      <c r="M579" s="189" t="s">
        <v>5766</v>
      </c>
      <c r="Q579" s="509">
        <v>1</v>
      </c>
      <c r="R579" s="512"/>
      <c r="AA579" s="189"/>
      <c r="AF579" s="189" t="s">
        <v>50</v>
      </c>
      <c r="AG579" s="189" t="s">
        <v>5768</v>
      </c>
      <c r="AK579" s="189" t="s">
        <v>5767</v>
      </c>
    </row>
    <row r="580" spans="1:38" s="509" customFormat="1" ht="14" customHeight="1">
      <c r="A580" s="83" t="s">
        <v>5776</v>
      </c>
      <c r="B580" s="191">
        <v>44246</v>
      </c>
      <c r="C580" s="84">
        <v>45</v>
      </c>
      <c r="D580" s="508"/>
      <c r="E580" s="239"/>
      <c r="F580" s="512"/>
      <c r="G580" s="512"/>
      <c r="H580" s="512"/>
      <c r="I580" s="204"/>
      <c r="M580" s="189"/>
      <c r="Q580" s="509">
        <v>45</v>
      </c>
      <c r="R580" s="512"/>
      <c r="AA580" s="189" t="s">
        <v>50</v>
      </c>
      <c r="AF580" s="189"/>
      <c r="AG580" s="189"/>
      <c r="AK580" s="189"/>
    </row>
    <row r="581" spans="1:38" s="509" customFormat="1" ht="14" customHeight="1">
      <c r="A581" s="83" t="s">
        <v>5786</v>
      </c>
      <c r="B581" s="191">
        <v>44230</v>
      </c>
      <c r="C581" s="84">
        <v>5</v>
      </c>
      <c r="D581" s="508" t="s">
        <v>5782</v>
      </c>
      <c r="E581" s="239" t="s">
        <v>5783</v>
      </c>
      <c r="F581" s="512"/>
      <c r="G581" s="512"/>
      <c r="H581" s="512"/>
      <c r="I581" s="204"/>
      <c r="M581" s="189"/>
      <c r="P581" s="509">
        <v>4</v>
      </c>
      <c r="Q581" s="509">
        <v>5</v>
      </c>
      <c r="R581" s="512"/>
      <c r="AA581" s="189"/>
      <c r="AF581" s="189"/>
      <c r="AG581" s="189"/>
      <c r="AK581" s="189"/>
    </row>
    <row r="582" spans="1:38" s="509" customFormat="1" ht="14" customHeight="1">
      <c r="A582" s="208" t="s">
        <v>5795</v>
      </c>
      <c r="B582" s="191">
        <v>44248</v>
      </c>
      <c r="C582" s="84">
        <v>61</v>
      </c>
      <c r="D582" s="508" t="s">
        <v>3404</v>
      </c>
      <c r="E582" s="239"/>
      <c r="F582" s="512"/>
      <c r="G582" s="512"/>
      <c r="H582" s="512"/>
      <c r="I582" s="204"/>
      <c r="K582" s="509">
        <v>9</v>
      </c>
      <c r="M582" s="189" t="s">
        <v>5792</v>
      </c>
      <c r="N582" s="509">
        <v>2</v>
      </c>
      <c r="P582" s="509">
        <v>15</v>
      </c>
      <c r="Q582" s="509">
        <v>58</v>
      </c>
      <c r="R582" s="512"/>
      <c r="S582" s="512">
        <v>2</v>
      </c>
      <c r="T582" s="509">
        <v>6</v>
      </c>
      <c r="V582" s="509">
        <v>1</v>
      </c>
      <c r="AA582" s="189" t="s">
        <v>513</v>
      </c>
      <c r="AF582" s="189"/>
      <c r="AG582" s="189" t="s">
        <v>5791</v>
      </c>
      <c r="AK582" s="189"/>
    </row>
    <row r="583" spans="1:38" s="509" customFormat="1" ht="14" customHeight="1">
      <c r="A583" s="83" t="s">
        <v>5806</v>
      </c>
      <c r="B583" s="191">
        <v>44224</v>
      </c>
      <c r="C583" s="84">
        <v>13</v>
      </c>
      <c r="D583" s="508" t="s">
        <v>5800</v>
      </c>
      <c r="E583" s="239"/>
      <c r="F583" s="512"/>
      <c r="G583" s="512"/>
      <c r="H583" s="512"/>
      <c r="I583" s="204"/>
      <c r="L583" s="509">
        <v>1</v>
      </c>
      <c r="M583" s="189"/>
      <c r="P583" s="509">
        <v>2</v>
      </c>
      <c r="Q583" s="509">
        <v>13</v>
      </c>
      <c r="R583" s="512"/>
      <c r="S583" s="512"/>
      <c r="T583" s="509">
        <v>4</v>
      </c>
      <c r="AA583" s="189" t="s">
        <v>50</v>
      </c>
      <c r="AF583" s="189"/>
      <c r="AG583" s="189"/>
      <c r="AK583" s="189"/>
    </row>
    <row r="584" spans="1:38" s="509" customFormat="1" ht="14" customHeight="1">
      <c r="A584" s="83" t="s">
        <v>5817</v>
      </c>
      <c r="B584" s="191">
        <v>44245</v>
      </c>
      <c r="C584" s="84">
        <v>49</v>
      </c>
      <c r="D584" s="508" t="s">
        <v>5812</v>
      </c>
      <c r="E584" s="239" t="s">
        <v>5813</v>
      </c>
      <c r="F584" s="512"/>
      <c r="G584" s="512"/>
      <c r="H584" s="512"/>
      <c r="I584" s="204"/>
      <c r="M584" s="189"/>
      <c r="Q584" s="509">
        <v>49</v>
      </c>
      <c r="R584" s="512"/>
      <c r="S584" s="512"/>
      <c r="AA584" s="189"/>
      <c r="AF584" s="189"/>
      <c r="AG584" s="189"/>
      <c r="AK584" s="189"/>
    </row>
    <row r="585" spans="1:38" s="509" customFormat="1" ht="14" customHeight="1">
      <c r="A585" s="83" t="s">
        <v>5828</v>
      </c>
      <c r="B585" s="191">
        <v>44248</v>
      </c>
      <c r="C585" s="84">
        <v>16</v>
      </c>
      <c r="D585" s="508" t="s">
        <v>5823</v>
      </c>
      <c r="E585" s="239" t="s">
        <v>5827</v>
      </c>
      <c r="F585" s="512">
        <v>1</v>
      </c>
      <c r="G585" s="512">
        <v>5</v>
      </c>
      <c r="H585" s="512">
        <v>10</v>
      </c>
      <c r="I585" s="204"/>
      <c r="K585" s="509">
        <v>4</v>
      </c>
      <c r="M585" s="189" t="s">
        <v>5824</v>
      </c>
      <c r="N585" s="509">
        <v>4</v>
      </c>
      <c r="O585" s="509">
        <v>1</v>
      </c>
      <c r="P585" s="509">
        <v>7</v>
      </c>
      <c r="Q585" s="509">
        <v>10</v>
      </c>
      <c r="R585" s="512"/>
      <c r="S585" s="512">
        <v>2</v>
      </c>
      <c r="T585" s="512">
        <v>3</v>
      </c>
      <c r="U585" s="512">
        <v>4</v>
      </c>
      <c r="AA585" s="189" t="s">
        <v>309</v>
      </c>
      <c r="AF585" s="189"/>
      <c r="AG585" s="189"/>
      <c r="AK585" s="189" t="s">
        <v>5825</v>
      </c>
    </row>
    <row r="586" spans="1:38" s="509" customFormat="1" ht="14" customHeight="1">
      <c r="A586" s="208" t="s">
        <v>5839</v>
      </c>
      <c r="B586" s="191">
        <v>44233</v>
      </c>
      <c r="C586" s="84">
        <v>132</v>
      </c>
      <c r="D586" s="508"/>
      <c r="E586" s="239"/>
      <c r="F586" s="512">
        <v>5</v>
      </c>
      <c r="G586" s="512">
        <v>2</v>
      </c>
      <c r="H586" s="512">
        <v>125</v>
      </c>
      <c r="I586" s="204"/>
      <c r="K586" s="509">
        <v>1</v>
      </c>
      <c r="M586" s="189" t="s">
        <v>5835</v>
      </c>
      <c r="P586" s="509">
        <v>78</v>
      </c>
      <c r="Q586" s="509">
        <v>122</v>
      </c>
      <c r="R586" s="512">
        <v>3</v>
      </c>
      <c r="S586" s="512"/>
      <c r="T586" s="512"/>
      <c r="U586" s="512">
        <v>6</v>
      </c>
      <c r="V586" s="512">
        <v>1</v>
      </c>
      <c r="AA586" s="189" t="s">
        <v>50</v>
      </c>
      <c r="AF586" s="189"/>
      <c r="AG586" s="189"/>
      <c r="AK586" s="189"/>
    </row>
    <row r="587" spans="1:38" s="509" customFormat="1" ht="14" customHeight="1">
      <c r="A587" s="83" t="s">
        <v>5851</v>
      </c>
      <c r="B587" s="191">
        <v>44269</v>
      </c>
      <c r="C587" s="84">
        <v>2</v>
      </c>
      <c r="D587" s="508" t="s">
        <v>5847</v>
      </c>
      <c r="E587" s="239" t="s">
        <v>5848</v>
      </c>
      <c r="F587" s="512"/>
      <c r="G587" s="512">
        <v>1</v>
      </c>
      <c r="H587" s="512">
        <v>1</v>
      </c>
      <c r="I587" s="204"/>
      <c r="M587" s="189" t="s">
        <v>5845</v>
      </c>
      <c r="P587" s="509">
        <v>1</v>
      </c>
      <c r="Q587" s="509">
        <v>2</v>
      </c>
      <c r="R587" s="512"/>
      <c r="S587" s="512"/>
      <c r="T587" s="512"/>
      <c r="U587" s="512"/>
      <c r="V587" s="512"/>
      <c r="AA587" s="189" t="s">
        <v>50</v>
      </c>
      <c r="AF587" s="189"/>
      <c r="AG587" s="189"/>
      <c r="AK587" s="189"/>
    </row>
    <row r="588" spans="1:38" s="509" customFormat="1" ht="14" customHeight="1">
      <c r="A588" s="83" t="s">
        <v>5862</v>
      </c>
      <c r="B588" s="191">
        <v>44267</v>
      </c>
      <c r="C588" s="84">
        <v>3</v>
      </c>
      <c r="D588" s="508" t="s">
        <v>5856</v>
      </c>
      <c r="E588" s="239" t="s">
        <v>5857</v>
      </c>
      <c r="F588" s="512"/>
      <c r="G588" s="512">
        <v>2</v>
      </c>
      <c r="H588" s="512">
        <v>1</v>
      </c>
      <c r="I588" s="204"/>
      <c r="M588" s="189" t="s">
        <v>5858</v>
      </c>
      <c r="O588" s="400">
        <v>1</v>
      </c>
      <c r="P588" s="509">
        <v>1</v>
      </c>
      <c r="Q588" s="509">
        <v>3</v>
      </c>
      <c r="R588" s="512"/>
      <c r="S588" s="512"/>
      <c r="T588" s="512"/>
      <c r="U588" s="512"/>
      <c r="V588" s="512"/>
      <c r="AA588" s="189" t="s">
        <v>50</v>
      </c>
      <c r="AF588" s="189"/>
      <c r="AG588" s="189"/>
      <c r="AK588" s="189"/>
    </row>
    <row r="589" spans="1:38" s="509" customFormat="1" ht="14" customHeight="1">
      <c r="A589" s="83" t="s">
        <v>5869</v>
      </c>
      <c r="B589" s="191">
        <v>44263</v>
      </c>
      <c r="C589" s="84">
        <v>1</v>
      </c>
      <c r="D589" s="508">
        <v>35</v>
      </c>
      <c r="E589" s="239" t="s">
        <v>3927</v>
      </c>
      <c r="F589" s="512"/>
      <c r="G589" s="512">
        <v>1</v>
      </c>
      <c r="H589" s="512"/>
      <c r="I589" s="204"/>
      <c r="M589" s="189" t="s">
        <v>5868</v>
      </c>
      <c r="O589" s="512"/>
      <c r="Q589" s="509">
        <v>1</v>
      </c>
      <c r="R589" s="512"/>
      <c r="S589" s="512"/>
      <c r="T589" s="512"/>
      <c r="U589" s="512"/>
      <c r="V589" s="512"/>
      <c r="AA589" s="189" t="s">
        <v>50</v>
      </c>
      <c r="AF589" s="189"/>
      <c r="AG589" s="189"/>
      <c r="AK589" s="189"/>
    </row>
    <row r="590" spans="1:38" s="525" customFormat="1" ht="14" customHeight="1">
      <c r="A590" s="83" t="s">
        <v>5876</v>
      </c>
      <c r="B590" s="191">
        <v>44258</v>
      </c>
      <c r="C590" s="84">
        <v>1</v>
      </c>
      <c r="D590" s="524">
        <v>25</v>
      </c>
      <c r="E590" s="239" t="s">
        <v>763</v>
      </c>
      <c r="F590" s="527"/>
      <c r="G590" s="527"/>
      <c r="H590" s="527"/>
      <c r="I590" s="204"/>
      <c r="M590" s="189" t="s">
        <v>5894</v>
      </c>
      <c r="N590" s="525">
        <v>1</v>
      </c>
      <c r="O590" s="527"/>
      <c r="P590" s="525">
        <v>1</v>
      </c>
      <c r="Q590" s="525">
        <v>1</v>
      </c>
      <c r="R590" s="527"/>
      <c r="S590" s="527"/>
      <c r="T590" s="527"/>
      <c r="U590" s="527"/>
      <c r="V590" s="527"/>
      <c r="AA590" s="189" t="s">
        <v>50</v>
      </c>
      <c r="AF590" s="189"/>
      <c r="AG590" s="189"/>
      <c r="AK590" s="189"/>
      <c r="AL590" s="525">
        <v>41</v>
      </c>
    </row>
    <row r="591" spans="1:38" s="525" customFormat="1" ht="14" customHeight="1">
      <c r="A591" s="208" t="s">
        <v>574</v>
      </c>
      <c r="B591" s="191">
        <v>44266</v>
      </c>
      <c r="C591" s="84">
        <v>105</v>
      </c>
      <c r="D591" s="524"/>
      <c r="E591" s="239"/>
      <c r="F591" s="527">
        <v>22</v>
      </c>
      <c r="G591" s="527">
        <v>35</v>
      </c>
      <c r="H591" s="527">
        <v>48</v>
      </c>
      <c r="I591" s="204"/>
      <c r="K591" s="525">
        <v>2</v>
      </c>
      <c r="L591" s="525">
        <v>5</v>
      </c>
      <c r="M591" s="189">
        <v>29</v>
      </c>
      <c r="N591" s="525">
        <v>1</v>
      </c>
      <c r="O591" s="527"/>
      <c r="P591" s="527">
        <v>21</v>
      </c>
      <c r="Q591" s="525">
        <v>30</v>
      </c>
      <c r="R591" s="527">
        <v>2</v>
      </c>
      <c r="S591" s="527"/>
      <c r="T591" s="527">
        <v>2</v>
      </c>
      <c r="U591" s="527">
        <v>73</v>
      </c>
      <c r="V591" s="527"/>
      <c r="AA591" s="189" t="s">
        <v>209</v>
      </c>
      <c r="AF591" s="189"/>
      <c r="AG591" s="189"/>
      <c r="AK591" s="189"/>
    </row>
    <row r="592" spans="1:38" s="525" customFormat="1" ht="14" customHeight="1">
      <c r="A592" s="83" t="s">
        <v>5888</v>
      </c>
      <c r="B592" s="191">
        <v>44266</v>
      </c>
      <c r="C592" s="84">
        <v>1</v>
      </c>
      <c r="D592" s="524">
        <v>35</v>
      </c>
      <c r="E592" s="204" t="s">
        <v>5914</v>
      </c>
      <c r="F592" s="527"/>
      <c r="G592" s="527"/>
      <c r="H592" s="527">
        <v>1</v>
      </c>
      <c r="I592" s="204"/>
      <c r="M592" s="189"/>
      <c r="O592" s="527"/>
      <c r="P592" s="527">
        <v>1</v>
      </c>
      <c r="Q592" s="525">
        <v>1</v>
      </c>
      <c r="R592" s="527"/>
      <c r="S592" s="527"/>
      <c r="T592" s="527"/>
      <c r="U592" s="527"/>
      <c r="V592" s="527"/>
      <c r="Z592" s="189" t="s">
        <v>36</v>
      </c>
      <c r="AA592" s="189" t="s">
        <v>50</v>
      </c>
      <c r="AE592" s="189" t="s">
        <v>36</v>
      </c>
      <c r="AF592" s="189" t="s">
        <v>36</v>
      </c>
      <c r="AG592" s="189"/>
      <c r="AI592" s="189" t="s">
        <v>36</v>
      </c>
      <c r="AK592" s="189"/>
    </row>
    <row r="593" spans="1:39" s="525" customFormat="1" ht="14" customHeight="1">
      <c r="A593" s="83" t="s">
        <v>5891</v>
      </c>
      <c r="B593" s="191">
        <v>44263</v>
      </c>
      <c r="C593" s="84">
        <v>1</v>
      </c>
      <c r="D593" s="524">
        <v>34</v>
      </c>
      <c r="E593" s="239"/>
      <c r="F593" s="527"/>
      <c r="G593" s="527"/>
      <c r="H593" s="527">
        <v>1</v>
      </c>
      <c r="I593" s="204"/>
      <c r="M593" s="189"/>
      <c r="O593" s="527"/>
      <c r="Q593" s="525">
        <v>1</v>
      </c>
      <c r="R593" s="527"/>
      <c r="S593" s="527"/>
      <c r="T593" s="527"/>
      <c r="U593" s="527"/>
      <c r="V593" s="527"/>
      <c r="AA593" s="189" t="s">
        <v>36</v>
      </c>
      <c r="AC593" s="189" t="s">
        <v>5919</v>
      </c>
      <c r="AF593" s="189"/>
      <c r="AG593" s="189"/>
      <c r="AI593" s="189" t="s">
        <v>5919</v>
      </c>
      <c r="AK593" s="189"/>
      <c r="AM593" s="189" t="s">
        <v>5917</v>
      </c>
    </row>
    <row r="594" spans="1:39" s="525" customFormat="1" ht="14" customHeight="1">
      <c r="A594" s="83" t="s">
        <v>5925</v>
      </c>
      <c r="B594" s="191">
        <v>44258</v>
      </c>
      <c r="C594" s="84">
        <v>1</v>
      </c>
      <c r="D594" s="524"/>
      <c r="E594" s="239" t="s">
        <v>3898</v>
      </c>
      <c r="F594" s="527"/>
      <c r="G594" s="527"/>
      <c r="H594" s="527"/>
      <c r="I594" s="204"/>
      <c r="M594" s="189"/>
      <c r="O594" s="527"/>
      <c r="Q594" s="525">
        <v>1</v>
      </c>
      <c r="R594" s="527"/>
      <c r="S594" s="527"/>
      <c r="T594" s="527"/>
      <c r="U594" s="527"/>
      <c r="V594" s="527"/>
      <c r="AA594" s="189" t="s">
        <v>5981</v>
      </c>
      <c r="AF594" s="189"/>
      <c r="AG594" s="189" t="s">
        <v>5985</v>
      </c>
      <c r="AK594" s="189"/>
    </row>
    <row r="595" spans="1:39" s="525" customFormat="1" ht="14" customHeight="1">
      <c r="A595" s="83" t="s">
        <v>5928</v>
      </c>
      <c r="B595" s="191">
        <v>44270</v>
      </c>
      <c r="C595" s="84">
        <v>9</v>
      </c>
      <c r="D595" s="524"/>
      <c r="E595" s="239"/>
      <c r="F595" s="527"/>
      <c r="G595" s="527"/>
      <c r="H595" s="527"/>
      <c r="I595" s="204"/>
      <c r="M595" s="189"/>
      <c r="N595" s="525">
        <v>0</v>
      </c>
      <c r="O595" s="527"/>
      <c r="R595" s="527"/>
      <c r="S595" s="527"/>
      <c r="T595" s="527"/>
      <c r="U595" s="527"/>
      <c r="V595" s="527"/>
      <c r="AA595" s="189"/>
      <c r="AF595" s="189"/>
      <c r="AG595" s="189"/>
      <c r="AK595" s="189"/>
    </row>
    <row r="596" spans="1:39" s="525" customFormat="1" ht="14" customHeight="1">
      <c r="A596" s="83" t="s">
        <v>5934</v>
      </c>
      <c r="B596" s="191">
        <v>44253</v>
      </c>
      <c r="C596" s="84">
        <v>56</v>
      </c>
      <c r="D596" s="524" t="s">
        <v>5970</v>
      </c>
      <c r="E596" s="239" t="s">
        <v>5971</v>
      </c>
      <c r="F596" s="527">
        <v>4</v>
      </c>
      <c r="G596" s="527">
        <v>8</v>
      </c>
      <c r="H596" s="527">
        <v>44</v>
      </c>
      <c r="I596" s="204"/>
      <c r="K596" s="525">
        <v>11</v>
      </c>
      <c r="M596" s="189" t="s">
        <v>5974</v>
      </c>
      <c r="N596" s="525">
        <v>6</v>
      </c>
      <c r="O596" s="527"/>
      <c r="P596" s="525">
        <v>37</v>
      </c>
      <c r="Q596" s="525">
        <v>55</v>
      </c>
      <c r="R596" s="527">
        <v>1</v>
      </c>
      <c r="S596" s="540">
        <v>1</v>
      </c>
      <c r="T596" s="527">
        <v>4</v>
      </c>
      <c r="U596" s="527"/>
      <c r="V596" s="527"/>
      <c r="AA596" s="189"/>
      <c r="AF596" s="189"/>
      <c r="AG596" s="189"/>
      <c r="AK596" s="189"/>
    </row>
    <row r="597" spans="1:39" s="525" customFormat="1" ht="14" customHeight="1">
      <c r="A597" s="83" t="s">
        <v>5944</v>
      </c>
      <c r="B597" s="191">
        <v>44246</v>
      </c>
      <c r="C597" s="84">
        <v>887</v>
      </c>
      <c r="D597" s="524" t="s">
        <v>5979</v>
      </c>
      <c r="E597" s="239" t="s">
        <v>5980</v>
      </c>
      <c r="F597" s="527"/>
      <c r="G597" s="527"/>
      <c r="H597" s="527"/>
      <c r="I597" s="204"/>
      <c r="M597" s="189">
        <v>122</v>
      </c>
      <c r="N597" s="525">
        <v>44</v>
      </c>
      <c r="O597" s="527"/>
      <c r="P597" s="525">
        <v>215</v>
      </c>
      <c r="Q597" s="525">
        <v>887</v>
      </c>
      <c r="R597" s="542">
        <v>22</v>
      </c>
      <c r="S597" s="542">
        <v>5</v>
      </c>
      <c r="T597" s="527"/>
      <c r="U597" s="527"/>
      <c r="V597" s="527"/>
      <c r="AA597" s="189"/>
      <c r="AF597" s="189"/>
      <c r="AG597" s="189"/>
      <c r="AK597" s="189"/>
    </row>
    <row r="598" spans="1:39" s="525" customFormat="1" ht="14" customHeight="1">
      <c r="A598" s="83" t="s">
        <v>5948</v>
      </c>
      <c r="B598" s="191">
        <v>44243</v>
      </c>
      <c r="C598" s="84">
        <v>41</v>
      </c>
      <c r="D598" s="524"/>
      <c r="E598" s="239"/>
      <c r="F598" s="527"/>
      <c r="G598" s="527"/>
      <c r="H598" s="527"/>
      <c r="I598" s="204"/>
      <c r="M598" s="189"/>
      <c r="O598" s="527"/>
      <c r="P598" s="525">
        <v>23</v>
      </c>
      <c r="Q598" s="525">
        <v>41</v>
      </c>
      <c r="R598" s="527"/>
      <c r="S598" s="527"/>
      <c r="T598" s="527"/>
      <c r="U598" s="527"/>
      <c r="V598" s="527"/>
      <c r="Y598" s="189" t="s">
        <v>5965</v>
      </c>
      <c r="Z598" s="525" t="s">
        <v>5965</v>
      </c>
      <c r="AA598" s="189"/>
      <c r="AE598" s="525" t="s">
        <v>5965</v>
      </c>
      <c r="AF598" s="189" t="s">
        <v>5965</v>
      </c>
      <c r="AG598" s="189"/>
      <c r="AK598" s="189"/>
    </row>
    <row r="599" spans="1:39" s="525" customFormat="1" ht="14" customHeight="1">
      <c r="A599" s="83" t="s">
        <v>5954</v>
      </c>
      <c r="B599" s="191" t="s">
        <v>3182</v>
      </c>
      <c r="C599" s="84">
        <v>1</v>
      </c>
      <c r="D599" s="524">
        <v>28</v>
      </c>
      <c r="E599" s="239" t="s">
        <v>738</v>
      </c>
      <c r="F599" s="527"/>
      <c r="G599" s="527"/>
      <c r="H599" s="527"/>
      <c r="I599" s="204"/>
      <c r="M599" s="189"/>
      <c r="O599" s="527"/>
      <c r="Q599" s="525">
        <v>1</v>
      </c>
      <c r="R599" s="527"/>
      <c r="S599" s="527"/>
      <c r="T599" s="527"/>
      <c r="U599" s="527"/>
      <c r="V599" s="527"/>
      <c r="Z599" s="189" t="s">
        <v>49</v>
      </c>
      <c r="AA599" s="189" t="s">
        <v>50</v>
      </c>
      <c r="AC599" s="189" t="s">
        <v>5963</v>
      </c>
      <c r="AF599" s="189" t="s">
        <v>49</v>
      </c>
      <c r="AG599" s="189"/>
      <c r="AK599" s="189"/>
    </row>
    <row r="600" spans="1:39" s="525" customFormat="1" ht="14" customHeight="1">
      <c r="A600" s="83" t="s">
        <v>5578</v>
      </c>
      <c r="B600" s="191">
        <v>44228</v>
      </c>
      <c r="C600" s="84">
        <v>1</v>
      </c>
      <c r="D600" s="524">
        <v>30</v>
      </c>
      <c r="E600" s="239" t="s">
        <v>944</v>
      </c>
      <c r="F600" s="527"/>
      <c r="G600" s="527"/>
      <c r="H600" s="527">
        <v>1</v>
      </c>
      <c r="I600" s="204"/>
      <c r="M600" s="189"/>
      <c r="O600" s="527"/>
      <c r="P600" s="525">
        <v>1</v>
      </c>
      <c r="Q600" s="525">
        <v>1</v>
      </c>
      <c r="R600" s="527"/>
      <c r="S600" s="527"/>
      <c r="T600" s="527"/>
      <c r="U600" s="527"/>
      <c r="V600" s="527"/>
      <c r="AA600" s="189" t="s">
        <v>50</v>
      </c>
      <c r="AF600" s="189"/>
      <c r="AG600" s="189"/>
      <c r="AK600" s="189"/>
    </row>
    <row r="601" spans="1:39" s="525" customFormat="1" ht="14" customHeight="1">
      <c r="A601" s="83" t="s">
        <v>584</v>
      </c>
      <c r="B601" s="191">
        <v>44202</v>
      </c>
      <c r="C601" s="84">
        <v>5</v>
      </c>
      <c r="D601" s="524" t="s">
        <v>44</v>
      </c>
      <c r="E601" s="239"/>
      <c r="F601" s="527"/>
      <c r="G601" s="527"/>
      <c r="H601" s="527"/>
      <c r="I601" s="204"/>
      <c r="M601" s="189"/>
      <c r="O601" s="527"/>
      <c r="P601" s="525">
        <v>3</v>
      </c>
      <c r="Q601" s="525">
        <v>5</v>
      </c>
      <c r="R601" s="527"/>
      <c r="S601" s="527"/>
      <c r="T601" s="527"/>
      <c r="U601" s="527"/>
      <c r="V601" s="527"/>
      <c r="AA601" s="189" t="s">
        <v>209</v>
      </c>
      <c r="AF601" s="189"/>
      <c r="AG601" s="189"/>
      <c r="AK601" s="189"/>
    </row>
    <row r="602" spans="1:39" s="525" customFormat="1" ht="14" customHeight="1">
      <c r="A602" s="83" t="s">
        <v>6008</v>
      </c>
      <c r="B602" s="191">
        <v>44275</v>
      </c>
      <c r="C602" s="84">
        <v>1</v>
      </c>
      <c r="D602" s="524">
        <v>34</v>
      </c>
      <c r="E602" s="239" t="s">
        <v>6006</v>
      </c>
      <c r="F602" s="527"/>
      <c r="G602" s="527"/>
      <c r="H602" s="527"/>
      <c r="I602" s="204"/>
      <c r="M602" s="189" t="s">
        <v>6005</v>
      </c>
      <c r="O602" s="527"/>
      <c r="P602" s="532">
        <v>1</v>
      </c>
      <c r="Q602" s="532">
        <v>1</v>
      </c>
      <c r="R602" s="527"/>
      <c r="S602" s="527"/>
      <c r="T602" s="527"/>
      <c r="U602" s="527"/>
      <c r="V602" s="527"/>
      <c r="AA602" s="189" t="s">
        <v>50</v>
      </c>
      <c r="AF602" s="189"/>
      <c r="AG602" s="189"/>
      <c r="AK602" s="189"/>
    </row>
    <row r="603" spans="1:39" s="532" customFormat="1" ht="14" customHeight="1">
      <c r="A603" s="83" t="s">
        <v>6012</v>
      </c>
      <c r="B603" s="191">
        <v>44271</v>
      </c>
      <c r="C603" s="84">
        <v>1</v>
      </c>
      <c r="D603" s="531">
        <v>31</v>
      </c>
      <c r="E603" s="239" t="s">
        <v>916</v>
      </c>
      <c r="F603" s="534"/>
      <c r="G603" s="534"/>
      <c r="H603" s="534"/>
      <c r="I603" s="204"/>
      <c r="J603" s="532">
        <v>1</v>
      </c>
      <c r="M603" s="189"/>
      <c r="N603" s="532">
        <v>1</v>
      </c>
      <c r="O603" s="534"/>
      <c r="P603" s="532">
        <v>1</v>
      </c>
      <c r="Q603" s="532">
        <v>1</v>
      </c>
      <c r="R603" s="534"/>
      <c r="S603" s="534"/>
      <c r="T603" s="534"/>
      <c r="U603" s="534"/>
      <c r="V603" s="534"/>
      <c r="AA603" s="189" t="s">
        <v>50</v>
      </c>
      <c r="AF603" s="189"/>
      <c r="AG603" s="189"/>
      <c r="AK603" s="189"/>
    </row>
    <row r="604" spans="1:39" s="532" customFormat="1" ht="14" customHeight="1">
      <c r="A604" s="83" t="s">
        <v>6017</v>
      </c>
      <c r="B604" s="191">
        <v>44271</v>
      </c>
      <c r="C604" s="84">
        <v>1</v>
      </c>
      <c r="D604" s="531">
        <v>22</v>
      </c>
      <c r="E604" s="239" t="s">
        <v>4055</v>
      </c>
      <c r="F604" s="534"/>
      <c r="G604" s="534"/>
      <c r="H604" s="534"/>
      <c r="I604" s="204"/>
      <c r="M604" s="189"/>
      <c r="O604" s="534"/>
      <c r="Q604" s="532">
        <v>1</v>
      </c>
      <c r="R604" s="534"/>
      <c r="S604" s="534"/>
      <c r="T604" s="534"/>
      <c r="U604" s="534"/>
      <c r="V604" s="534"/>
      <c r="AA604" s="189" t="s">
        <v>50</v>
      </c>
      <c r="AF604" s="189"/>
      <c r="AG604" s="189" t="s">
        <v>36</v>
      </c>
      <c r="AK604" s="189"/>
    </row>
    <row r="605" spans="1:39" s="532" customFormat="1" ht="14" customHeight="1">
      <c r="A605" s="83" t="s">
        <v>6021</v>
      </c>
      <c r="B605" s="191">
        <v>44265</v>
      </c>
      <c r="C605" s="84">
        <v>1</v>
      </c>
      <c r="D605" s="531">
        <v>24</v>
      </c>
      <c r="E605" s="239"/>
      <c r="F605" s="534"/>
      <c r="G605" s="534"/>
      <c r="H605" s="534"/>
      <c r="I605" s="204"/>
      <c r="K605" s="532">
        <v>1</v>
      </c>
      <c r="M605" s="189"/>
      <c r="O605" s="534"/>
      <c r="P605" s="532">
        <v>1</v>
      </c>
      <c r="Q605" s="532">
        <v>1</v>
      </c>
      <c r="R605" s="534"/>
      <c r="S605" s="534"/>
      <c r="T605" s="534"/>
      <c r="U605" s="534"/>
      <c r="V605" s="534"/>
      <c r="AA605" s="189" t="s">
        <v>50</v>
      </c>
      <c r="AF605" s="189"/>
      <c r="AG605" s="189"/>
      <c r="AK605" s="189"/>
    </row>
    <row r="606" spans="1:39" s="532" customFormat="1" ht="14" customHeight="1">
      <c r="A606" s="83" t="s">
        <v>6026</v>
      </c>
      <c r="B606" s="191">
        <v>44265</v>
      </c>
      <c r="C606" s="84">
        <v>1</v>
      </c>
      <c r="D606" s="531">
        <v>27</v>
      </c>
      <c r="E606" s="239" t="s">
        <v>3730</v>
      </c>
      <c r="F606" s="534"/>
      <c r="G606" s="534">
        <v>1</v>
      </c>
      <c r="H606" s="534"/>
      <c r="I606" s="204"/>
      <c r="J606" s="532">
        <v>1</v>
      </c>
      <c r="M606" s="189"/>
      <c r="O606" s="534"/>
      <c r="P606" s="532">
        <v>1</v>
      </c>
      <c r="Q606" s="532">
        <v>1</v>
      </c>
      <c r="R606" s="534"/>
      <c r="S606" s="534"/>
      <c r="T606" s="534"/>
      <c r="U606" s="534"/>
      <c r="V606" s="534"/>
      <c r="AA606" s="189" t="s">
        <v>50</v>
      </c>
      <c r="AF606" s="189"/>
      <c r="AG606" s="189"/>
      <c r="AK606" s="189"/>
    </row>
    <row r="607" spans="1:39" s="532" customFormat="1" ht="14" customHeight="1">
      <c r="A607" s="83" t="s">
        <v>5281</v>
      </c>
      <c r="B607" s="191">
        <v>44264</v>
      </c>
      <c r="C607" s="84">
        <v>6</v>
      </c>
      <c r="D607" s="531" t="s">
        <v>55</v>
      </c>
      <c r="E607" s="239" t="s">
        <v>5444</v>
      </c>
      <c r="F607" s="534"/>
      <c r="G607" s="534">
        <v>2</v>
      </c>
      <c r="H607" s="534">
        <v>4</v>
      </c>
      <c r="I607" s="204"/>
      <c r="J607" s="532">
        <v>6</v>
      </c>
      <c r="L607" s="532">
        <v>1</v>
      </c>
      <c r="M607" s="189" t="s">
        <v>6030</v>
      </c>
      <c r="N607" s="532">
        <v>3</v>
      </c>
      <c r="O607" s="534"/>
      <c r="P607" s="532">
        <v>2</v>
      </c>
      <c r="Q607" s="532">
        <v>5</v>
      </c>
      <c r="R607" s="534"/>
      <c r="S607" s="534"/>
      <c r="T607" s="534"/>
      <c r="U607" s="534">
        <v>1</v>
      </c>
      <c r="V607" s="534"/>
      <c r="AA607" s="189" t="s">
        <v>50</v>
      </c>
      <c r="AF607" s="189"/>
      <c r="AG607" s="189"/>
      <c r="AK607" s="189"/>
    </row>
    <row r="608" spans="1:39" s="546" customFormat="1" ht="14" customHeight="1">
      <c r="A608" s="83" t="s">
        <v>6039</v>
      </c>
      <c r="B608" s="191">
        <v>44274</v>
      </c>
      <c r="C608" s="84">
        <v>1</v>
      </c>
      <c r="D608" s="545">
        <v>38</v>
      </c>
      <c r="E608" s="239"/>
      <c r="F608" s="548"/>
      <c r="G608" s="548"/>
      <c r="H608" s="548">
        <v>1</v>
      </c>
      <c r="I608" s="204"/>
      <c r="K608" s="546">
        <v>1</v>
      </c>
      <c r="M608" s="189"/>
      <c r="O608" s="548"/>
      <c r="P608" s="546">
        <v>1</v>
      </c>
      <c r="Q608" s="546">
        <v>1</v>
      </c>
      <c r="R608" s="548"/>
      <c r="S608" s="548"/>
      <c r="T608" s="548"/>
      <c r="U608" s="548"/>
      <c r="V608" s="548"/>
      <c r="AA608" s="189" t="s">
        <v>6063</v>
      </c>
      <c r="AF608" s="189"/>
      <c r="AG608" s="189"/>
      <c r="AK608" s="189"/>
    </row>
    <row r="609" spans="1:39" s="546" customFormat="1" ht="14" customHeight="1">
      <c r="A609" s="83" t="s">
        <v>6044</v>
      </c>
      <c r="B609" s="191">
        <v>44277</v>
      </c>
      <c r="C609" s="84">
        <v>1</v>
      </c>
      <c r="D609" s="545"/>
      <c r="E609" s="239" t="s">
        <v>6294</v>
      </c>
      <c r="F609" s="548"/>
      <c r="G609" s="548"/>
      <c r="H609" s="548">
        <v>1</v>
      </c>
      <c r="I609" s="204"/>
      <c r="M609" s="189"/>
      <c r="O609" s="548"/>
      <c r="Q609" s="546">
        <v>1</v>
      </c>
      <c r="R609" s="548"/>
      <c r="S609" s="548"/>
      <c r="T609" s="548"/>
      <c r="U609" s="548"/>
      <c r="V609" s="548"/>
      <c r="AA609" s="189" t="s">
        <v>36</v>
      </c>
      <c r="AF609" s="189"/>
      <c r="AG609" s="189"/>
      <c r="AI609" s="189" t="s">
        <v>5919</v>
      </c>
      <c r="AK609" s="189"/>
      <c r="AM609" s="189" t="s">
        <v>6064</v>
      </c>
    </row>
    <row r="610" spans="1:39" s="546" customFormat="1" ht="14" customHeight="1">
      <c r="A610" s="83" t="s">
        <v>6050</v>
      </c>
      <c r="B610" s="191">
        <v>44271</v>
      </c>
      <c r="C610" s="84">
        <v>1</v>
      </c>
      <c r="D610" s="545"/>
      <c r="E610" s="239" t="s">
        <v>4134</v>
      </c>
      <c r="F610" s="548"/>
      <c r="G610" s="548"/>
      <c r="H610" s="548">
        <v>1</v>
      </c>
      <c r="I610" s="204"/>
      <c r="J610" s="546">
        <v>1</v>
      </c>
      <c r="M610" s="189"/>
      <c r="N610" s="546">
        <v>1</v>
      </c>
      <c r="O610" s="548"/>
      <c r="P610" s="546">
        <v>1</v>
      </c>
      <c r="Q610" s="546">
        <v>1</v>
      </c>
      <c r="R610" s="548"/>
      <c r="S610" s="548"/>
      <c r="T610" s="548"/>
      <c r="U610" s="548"/>
      <c r="V610" s="548"/>
      <c r="AA610" s="189"/>
      <c r="AF610" s="189"/>
      <c r="AG610" s="189"/>
      <c r="AK610" s="189"/>
    </row>
    <row r="611" spans="1:39" s="546" customFormat="1" ht="14" customHeight="1">
      <c r="A611" s="83" t="s">
        <v>6055</v>
      </c>
      <c r="B611" s="191">
        <v>44256</v>
      </c>
      <c r="C611" s="84">
        <v>60</v>
      </c>
      <c r="D611" s="545" t="s">
        <v>6069</v>
      </c>
      <c r="E611" s="239"/>
      <c r="F611" s="548"/>
      <c r="G611" s="548"/>
      <c r="H611" s="548">
        <v>60</v>
      </c>
      <c r="I611" s="204"/>
      <c r="M611" s="189" t="s">
        <v>6070</v>
      </c>
      <c r="O611" s="548"/>
      <c r="P611" s="546">
        <v>23</v>
      </c>
      <c r="Q611" s="546">
        <v>60</v>
      </c>
      <c r="R611" s="548"/>
      <c r="S611" s="548"/>
      <c r="T611" s="548"/>
      <c r="U611" s="548"/>
      <c r="V611" s="548"/>
      <c r="AA611" s="189"/>
      <c r="AF611" s="189"/>
      <c r="AG611" s="189"/>
      <c r="AK611" s="189"/>
    </row>
    <row r="612" spans="1:39" s="546" customFormat="1" ht="14" customHeight="1">
      <c r="A612" s="83" t="s">
        <v>6061</v>
      </c>
      <c r="B612" s="191">
        <v>44245</v>
      </c>
      <c r="C612" s="84">
        <v>1</v>
      </c>
      <c r="D612" s="545">
        <v>34</v>
      </c>
      <c r="E612" s="239" t="s">
        <v>913</v>
      </c>
      <c r="F612" s="548"/>
      <c r="G612" s="548"/>
      <c r="H612" s="548">
        <v>1</v>
      </c>
      <c r="I612" s="204"/>
      <c r="M612" s="189"/>
      <c r="O612" s="548"/>
      <c r="Q612" s="546">
        <v>1</v>
      </c>
      <c r="R612" s="548"/>
      <c r="S612" s="548"/>
      <c r="T612" s="548">
        <v>1</v>
      </c>
      <c r="U612" s="548"/>
      <c r="V612" s="548"/>
      <c r="AA612" s="189"/>
      <c r="AF612" s="189"/>
      <c r="AG612" s="189"/>
      <c r="AK612" s="189"/>
    </row>
    <row r="613" spans="1:39" s="552" customFormat="1" ht="14" customHeight="1">
      <c r="A613" s="190" t="s">
        <v>6083</v>
      </c>
      <c r="B613" s="191">
        <v>44280</v>
      </c>
      <c r="C613" s="84">
        <v>1</v>
      </c>
      <c r="D613" s="551">
        <v>28</v>
      </c>
      <c r="E613" s="239" t="s">
        <v>3437</v>
      </c>
      <c r="F613" s="554"/>
      <c r="G613" s="554"/>
      <c r="H613" s="554"/>
      <c r="I613" s="204"/>
      <c r="M613" s="189" t="s">
        <v>6081</v>
      </c>
      <c r="O613" s="554"/>
      <c r="R613" s="554">
        <v>1</v>
      </c>
      <c r="S613" s="554"/>
      <c r="T613" s="554"/>
      <c r="U613" s="554"/>
      <c r="V613" s="554"/>
      <c r="AA613" s="189" t="s">
        <v>50</v>
      </c>
      <c r="AF613" s="189" t="s">
        <v>50</v>
      </c>
      <c r="AG613" s="189"/>
      <c r="AK613" s="189" t="s">
        <v>6082</v>
      </c>
    </row>
    <row r="614" spans="1:39" s="552" customFormat="1" ht="14" customHeight="1">
      <c r="A614" s="83" t="s">
        <v>6089</v>
      </c>
      <c r="B614" s="191">
        <v>44237</v>
      </c>
      <c r="C614" s="84">
        <v>30</v>
      </c>
      <c r="D614" s="551">
        <v>28.5</v>
      </c>
      <c r="E614" s="239"/>
      <c r="F614" s="554"/>
      <c r="G614" s="554"/>
      <c r="H614" s="554">
        <v>30</v>
      </c>
      <c r="I614" s="204"/>
      <c r="M614" s="189"/>
      <c r="O614" s="554"/>
      <c r="P614" s="552">
        <v>30</v>
      </c>
      <c r="Q614" s="552">
        <v>30</v>
      </c>
      <c r="R614" s="554"/>
      <c r="S614" s="554"/>
      <c r="T614" s="554"/>
      <c r="U614" s="554"/>
      <c r="V614" s="554"/>
      <c r="AA614" s="189"/>
      <c r="AF614" s="189"/>
      <c r="AG614" s="189"/>
      <c r="AK614" s="189" t="s">
        <v>6088</v>
      </c>
    </row>
    <row r="615" spans="1:39" s="552" customFormat="1" ht="14" customHeight="1">
      <c r="A615" s="83" t="s">
        <v>6097</v>
      </c>
      <c r="B615" s="191">
        <v>44256</v>
      </c>
      <c r="C615" s="84">
        <v>1</v>
      </c>
      <c r="D615" s="551">
        <v>28</v>
      </c>
      <c r="E615" s="239" t="s">
        <v>5176</v>
      </c>
      <c r="F615" s="554"/>
      <c r="G615" s="554"/>
      <c r="H615" s="554"/>
      <c r="I615" s="204"/>
      <c r="M615" s="189" t="s">
        <v>6094</v>
      </c>
      <c r="O615" s="554"/>
      <c r="P615" s="552">
        <v>1</v>
      </c>
      <c r="Q615" s="552">
        <v>1</v>
      </c>
      <c r="R615" s="554"/>
      <c r="S615" s="554"/>
      <c r="T615" s="554"/>
      <c r="U615" s="554"/>
      <c r="V615" s="554"/>
      <c r="AA615" s="189" t="s">
        <v>50</v>
      </c>
      <c r="AF615" s="189"/>
      <c r="AG615" s="189"/>
      <c r="AK615" s="189"/>
    </row>
    <row r="616" spans="1:39" s="552" customFormat="1" ht="14" customHeight="1">
      <c r="A616" s="83" t="s">
        <v>6102</v>
      </c>
      <c r="B616" s="191">
        <v>44278</v>
      </c>
      <c r="C616" s="84">
        <v>1</v>
      </c>
      <c r="D616" s="551">
        <v>29</v>
      </c>
      <c r="E616" s="239" t="s">
        <v>865</v>
      </c>
      <c r="F616" s="554"/>
      <c r="G616" s="554"/>
      <c r="H616" s="554"/>
      <c r="I616" s="204"/>
      <c r="J616" s="552">
        <v>1</v>
      </c>
      <c r="M616" s="189" t="s">
        <v>6101</v>
      </c>
      <c r="N616" s="552">
        <v>1</v>
      </c>
      <c r="O616" s="554"/>
      <c r="P616" s="552">
        <v>1</v>
      </c>
      <c r="Q616" s="552">
        <v>1</v>
      </c>
      <c r="R616" s="554"/>
      <c r="S616" s="554"/>
      <c r="T616" s="554"/>
      <c r="U616" s="554"/>
      <c r="V616" s="554"/>
      <c r="AA616" s="189" t="s">
        <v>50</v>
      </c>
      <c r="AF616" s="189"/>
      <c r="AG616" s="189"/>
      <c r="AK616" s="189"/>
    </row>
    <row r="617" spans="1:39" s="552" customFormat="1" ht="14" customHeight="1">
      <c r="A617" s="83" t="s">
        <v>6108</v>
      </c>
      <c r="B617" s="191">
        <v>44278</v>
      </c>
      <c r="C617" s="84">
        <v>1</v>
      </c>
      <c r="D617" s="551">
        <v>29</v>
      </c>
      <c r="E617" s="239" t="s">
        <v>763</v>
      </c>
      <c r="F617" s="554"/>
      <c r="G617" s="554"/>
      <c r="H617" s="554"/>
      <c r="I617" s="204"/>
      <c r="J617" s="552">
        <v>1</v>
      </c>
      <c r="M617" s="189"/>
      <c r="O617" s="554"/>
      <c r="P617" s="552">
        <v>1</v>
      </c>
      <c r="Q617" s="552">
        <v>1</v>
      </c>
      <c r="R617" s="554"/>
      <c r="S617" s="554"/>
      <c r="T617" s="554"/>
      <c r="U617" s="554"/>
      <c r="V617" s="554"/>
      <c r="AA617" s="189" t="s">
        <v>50</v>
      </c>
      <c r="AF617" s="189"/>
      <c r="AG617" s="189"/>
      <c r="AK617" s="189"/>
    </row>
    <row r="618" spans="1:39" s="552" customFormat="1" ht="14" customHeight="1">
      <c r="A618" s="83" t="s">
        <v>6121</v>
      </c>
      <c r="B618" s="191">
        <v>44278</v>
      </c>
      <c r="C618" s="84">
        <v>26</v>
      </c>
      <c r="D618" s="551" t="s">
        <v>6114</v>
      </c>
      <c r="E618" s="239" t="s">
        <v>6116</v>
      </c>
      <c r="F618" s="554"/>
      <c r="G618" s="554"/>
      <c r="H618" s="554"/>
      <c r="I618" s="204"/>
      <c r="J618" s="552">
        <v>22</v>
      </c>
      <c r="K618" s="552">
        <v>5</v>
      </c>
      <c r="L618" s="552">
        <v>5</v>
      </c>
      <c r="M618" s="189" t="s">
        <v>6118</v>
      </c>
      <c r="N618" s="189">
        <v>2</v>
      </c>
      <c r="O618" s="554"/>
      <c r="P618" s="552">
        <v>18</v>
      </c>
      <c r="Q618" s="552">
        <v>26</v>
      </c>
      <c r="R618" s="554"/>
      <c r="S618" s="554"/>
      <c r="T618" s="554"/>
      <c r="U618" s="554"/>
      <c r="V618" s="554"/>
      <c r="AA618" s="189" t="s">
        <v>61</v>
      </c>
      <c r="AF618" s="189"/>
      <c r="AG618" s="189"/>
      <c r="AK618" s="189" t="s">
        <v>6115</v>
      </c>
    </row>
    <row r="619" spans="1:39" s="552" customFormat="1" ht="14" customHeight="1">
      <c r="A619" s="83" t="s">
        <v>4096</v>
      </c>
      <c r="B619" s="191"/>
      <c r="C619" s="84">
        <v>8485</v>
      </c>
      <c r="D619" s="551"/>
      <c r="E619" s="239"/>
      <c r="F619" s="554"/>
      <c r="G619" s="554"/>
      <c r="H619" s="554"/>
      <c r="I619" s="204"/>
      <c r="M619" s="189"/>
      <c r="N619" s="189"/>
      <c r="O619" s="554">
        <v>12</v>
      </c>
      <c r="P619" s="552">
        <v>997</v>
      </c>
      <c r="Q619" s="552">
        <v>2373</v>
      </c>
      <c r="R619" s="554"/>
      <c r="S619" s="554"/>
      <c r="T619" s="554"/>
      <c r="U619" s="554">
        <f>C619-Q619</f>
        <v>6112</v>
      </c>
      <c r="V619" s="554"/>
      <c r="AA619" s="189"/>
      <c r="AF619" s="189"/>
      <c r="AG619" s="189"/>
      <c r="AK619" s="189"/>
    </row>
    <row r="620" spans="1:39" s="552" customFormat="1" ht="14" customHeight="1">
      <c r="A620" s="83" t="s">
        <v>6131</v>
      </c>
      <c r="B620" s="191">
        <v>44270</v>
      </c>
      <c r="C620" s="84">
        <v>35</v>
      </c>
      <c r="D620" s="551"/>
      <c r="E620" s="239"/>
      <c r="F620" s="554"/>
      <c r="G620" s="554"/>
      <c r="H620" s="554"/>
      <c r="I620" s="204"/>
      <c r="M620" s="189"/>
      <c r="N620" s="189"/>
      <c r="O620" s="554"/>
      <c r="P620" s="552">
        <v>24</v>
      </c>
      <c r="Q620" s="552">
        <v>35</v>
      </c>
      <c r="R620" s="554"/>
      <c r="S620" s="554"/>
      <c r="T620" s="554"/>
      <c r="U620" s="554"/>
      <c r="V620" s="554"/>
      <c r="AA620" s="189"/>
      <c r="AF620" s="189"/>
      <c r="AG620" s="189"/>
      <c r="AK620" s="189"/>
    </row>
    <row r="621" spans="1:39" s="552" customFormat="1" ht="14" customHeight="1">
      <c r="A621" s="83" t="s">
        <v>6139</v>
      </c>
      <c r="B621" s="191">
        <v>44273</v>
      </c>
      <c r="C621" s="84">
        <v>8</v>
      </c>
      <c r="D621" s="551"/>
      <c r="E621" s="239"/>
      <c r="F621" s="554"/>
      <c r="G621" s="554"/>
      <c r="H621" s="554"/>
      <c r="I621" s="204"/>
      <c r="M621" s="189"/>
      <c r="N621" s="189"/>
      <c r="O621" s="554"/>
      <c r="Q621" s="559">
        <v>8</v>
      </c>
      <c r="R621" s="554"/>
      <c r="S621" s="554"/>
      <c r="T621" s="554"/>
      <c r="U621" s="554"/>
      <c r="V621" s="554"/>
      <c r="AA621" s="189"/>
      <c r="AF621" s="189"/>
      <c r="AG621" s="189"/>
      <c r="AK621" s="189"/>
    </row>
    <row r="622" spans="1:39" s="552" customFormat="1" ht="14" customHeight="1">
      <c r="A622" s="83" t="s">
        <v>6148</v>
      </c>
      <c r="B622" s="191">
        <v>44272</v>
      </c>
      <c r="C622" s="84">
        <v>30</v>
      </c>
      <c r="D622" s="551"/>
      <c r="E622" s="239"/>
      <c r="F622" s="554"/>
      <c r="G622" s="554"/>
      <c r="H622" s="554"/>
      <c r="I622" s="204"/>
      <c r="J622" s="552">
        <v>1</v>
      </c>
      <c r="M622" s="189"/>
      <c r="N622" s="189">
        <v>2</v>
      </c>
      <c r="O622" s="554">
        <v>1</v>
      </c>
      <c r="Q622" s="559">
        <v>30</v>
      </c>
      <c r="R622" s="554"/>
      <c r="S622" s="554"/>
      <c r="T622" s="554"/>
      <c r="U622" s="554"/>
      <c r="V622" s="554"/>
      <c r="AA622" s="189"/>
      <c r="AF622" s="189"/>
      <c r="AG622" s="189"/>
      <c r="AK622" s="189"/>
    </row>
    <row r="623" spans="1:39" s="552" customFormat="1" ht="14" customHeight="1">
      <c r="A623" s="83" t="s">
        <v>6160</v>
      </c>
      <c r="B623" s="191"/>
      <c r="C623" s="84">
        <v>28</v>
      </c>
      <c r="D623" s="551" t="s">
        <v>6156</v>
      </c>
      <c r="E623" s="239"/>
      <c r="F623" s="554"/>
      <c r="G623" s="554"/>
      <c r="H623" s="554"/>
      <c r="I623" s="204"/>
      <c r="M623" s="189"/>
      <c r="N623" s="189"/>
      <c r="O623" s="554"/>
      <c r="P623" s="552">
        <v>20</v>
      </c>
      <c r="Q623" s="552">
        <v>28</v>
      </c>
      <c r="R623" s="554"/>
      <c r="S623" s="554"/>
      <c r="T623" s="554"/>
      <c r="U623" s="554"/>
      <c r="V623" s="554"/>
      <c r="AA623" s="189" t="s">
        <v>50</v>
      </c>
      <c r="AF623" s="189"/>
      <c r="AG623" s="189"/>
      <c r="AK623" s="189"/>
    </row>
    <row r="624" spans="1:39" s="561" customFormat="1" ht="14" customHeight="1">
      <c r="A624" s="208" t="s">
        <v>6169</v>
      </c>
      <c r="B624" s="191">
        <v>44281</v>
      </c>
      <c r="C624" s="84">
        <v>39</v>
      </c>
      <c r="D624" s="560" t="s">
        <v>6194</v>
      </c>
      <c r="E624" s="239"/>
      <c r="F624" s="563">
        <v>4</v>
      </c>
      <c r="G624" s="563">
        <v>8</v>
      </c>
      <c r="H624" s="563">
        <v>27</v>
      </c>
      <c r="I624" s="204"/>
      <c r="L624" s="561">
        <v>2</v>
      </c>
      <c r="M624" s="189" t="s">
        <v>176</v>
      </c>
      <c r="N624" s="189">
        <v>0</v>
      </c>
      <c r="O624" s="563"/>
      <c r="P624" s="561">
        <v>22</v>
      </c>
      <c r="Q624" s="561">
        <v>23</v>
      </c>
      <c r="R624" s="428">
        <v>1</v>
      </c>
      <c r="S624" s="563"/>
      <c r="T624" s="563"/>
      <c r="U624" s="563">
        <v>15</v>
      </c>
      <c r="V624" s="563"/>
      <c r="AA624" s="189"/>
      <c r="AF624" s="189"/>
      <c r="AG624" s="189"/>
      <c r="AK624" s="189"/>
    </row>
    <row r="625" spans="1:38" s="561" customFormat="1" ht="14" customHeight="1">
      <c r="A625" s="83" t="s">
        <v>6102</v>
      </c>
      <c r="B625" s="191">
        <v>44278</v>
      </c>
      <c r="C625" s="84">
        <v>1</v>
      </c>
      <c r="D625" s="560">
        <v>29</v>
      </c>
      <c r="E625" s="239" t="s">
        <v>865</v>
      </c>
      <c r="F625" s="563"/>
      <c r="G625" s="563"/>
      <c r="H625" s="563"/>
      <c r="I625" s="204"/>
      <c r="M625" s="189"/>
      <c r="N625" s="189">
        <v>1</v>
      </c>
      <c r="O625" s="563"/>
      <c r="P625" s="561">
        <v>1</v>
      </c>
      <c r="Q625" s="561">
        <v>1</v>
      </c>
      <c r="R625" s="563"/>
      <c r="S625" s="563"/>
      <c r="T625" s="563"/>
      <c r="U625" s="563"/>
      <c r="V625" s="563"/>
      <c r="AA625" s="189" t="s">
        <v>50</v>
      </c>
      <c r="AF625" s="189"/>
      <c r="AG625" s="189"/>
      <c r="AK625" s="189"/>
    </row>
    <row r="626" spans="1:38" s="561" customFormat="1" ht="14" customHeight="1">
      <c r="A626" s="83" t="s">
        <v>6175</v>
      </c>
      <c r="B626" s="191">
        <v>44231</v>
      </c>
      <c r="C626" s="84">
        <v>1</v>
      </c>
      <c r="D626" s="560">
        <v>35</v>
      </c>
      <c r="E626" s="239" t="s">
        <v>3555</v>
      </c>
      <c r="I626" s="204"/>
      <c r="M626" s="189"/>
      <c r="N626" s="189">
        <v>1</v>
      </c>
      <c r="O626" s="563"/>
      <c r="P626" s="561">
        <v>1</v>
      </c>
      <c r="Q626" s="561">
        <v>1</v>
      </c>
      <c r="R626" s="563"/>
      <c r="S626" s="563"/>
      <c r="T626" s="563"/>
      <c r="U626" s="563"/>
      <c r="V626" s="563"/>
      <c r="AA626" s="189"/>
      <c r="AF626" s="189"/>
      <c r="AG626" s="189"/>
      <c r="AK626" s="189"/>
    </row>
    <row r="627" spans="1:38" s="561" customFormat="1" ht="14" customHeight="1">
      <c r="A627" s="83" t="s">
        <v>6181</v>
      </c>
      <c r="B627" s="191">
        <v>44277</v>
      </c>
      <c r="C627" s="84">
        <v>6</v>
      </c>
      <c r="D627" s="560" t="s">
        <v>6204</v>
      </c>
      <c r="E627" s="239" t="s">
        <v>6200</v>
      </c>
      <c r="F627" s="563"/>
      <c r="G627" s="563"/>
      <c r="H627" s="563"/>
      <c r="I627" s="204"/>
      <c r="M627" s="189" t="s">
        <v>6205</v>
      </c>
      <c r="N627" s="189"/>
      <c r="O627" s="563">
        <v>6</v>
      </c>
      <c r="Q627" s="566">
        <v>3</v>
      </c>
      <c r="R627" s="563"/>
      <c r="S627" s="563"/>
      <c r="T627" s="563"/>
      <c r="U627" s="563"/>
      <c r="V627" s="563"/>
      <c r="AA627" s="189" t="s">
        <v>6206</v>
      </c>
      <c r="AF627" s="189"/>
      <c r="AG627" s="189"/>
      <c r="AK627" s="189"/>
    </row>
    <row r="628" spans="1:38" s="561" customFormat="1" ht="14" customHeight="1">
      <c r="A628" s="83" t="s">
        <v>6187</v>
      </c>
      <c r="B628" s="191">
        <v>44281</v>
      </c>
      <c r="C628" s="84">
        <v>578</v>
      </c>
      <c r="D628" s="560" t="s">
        <v>6209</v>
      </c>
      <c r="E628" s="239" t="s">
        <v>6211</v>
      </c>
      <c r="F628" s="563">
        <v>43</v>
      </c>
      <c r="G628" s="563">
        <v>113</v>
      </c>
      <c r="H628" s="563">
        <v>432</v>
      </c>
      <c r="I628" s="204"/>
      <c r="M628" s="189"/>
      <c r="N628" s="189"/>
      <c r="O628" s="563"/>
      <c r="R628" s="563"/>
      <c r="S628" s="563"/>
      <c r="T628" s="563"/>
      <c r="U628" s="563"/>
      <c r="V628" s="563"/>
      <c r="AA628" s="189"/>
      <c r="AF628" s="189"/>
      <c r="AG628" s="189"/>
      <c r="AK628" s="189"/>
      <c r="AL628" s="561" t="s">
        <v>6210</v>
      </c>
    </row>
    <row r="629" spans="1:38" s="561" customFormat="1" ht="14" customHeight="1">
      <c r="A629" s="83" t="s">
        <v>6192</v>
      </c>
      <c r="B629" s="191">
        <v>44275</v>
      </c>
      <c r="C629" s="84">
        <v>1711</v>
      </c>
      <c r="D629" s="560"/>
      <c r="E629" s="239"/>
      <c r="F629" s="563"/>
      <c r="G629" s="563"/>
      <c r="H629" s="563"/>
      <c r="I629" s="204"/>
      <c r="M629" s="189"/>
      <c r="N629" s="189"/>
      <c r="O629" s="563"/>
      <c r="Q629" s="566">
        <v>1711</v>
      </c>
      <c r="R629" s="563"/>
      <c r="S629" s="563"/>
      <c r="T629" s="563"/>
      <c r="U629" s="563"/>
      <c r="V629" s="563"/>
      <c r="AA629" s="189"/>
      <c r="AF629" s="189"/>
      <c r="AG629" s="189"/>
      <c r="AK629" s="189"/>
    </row>
    <row r="630" spans="1:38" ht="15.75" customHeight="1">
      <c r="A630" s="83" t="s">
        <v>6234</v>
      </c>
      <c r="C630" s="84">
        <v>247</v>
      </c>
      <c r="F630" s="498">
        <v>54</v>
      </c>
      <c r="G630" s="583">
        <v>26</v>
      </c>
      <c r="H630">
        <f>25+51+83</f>
        <v>159</v>
      </c>
      <c r="M630">
        <v>29</v>
      </c>
      <c r="N630">
        <v>14</v>
      </c>
      <c r="O630">
        <v>1</v>
      </c>
      <c r="P630">
        <v>75</v>
      </c>
      <c r="Q630" s="574">
        <v>185</v>
      </c>
      <c r="R630" s="582"/>
      <c r="U630">
        <v>58</v>
      </c>
      <c r="V630" s="455">
        <v>4</v>
      </c>
    </row>
    <row r="631" spans="1:38" ht="15.75" customHeight="1">
      <c r="A631" s="83" t="s">
        <v>6241</v>
      </c>
      <c r="B631" s="191">
        <v>44254</v>
      </c>
      <c r="C631" s="84">
        <v>1</v>
      </c>
      <c r="D631">
        <v>22</v>
      </c>
      <c r="E631" s="239" t="s">
        <v>875</v>
      </c>
      <c r="H631">
        <v>1</v>
      </c>
      <c r="M631" s="189" t="s">
        <v>6240</v>
      </c>
      <c r="N631">
        <v>1</v>
      </c>
      <c r="O631">
        <v>1</v>
      </c>
      <c r="Q631" s="574"/>
      <c r="S631">
        <v>1</v>
      </c>
      <c r="AA631" s="189" t="s">
        <v>50</v>
      </c>
    </row>
    <row r="632" spans="1:38" s="574" customFormat="1" ht="15.75" customHeight="1">
      <c r="A632" s="83" t="s">
        <v>6247</v>
      </c>
      <c r="B632" s="191">
        <v>44264</v>
      </c>
      <c r="C632" s="84">
        <v>30</v>
      </c>
      <c r="D632" s="189">
        <v>33.5</v>
      </c>
      <c r="E632" s="239" t="s">
        <v>5176</v>
      </c>
      <c r="J632" s="574">
        <v>9</v>
      </c>
      <c r="M632" s="189"/>
      <c r="P632" s="574">
        <v>12</v>
      </c>
      <c r="Q632" s="574">
        <v>30</v>
      </c>
      <c r="AA632" s="189"/>
    </row>
    <row r="633" spans="1:38" s="574" customFormat="1" ht="15.75" customHeight="1">
      <c r="A633" s="83" t="s">
        <v>6256</v>
      </c>
      <c r="B633" s="191">
        <v>44272</v>
      </c>
      <c r="C633" s="84">
        <v>1</v>
      </c>
      <c r="D633" s="189">
        <v>36</v>
      </c>
      <c r="E633" s="239" t="s">
        <v>3672</v>
      </c>
      <c r="M633" s="189" t="s">
        <v>6253</v>
      </c>
      <c r="P633" s="574">
        <v>1</v>
      </c>
      <c r="Q633" s="574">
        <v>1</v>
      </c>
      <c r="Y633" s="189" t="s">
        <v>36</v>
      </c>
      <c r="AA633" s="189" t="s">
        <v>50</v>
      </c>
      <c r="AF633" s="189" t="s">
        <v>36</v>
      </c>
      <c r="AG633" s="189" t="s">
        <v>596</v>
      </c>
      <c r="AI633" s="189" t="s">
        <v>596</v>
      </c>
      <c r="AK633" s="189" t="s">
        <v>6254</v>
      </c>
    </row>
    <row r="634" spans="1:38" s="586" customFormat="1" ht="15.75" customHeight="1">
      <c r="A634" s="83" t="s">
        <v>6262</v>
      </c>
      <c r="B634" s="599">
        <v>44280</v>
      </c>
      <c r="C634" s="84">
        <v>84</v>
      </c>
      <c r="D634" s="189" t="s">
        <v>6292</v>
      </c>
      <c r="E634" s="239" t="s">
        <v>6294</v>
      </c>
      <c r="F634" s="586">
        <v>11</v>
      </c>
      <c r="G634" s="586">
        <v>39</v>
      </c>
      <c r="H634" s="586">
        <v>34</v>
      </c>
      <c r="L634" s="586">
        <v>3</v>
      </c>
      <c r="M634" s="189" t="s">
        <v>6293</v>
      </c>
      <c r="P634" s="586">
        <v>3</v>
      </c>
      <c r="Q634" s="586">
        <v>13</v>
      </c>
      <c r="U634" s="586">
        <v>71</v>
      </c>
      <c r="Y634" s="189"/>
      <c r="AA634" s="189" t="s">
        <v>6299</v>
      </c>
      <c r="AF634" s="189"/>
      <c r="AG634" s="189"/>
      <c r="AI634" s="189" t="s">
        <v>6291</v>
      </c>
      <c r="AK634" s="189"/>
    </row>
    <row r="635" spans="1:38" s="586" customFormat="1" ht="15.75" customHeight="1">
      <c r="A635" s="83" t="s">
        <v>6268</v>
      </c>
      <c r="B635" s="599">
        <v>44287</v>
      </c>
      <c r="C635" s="84">
        <v>106</v>
      </c>
      <c r="D635" s="189" t="s">
        <v>6301</v>
      </c>
      <c r="E635" s="239" t="s">
        <v>6302</v>
      </c>
      <c r="K635" s="586">
        <v>21</v>
      </c>
      <c r="M635" s="189" t="s">
        <v>6307</v>
      </c>
      <c r="P635" s="586">
        <v>29</v>
      </c>
      <c r="Q635" s="586">
        <v>106</v>
      </c>
      <c r="R635" s="586">
        <v>1</v>
      </c>
      <c r="S635" s="600">
        <v>2</v>
      </c>
      <c r="Y635" s="189"/>
      <c r="AA635" s="189" t="s">
        <v>50</v>
      </c>
      <c r="AF635" s="189"/>
      <c r="AG635" s="189"/>
      <c r="AI635" s="189"/>
      <c r="AK635" s="189"/>
      <c r="AL635" s="189" t="s">
        <v>6303</v>
      </c>
    </row>
    <row r="636" spans="1:38" s="586" customFormat="1" ht="15.75" customHeight="1">
      <c r="A636" s="83" t="s">
        <v>6274</v>
      </c>
      <c r="B636" s="599">
        <v>44288</v>
      </c>
      <c r="C636" s="84">
        <v>50</v>
      </c>
      <c r="D636" s="189"/>
      <c r="E636" s="239"/>
      <c r="M636" s="189" t="s">
        <v>6310</v>
      </c>
      <c r="T636" s="586">
        <v>4</v>
      </c>
      <c r="Y636" s="189"/>
      <c r="AA636" s="189"/>
      <c r="AF636" s="189"/>
      <c r="AG636" s="189"/>
      <c r="AI636" s="189"/>
      <c r="AK636" s="189"/>
    </row>
    <row r="637" spans="1:38" s="586" customFormat="1" ht="15.75" customHeight="1">
      <c r="A637" s="208" t="s">
        <v>5281</v>
      </c>
      <c r="B637" s="599">
        <v>44282</v>
      </c>
      <c r="C637" s="84">
        <v>45</v>
      </c>
      <c r="D637" s="189"/>
      <c r="E637" s="239"/>
      <c r="M637" s="189"/>
      <c r="P637" s="586">
        <v>13</v>
      </c>
      <c r="Q637" s="586">
        <v>45</v>
      </c>
      <c r="Y637" s="189"/>
      <c r="AA637" s="189"/>
      <c r="AF637" s="189"/>
      <c r="AG637" s="189"/>
      <c r="AI637" s="189"/>
      <c r="AK637" s="189"/>
    </row>
    <row r="638" spans="1:38" s="586" customFormat="1" ht="15.75" customHeight="1">
      <c r="A638" s="83" t="s">
        <v>6285</v>
      </c>
      <c r="B638" s="599">
        <v>44209</v>
      </c>
      <c r="C638" s="84">
        <v>1</v>
      </c>
      <c r="D638" s="189">
        <v>36</v>
      </c>
      <c r="E638" s="239" t="s">
        <v>3898</v>
      </c>
      <c r="H638" s="586">
        <v>1</v>
      </c>
      <c r="M638" s="189"/>
      <c r="Q638" s="586">
        <v>1</v>
      </c>
      <c r="X638" s="189" t="s">
        <v>6288</v>
      </c>
      <c r="Y638" s="189"/>
      <c r="AA638" s="189" t="s">
        <v>6287</v>
      </c>
      <c r="AF638" s="189"/>
      <c r="AG638" s="189"/>
      <c r="AI638" s="189"/>
      <c r="AK638" s="189"/>
    </row>
    <row r="639" spans="1:38" s="593" customFormat="1" ht="15.75" customHeight="1">
      <c r="A639" s="83" t="s">
        <v>6316</v>
      </c>
      <c r="B639" s="599">
        <v>44260</v>
      </c>
      <c r="C639" s="84">
        <v>12</v>
      </c>
      <c r="D639" s="189">
        <v>35.58</v>
      </c>
      <c r="E639" s="239" t="s">
        <v>4441</v>
      </c>
      <c r="G639" s="593">
        <v>1</v>
      </c>
      <c r="H639" s="593">
        <v>11</v>
      </c>
      <c r="M639" s="189" t="s">
        <v>6314</v>
      </c>
      <c r="N639" s="593">
        <v>1</v>
      </c>
      <c r="P639" s="593">
        <v>5</v>
      </c>
      <c r="Q639" s="593">
        <v>12</v>
      </c>
      <c r="T639" s="593">
        <v>1</v>
      </c>
      <c r="X639" s="189"/>
      <c r="Y639" s="189"/>
      <c r="AA639" s="189" t="s">
        <v>50</v>
      </c>
      <c r="AF639" s="189"/>
      <c r="AG639" s="189"/>
      <c r="AI639" s="189"/>
      <c r="AK639" s="189"/>
    </row>
    <row r="640" spans="1:38" s="593" customFormat="1" ht="15.75" customHeight="1">
      <c r="A640" s="83" t="s">
        <v>6326</v>
      </c>
      <c r="B640" s="599">
        <v>44291</v>
      </c>
      <c r="C640" s="84">
        <v>29</v>
      </c>
      <c r="D640" s="189">
        <v>31.9</v>
      </c>
      <c r="E640" s="239"/>
      <c r="I640" s="189" t="s">
        <v>6322</v>
      </c>
      <c r="J640" s="593">
        <v>8</v>
      </c>
      <c r="L640" s="593">
        <v>3</v>
      </c>
      <c r="M640" s="189" t="s">
        <v>6323</v>
      </c>
      <c r="N640" s="593">
        <v>2</v>
      </c>
      <c r="O640" s="593">
        <v>1</v>
      </c>
      <c r="P640" s="593">
        <v>14</v>
      </c>
      <c r="Q640" s="593">
        <v>29</v>
      </c>
      <c r="T640" s="593">
        <v>4</v>
      </c>
      <c r="X640" s="189"/>
      <c r="Y640" s="189"/>
      <c r="AA640" s="189"/>
      <c r="AF640" s="189"/>
      <c r="AG640" s="189"/>
      <c r="AI640" s="189"/>
      <c r="AK640" s="189"/>
    </row>
    <row r="641" spans="1:41 16384:16384" s="593" customFormat="1" ht="15.75" customHeight="1">
      <c r="A641" s="83" t="s">
        <v>6335</v>
      </c>
      <c r="B641" s="599">
        <v>44284</v>
      </c>
      <c r="C641" s="84">
        <v>38</v>
      </c>
      <c r="D641" s="189" t="s">
        <v>55</v>
      </c>
      <c r="E641" s="239" t="s">
        <v>6334</v>
      </c>
      <c r="I641" s="189">
        <v>36.5</v>
      </c>
      <c r="M641" s="189" t="s">
        <v>6331</v>
      </c>
      <c r="Q641" s="593">
        <v>38</v>
      </c>
      <c r="X641" s="189"/>
      <c r="Y641" s="189"/>
      <c r="AA641" s="189"/>
      <c r="AF641" s="189"/>
      <c r="AG641" s="189"/>
      <c r="AI641" s="189"/>
      <c r="AK641" s="189"/>
    </row>
    <row r="642" spans="1:41 16384:16384" s="593" customFormat="1" ht="15.75" customHeight="1">
      <c r="A642" s="83" t="s">
        <v>6342</v>
      </c>
      <c r="B642" s="599">
        <v>44286</v>
      </c>
      <c r="C642" s="84">
        <v>7</v>
      </c>
      <c r="D642" s="189"/>
      <c r="E642" s="239"/>
      <c r="I642" s="189"/>
      <c r="M642" s="189"/>
      <c r="P642" s="593">
        <v>2</v>
      </c>
      <c r="Q642" s="593">
        <v>7</v>
      </c>
      <c r="X642" s="189"/>
      <c r="Y642" s="189"/>
      <c r="AA642" s="189" t="s">
        <v>50</v>
      </c>
      <c r="AF642" s="189"/>
      <c r="AG642" s="189" t="s">
        <v>6340</v>
      </c>
      <c r="AI642" s="189" t="s">
        <v>6341</v>
      </c>
      <c r="AK642" s="189"/>
    </row>
    <row r="643" spans="1:41 16384:16384" s="593" customFormat="1" ht="15.75" customHeight="1">
      <c r="A643" s="83" t="s">
        <v>6349</v>
      </c>
      <c r="B643" s="599">
        <v>44288</v>
      </c>
      <c r="C643" s="84">
        <v>23</v>
      </c>
      <c r="D643" s="189">
        <v>35.5</v>
      </c>
      <c r="E643" s="239" t="s">
        <v>6347</v>
      </c>
      <c r="I643" s="189">
        <v>41.5</v>
      </c>
      <c r="M643" s="189"/>
      <c r="Q643" s="593">
        <v>20</v>
      </c>
      <c r="R643" s="494">
        <v>1</v>
      </c>
      <c r="U643" s="593">
        <v>1</v>
      </c>
      <c r="V643" s="593">
        <v>1</v>
      </c>
      <c r="X643" s="189"/>
      <c r="Y643" s="189"/>
      <c r="AA643" s="189"/>
      <c r="AF643" s="189"/>
      <c r="AG643" s="189" t="s">
        <v>6348</v>
      </c>
      <c r="AI643" s="189"/>
      <c r="AK643" s="189"/>
    </row>
    <row r="644" spans="1:41 16384:16384" s="593" customFormat="1" ht="15.75" customHeight="1">
      <c r="A644" s="83" t="s">
        <v>5281</v>
      </c>
      <c r="B644" s="599">
        <v>44282</v>
      </c>
      <c r="C644" s="84">
        <v>45</v>
      </c>
      <c r="D644" s="189"/>
      <c r="E644" s="239"/>
      <c r="H644" s="593">
        <v>44</v>
      </c>
      <c r="I644" s="189"/>
      <c r="K644" s="593">
        <v>3</v>
      </c>
      <c r="L644" s="593">
        <v>1</v>
      </c>
      <c r="M644" s="189" t="s">
        <v>6355</v>
      </c>
      <c r="P644" s="593">
        <v>13</v>
      </c>
      <c r="Q644" s="593">
        <v>45</v>
      </c>
      <c r="R644" s="595"/>
      <c r="T644" s="593">
        <v>2</v>
      </c>
      <c r="X644" s="189"/>
      <c r="Y644" s="189"/>
      <c r="AA644" s="189"/>
      <c r="AF644" s="189"/>
      <c r="AG644" s="189"/>
      <c r="AI644" s="189"/>
      <c r="AK644" s="189"/>
    </row>
    <row r="645" spans="1:41 16384:16384" s="593" customFormat="1" ht="15.75" customHeight="1">
      <c r="A645" s="83" t="s">
        <v>6363</v>
      </c>
      <c r="B645" s="599">
        <v>44295</v>
      </c>
      <c r="C645" s="84">
        <v>258</v>
      </c>
      <c r="D645" s="189" t="s">
        <v>6360</v>
      </c>
      <c r="E645" s="239" t="s">
        <v>6361</v>
      </c>
      <c r="I645" s="189"/>
      <c r="L645" s="593">
        <v>50</v>
      </c>
      <c r="M645" s="189" t="s">
        <v>6362</v>
      </c>
      <c r="N645" s="593">
        <v>33</v>
      </c>
      <c r="O645" s="593">
        <v>8</v>
      </c>
      <c r="P645" s="593">
        <v>235</v>
      </c>
      <c r="Q645" s="593">
        <v>258</v>
      </c>
      <c r="R645" s="595"/>
      <c r="V645" s="593">
        <v>1</v>
      </c>
      <c r="X645" s="189"/>
      <c r="Y645" s="189"/>
      <c r="AA645" s="189" t="s">
        <v>6359</v>
      </c>
      <c r="AF645" s="189"/>
      <c r="AG645" s="189"/>
      <c r="AI645" s="189"/>
      <c r="AK645" s="189"/>
    </row>
    <row r="646" spans="1:41 16384:16384" s="593" customFormat="1" ht="15.75" customHeight="1">
      <c r="A646" s="83" t="s">
        <v>42</v>
      </c>
      <c r="B646" s="599">
        <v>44292</v>
      </c>
      <c r="C646" s="84">
        <v>13</v>
      </c>
      <c r="D646" s="189" t="s">
        <v>6368</v>
      </c>
      <c r="E646" s="239" t="s">
        <v>6369</v>
      </c>
      <c r="G646" s="593">
        <v>2</v>
      </c>
      <c r="H646" s="593">
        <v>11</v>
      </c>
      <c r="I646" s="189"/>
      <c r="J646" s="593">
        <v>1</v>
      </c>
      <c r="K646" s="593">
        <v>1</v>
      </c>
      <c r="M646" s="189"/>
      <c r="N646" s="593">
        <v>1</v>
      </c>
      <c r="P646" s="593">
        <v>9</v>
      </c>
      <c r="Q646" s="593">
        <v>9</v>
      </c>
      <c r="R646" s="595"/>
      <c r="U646" s="593">
        <v>4</v>
      </c>
      <c r="X646" s="189"/>
      <c r="Y646" s="189"/>
      <c r="AA646" s="189" t="s">
        <v>50</v>
      </c>
      <c r="AF646" s="189"/>
      <c r="AG646" s="189"/>
      <c r="AI646" s="189"/>
      <c r="AK646" s="189"/>
    </row>
    <row r="647" spans="1:41 16384:16384" s="593" customFormat="1" ht="15.75" customHeight="1">
      <c r="A647" s="83" t="s">
        <v>6379</v>
      </c>
      <c r="B647" s="599">
        <v>44294</v>
      </c>
      <c r="C647" s="602">
        <v>110</v>
      </c>
      <c r="D647" s="189" t="s">
        <v>6374</v>
      </c>
      <c r="E647" s="239" t="s">
        <v>6375</v>
      </c>
      <c r="F647" s="593">
        <v>6</v>
      </c>
      <c r="G647" s="593">
        <v>32</v>
      </c>
      <c r="H647" s="593">
        <v>67</v>
      </c>
      <c r="I647" s="189"/>
      <c r="K647" s="593">
        <v>5</v>
      </c>
      <c r="L647" s="593">
        <v>5</v>
      </c>
      <c r="M647" s="189" t="s">
        <v>6376</v>
      </c>
      <c r="N647" s="593">
        <v>10</v>
      </c>
      <c r="O647" s="593">
        <v>6</v>
      </c>
      <c r="P647" s="593">
        <v>40</v>
      </c>
      <c r="Q647" s="593">
        <v>48</v>
      </c>
      <c r="R647" s="595">
        <v>8</v>
      </c>
      <c r="T647" s="593">
        <v>5</v>
      </c>
      <c r="U647" s="593">
        <v>49</v>
      </c>
      <c r="X647" s="189"/>
      <c r="Y647" s="189"/>
      <c r="AA647" s="189"/>
      <c r="AF647" s="189"/>
      <c r="AG647" s="189"/>
      <c r="AI647" s="189"/>
      <c r="AK647" s="189"/>
    </row>
    <row r="648" spans="1:41 16384:16384" s="362" customFormat="1" ht="14.5">
      <c r="A648" s="606" t="s">
        <v>604</v>
      </c>
      <c r="B648" s="606"/>
      <c r="C648" s="184">
        <f>SUM(C2:C647)</f>
        <v>80450</v>
      </c>
      <c r="D648" s="184"/>
      <c r="E648" s="184"/>
      <c r="F648" s="184">
        <f t="shared" ref="F648:H648" si="0">SUM(F2:F647)</f>
        <v>1680</v>
      </c>
      <c r="G648" s="184">
        <f t="shared" si="0"/>
        <v>3701</v>
      </c>
      <c r="H648" s="184">
        <f t="shared" si="0"/>
        <v>12885</v>
      </c>
      <c r="I648" s="184"/>
      <c r="J648" s="184">
        <f t="shared" ref="J648" si="1">SUM(J2:J647)</f>
        <v>3868</v>
      </c>
      <c r="K648" s="184">
        <f t="shared" ref="K648" si="2">SUM(K2:K647)</f>
        <v>555</v>
      </c>
      <c r="L648" s="184">
        <f t="shared" ref="L648" si="3">SUM(L2:L647)</f>
        <v>1199</v>
      </c>
      <c r="M648" s="184"/>
      <c r="N648" s="184">
        <f t="shared" ref="N648" si="4">SUM(N2:N647)</f>
        <v>2278</v>
      </c>
      <c r="O648" s="184">
        <f t="shared" ref="O648" si="5">SUM(O2:O647)</f>
        <v>808</v>
      </c>
      <c r="P648" s="184">
        <f t="shared" ref="P648" si="6">SUM(P2:P647)</f>
        <v>12494</v>
      </c>
      <c r="Q648" s="184">
        <f t="shared" ref="Q648" si="7">SUM(Q2:Q647)</f>
        <v>34324</v>
      </c>
      <c r="R648" s="184">
        <f t="shared" ref="R648" si="8">SUM(R2:R647)</f>
        <v>348</v>
      </c>
      <c r="S648" s="184">
        <f t="shared" ref="S648" si="9">SUM(S2:S647)</f>
        <v>103</v>
      </c>
      <c r="T648" s="184">
        <f t="shared" ref="T648" si="10">SUM(T2:T647)</f>
        <v>361</v>
      </c>
      <c r="U648" s="184">
        <f t="shared" ref="U648" si="11">SUM(U2:U647)</f>
        <v>19126</v>
      </c>
      <c r="V648" s="184">
        <f t="shared" ref="V648" si="12">SUM(V2:V647)</f>
        <v>91</v>
      </c>
      <c r="W648" s="184">
        <f t="shared" ref="W648" si="13">SUM(W2:W647)</f>
        <v>82</v>
      </c>
      <c r="X648" s="184"/>
      <c r="Y648" s="184"/>
      <c r="Z648" s="184"/>
      <c r="AA648" s="184"/>
      <c r="AB648" s="184"/>
      <c r="AC648" s="184"/>
      <c r="AD648" s="184"/>
      <c r="AE648" s="184"/>
      <c r="AF648" s="184"/>
      <c r="AG648" s="184"/>
      <c r="AH648" s="184"/>
      <c r="AI648" s="184"/>
      <c r="AJ648" s="184"/>
      <c r="AK648" s="184"/>
      <c r="AL648" s="184"/>
      <c r="AM648" s="184"/>
      <c r="AN648" s="184"/>
      <c r="AO648" s="184"/>
      <c r="XFD648" s="362">
        <f>SUM(N648:XFC648)</f>
        <v>70015</v>
      </c>
    </row>
    <row r="649" spans="1:41 16384:16384" s="362" customFormat="1" ht="14.5">
      <c r="A649" s="83"/>
      <c r="B649" s="482"/>
      <c r="C649" s="361"/>
      <c r="D649" s="361"/>
      <c r="E649" s="361"/>
      <c r="F649" s="361"/>
      <c r="G649" s="361"/>
      <c r="H649" s="361"/>
      <c r="I649" s="9"/>
      <c r="J649" s="361"/>
      <c r="K649" s="361"/>
      <c r="L649" s="361"/>
      <c r="M649" s="361"/>
      <c r="N649" s="361"/>
      <c r="O649" s="361"/>
      <c r="P649" s="361"/>
      <c r="Q649" s="42"/>
      <c r="R649" s="361"/>
      <c r="T649" s="361"/>
      <c r="U649" s="361"/>
      <c r="V649" s="42"/>
      <c r="W649" s="361"/>
      <c r="X649" s="361"/>
      <c r="Y649" s="361"/>
      <c r="Z649" s="361"/>
      <c r="AA649" s="361"/>
      <c r="AB649" s="361"/>
      <c r="AC649" s="361"/>
      <c r="AD649" s="361"/>
      <c r="AE649" s="361"/>
      <c r="AF649" s="361"/>
      <c r="AG649" s="361"/>
      <c r="AH649" s="361"/>
      <c r="AI649" s="361"/>
      <c r="AJ649" s="361"/>
      <c r="AK649" s="361"/>
      <c r="AL649" s="361"/>
      <c r="AM649" s="361"/>
      <c r="AN649" s="361"/>
      <c r="AO649" s="361"/>
    </row>
    <row r="650" spans="1:41 16384:16384" s="362" customFormat="1" ht="15.5">
      <c r="A650" s="83"/>
      <c r="B650" s="151"/>
      <c r="C650" s="368"/>
      <c r="D650" s="407"/>
      <c r="E650" s="361"/>
      <c r="F650" s="368"/>
      <c r="G650" s="361"/>
      <c r="H650" s="361"/>
      <c r="I650" s="9"/>
      <c r="J650" s="361"/>
      <c r="K650" s="361"/>
      <c r="L650" s="361"/>
      <c r="M650" s="361"/>
      <c r="N650" s="361"/>
      <c r="O650" s="361"/>
      <c r="P650" s="325" t="s">
        <v>3924</v>
      </c>
      <c r="R650" s="185"/>
      <c r="S650" s="324" t="s">
        <v>3854</v>
      </c>
      <c r="T650" s="361"/>
      <c r="U650" s="361"/>
      <c r="V650" s="42"/>
      <c r="W650" s="361"/>
      <c r="X650" s="361"/>
      <c r="Y650" s="361"/>
      <c r="Z650" s="361"/>
      <c r="AA650" s="361"/>
      <c r="AB650" s="361"/>
      <c r="AC650" s="361"/>
      <c r="AD650" s="361"/>
      <c r="AE650" s="361"/>
      <c r="AF650" s="361"/>
      <c r="AG650" s="361"/>
      <c r="AH650" s="361"/>
      <c r="AI650" s="361"/>
      <c r="AJ650" s="361"/>
      <c r="AK650" s="361"/>
      <c r="AL650" s="361"/>
      <c r="AM650" s="361"/>
      <c r="AN650" s="361"/>
      <c r="AO650" s="361"/>
    </row>
    <row r="651" spans="1:41 16384:16384" s="362" customFormat="1" ht="15.75" customHeight="1">
      <c r="C651" s="477" t="s">
        <v>5458</v>
      </c>
      <c r="V651" s="455"/>
    </row>
    <row r="652" spans="1:41 16384:16384" s="362" customFormat="1" ht="14.5">
      <c r="A652" s="361"/>
      <c r="B652" s="361"/>
      <c r="C652" s="260" t="s">
        <v>3506</v>
      </c>
      <c r="D652" s="361"/>
      <c r="E652" s="361"/>
      <c r="F652" s="499" t="s">
        <v>6230</v>
      </c>
      <c r="G652" s="518" t="s">
        <v>6231</v>
      </c>
      <c r="H652" s="361"/>
      <c r="J652" s="361"/>
      <c r="K652" s="361"/>
      <c r="L652" s="361"/>
      <c r="M652" s="361"/>
      <c r="N652" s="361"/>
      <c r="O652" s="361"/>
      <c r="P652" s="210" t="s">
        <v>4861</v>
      </c>
      <c r="Q652" s="42"/>
      <c r="R652" s="260" t="s">
        <v>3505</v>
      </c>
      <c r="T652" s="361"/>
      <c r="U652" s="361"/>
      <c r="V652" s="42"/>
      <c r="W652" s="361"/>
      <c r="X652" s="361"/>
      <c r="Y652" s="361"/>
      <c r="Z652" s="361"/>
      <c r="AA652" s="361"/>
      <c r="AB652" s="361"/>
      <c r="AC652" s="361"/>
      <c r="AD652" s="361"/>
      <c r="AE652" s="361"/>
      <c r="AF652" s="361"/>
      <c r="AG652" s="361"/>
      <c r="AH652" s="361"/>
      <c r="AI652" s="361"/>
      <c r="AJ652" s="361"/>
      <c r="AK652" s="361"/>
      <c r="AL652" s="361"/>
      <c r="AM652" s="361"/>
      <c r="AN652" s="361"/>
      <c r="AO652" s="361"/>
    </row>
    <row r="653" spans="1:41 16384:16384" s="466" customFormat="1" ht="14.5">
      <c r="A653" s="465"/>
      <c r="B653" s="465"/>
      <c r="C653" s="603" t="s">
        <v>6378</v>
      </c>
      <c r="D653" s="465"/>
      <c r="E653" s="465"/>
      <c r="G653" s="465"/>
      <c r="H653" s="465"/>
      <c r="I653" s="465"/>
      <c r="J653" s="344" t="s">
        <v>4144</v>
      </c>
      <c r="K653" s="465"/>
      <c r="L653" s="465"/>
      <c r="M653" s="465"/>
      <c r="N653" s="465"/>
      <c r="O653" s="465"/>
      <c r="P653" s="465"/>
      <c r="Q653" s="42"/>
      <c r="R653" s="465"/>
      <c r="T653" s="468" t="s">
        <v>605</v>
      </c>
      <c r="U653" s="44" t="s">
        <v>606</v>
      </c>
      <c r="V653" s="42"/>
      <c r="W653" s="465"/>
      <c r="X653" s="465"/>
      <c r="Y653" s="465"/>
      <c r="Z653" s="465"/>
      <c r="AA653" s="465"/>
      <c r="AB653" s="465"/>
      <c r="AC653" s="465"/>
      <c r="AD653" s="465"/>
      <c r="AE653" s="465"/>
      <c r="AF653" s="465"/>
      <c r="AG653" s="465"/>
      <c r="AH653" s="465"/>
      <c r="AI653" s="465"/>
      <c r="AJ653" s="465"/>
      <c r="AK653" s="465"/>
      <c r="AL653" s="465"/>
      <c r="AM653" s="465"/>
      <c r="AN653" s="465"/>
      <c r="AO653" s="465"/>
    </row>
    <row r="654" spans="1:41 16384:16384" s="466" customFormat="1" ht="14.5">
      <c r="A654" s="465" t="s">
        <v>607</v>
      </c>
      <c r="D654" s="465"/>
      <c r="E654" s="465"/>
      <c r="F654" s="355" t="s">
        <v>5597</v>
      </c>
      <c r="G654" s="465"/>
      <c r="H654" s="499" t="s">
        <v>5598</v>
      </c>
      <c r="I654" s="465"/>
      <c r="J654" s="465"/>
      <c r="K654" s="465"/>
      <c r="L654" s="465"/>
      <c r="M654" s="465"/>
      <c r="N654" s="465"/>
      <c r="O654" s="465"/>
      <c r="P654" s="465"/>
      <c r="Q654" s="42"/>
      <c r="R654" s="345" t="s">
        <v>4145</v>
      </c>
      <c r="T654" s="465"/>
      <c r="U654" s="465"/>
      <c r="V654" s="42"/>
      <c r="W654" s="465"/>
      <c r="X654" s="465"/>
      <c r="Y654" s="465"/>
      <c r="Z654" s="465"/>
      <c r="AA654" s="465"/>
      <c r="AB654" s="465"/>
      <c r="AC654" s="465"/>
      <c r="AD654" s="465"/>
      <c r="AE654" s="465"/>
      <c r="AF654" s="465"/>
      <c r="AG654" s="465"/>
      <c r="AH654" s="465"/>
      <c r="AI654" s="465"/>
      <c r="AJ654" s="465"/>
      <c r="AK654" s="465"/>
      <c r="AL654" s="465"/>
      <c r="AM654" s="465"/>
      <c r="AN654" s="465"/>
      <c r="AO654" s="465"/>
    </row>
    <row r="655" spans="1:41 16384:16384" s="466" customFormat="1" ht="14.5">
      <c r="A655" s="465" t="s">
        <v>608</v>
      </c>
      <c r="C655" s="465"/>
      <c r="D655" s="465"/>
      <c r="E655" s="465"/>
      <c r="F655" s="465"/>
      <c r="G655" s="465"/>
      <c r="H655" s="465"/>
      <c r="I655" s="465"/>
      <c r="J655" s="465"/>
      <c r="K655" s="465"/>
      <c r="L655" s="465"/>
      <c r="M655" s="465"/>
      <c r="N655" s="465"/>
      <c r="O655" s="520" t="s">
        <v>5859</v>
      </c>
      <c r="P655" s="465"/>
      <c r="Q655" s="42"/>
      <c r="R655" s="36" t="s">
        <v>609</v>
      </c>
      <c r="T655" s="465"/>
      <c r="U655" s="465"/>
      <c r="V655" s="42"/>
      <c r="W655" s="465"/>
      <c r="X655" s="465"/>
      <c r="Y655" s="465"/>
      <c r="Z655" s="465"/>
      <c r="AA655" s="465"/>
      <c r="AB655" s="465"/>
      <c r="AC655" s="465"/>
      <c r="AD655" s="465"/>
      <c r="AE655" s="465"/>
      <c r="AF655" s="465"/>
      <c r="AG655" s="465"/>
      <c r="AH655" s="465"/>
      <c r="AI655" s="465"/>
      <c r="AJ655" s="465"/>
      <c r="AK655" s="465"/>
      <c r="AL655" s="465"/>
      <c r="AM655" s="465"/>
      <c r="AN655" s="465"/>
      <c r="AO655" s="465"/>
    </row>
    <row r="656" spans="1:41 16384:16384" s="466" customFormat="1" ht="14.5">
      <c r="A656" s="465" t="s">
        <v>610</v>
      </c>
      <c r="D656" s="465"/>
      <c r="E656" s="465"/>
      <c r="F656" s="465" t="s">
        <v>249</v>
      </c>
      <c r="G656" s="465"/>
      <c r="H656" s="465"/>
      <c r="I656" s="465"/>
      <c r="J656" s="465"/>
      <c r="K656" s="465"/>
      <c r="L656" s="465"/>
      <c r="M656" s="465"/>
      <c r="N656" s="465"/>
      <c r="O656" s="465"/>
      <c r="P656" s="465"/>
      <c r="Q656" s="42"/>
      <c r="R656" s="465"/>
      <c r="T656" s="465"/>
      <c r="U656" s="465"/>
      <c r="V656" s="42"/>
      <c r="W656" s="465"/>
      <c r="X656" s="465"/>
      <c r="Y656" s="465"/>
      <c r="Z656" s="465"/>
      <c r="AA656" s="465"/>
      <c r="AB656" s="465"/>
      <c r="AC656" s="465"/>
      <c r="AD656" s="465"/>
      <c r="AE656" s="465"/>
      <c r="AF656" s="465"/>
      <c r="AG656" s="465"/>
      <c r="AH656" s="465"/>
      <c r="AI656" s="465"/>
      <c r="AJ656" s="465"/>
      <c r="AK656" s="465"/>
      <c r="AL656" s="465"/>
      <c r="AM656" s="465"/>
      <c r="AN656" s="465"/>
      <c r="AO656" s="465"/>
    </row>
    <row r="657" spans="1:41" s="466" customFormat="1" ht="14.5">
      <c r="A657" s="465"/>
      <c r="B657" s="465"/>
      <c r="C657" s="465"/>
      <c r="D657" s="465"/>
      <c r="E657" s="465"/>
      <c r="F657" s="465"/>
      <c r="G657" s="465"/>
      <c r="H657" s="465"/>
      <c r="I657" s="465"/>
      <c r="J657" s="465"/>
      <c r="K657" s="465"/>
      <c r="L657" s="465"/>
      <c r="M657" s="465"/>
      <c r="N657" s="465"/>
      <c r="O657" s="465"/>
      <c r="P657" s="465"/>
      <c r="Q657" s="42"/>
      <c r="R657" s="465"/>
      <c r="T657" s="197" t="s">
        <v>3089</v>
      </c>
      <c r="U657" s="465"/>
      <c r="V657" s="42"/>
      <c r="W657" s="465"/>
      <c r="X657" s="465"/>
      <c r="Y657" s="465"/>
      <c r="Z657" s="465"/>
      <c r="AA657" s="465"/>
      <c r="AB657" s="465"/>
      <c r="AC657" s="465"/>
      <c r="AD657" s="465"/>
      <c r="AE657" s="465"/>
      <c r="AF657" s="465"/>
      <c r="AG657" s="465"/>
      <c r="AH657" s="465"/>
      <c r="AI657" s="465"/>
      <c r="AJ657" s="465"/>
      <c r="AK657" s="465"/>
      <c r="AL657" s="465"/>
      <c r="AM657" s="465"/>
      <c r="AN657" s="465"/>
      <c r="AO657" s="465"/>
    </row>
    <row r="658" spans="1:41" s="466" customFormat="1" ht="14.5">
      <c r="A658" s="38" t="s">
        <v>5761</v>
      </c>
      <c r="B658" s="84"/>
      <c r="C658" s="84"/>
      <c r="D658" s="84"/>
      <c r="E658" s="84"/>
      <c r="F658" s="84"/>
      <c r="G658" s="84"/>
      <c r="H658" s="84"/>
      <c r="I658" s="465"/>
      <c r="J658" s="465"/>
      <c r="K658" s="465"/>
      <c r="L658" s="465"/>
      <c r="M658" s="465"/>
      <c r="N658" s="465"/>
      <c r="O658" s="465"/>
      <c r="P658" s="465"/>
      <c r="Q658" s="42"/>
      <c r="R658" s="284" t="s">
        <v>3547</v>
      </c>
      <c r="T658" s="198" t="s">
        <v>3090</v>
      </c>
      <c r="U658" s="465"/>
      <c r="V658" s="464" t="s">
        <v>3847</v>
      </c>
      <c r="W658" s="465"/>
      <c r="X658" s="465"/>
      <c r="Y658" s="465"/>
      <c r="Z658" s="465"/>
      <c r="AA658" s="465"/>
      <c r="AB658" s="465"/>
      <c r="AC658" s="465"/>
      <c r="AD658" s="465"/>
      <c r="AE658" s="465"/>
      <c r="AF658" s="465"/>
      <c r="AG658" s="465"/>
      <c r="AH658" s="465"/>
      <c r="AI658" s="465"/>
      <c r="AJ658" s="465"/>
      <c r="AK658" s="465"/>
      <c r="AL658" s="465"/>
      <c r="AM658" s="465"/>
      <c r="AN658" s="465"/>
      <c r="AO658" s="465"/>
    </row>
    <row r="659" spans="1:41" s="466" customFormat="1" ht="14.5">
      <c r="A659" s="38"/>
      <c r="B659" s="84"/>
      <c r="C659" s="84"/>
      <c r="D659" s="84"/>
      <c r="E659" s="84"/>
      <c r="F659" s="84"/>
      <c r="G659" s="465"/>
      <c r="H659" s="467"/>
      <c r="I659" s="465"/>
      <c r="J659" s="465"/>
      <c r="K659" s="465"/>
      <c r="L659" s="465"/>
      <c r="M659" s="465"/>
      <c r="N659" s="465"/>
      <c r="O659" s="465"/>
      <c r="P659" s="465"/>
      <c r="Q659" s="42"/>
      <c r="R659" s="465"/>
      <c r="T659" s="465"/>
      <c r="U659" s="465"/>
      <c r="V659" s="42"/>
      <c r="W659" s="465"/>
      <c r="X659" s="465"/>
      <c r="Y659" s="465"/>
      <c r="Z659" s="465"/>
      <c r="AA659" s="465"/>
      <c r="AB659" s="465"/>
      <c r="AC659" s="465"/>
      <c r="AD659" s="465"/>
      <c r="AE659" s="465"/>
      <c r="AF659" s="465"/>
      <c r="AG659" s="465"/>
      <c r="AH659" s="465"/>
      <c r="AI659" s="465"/>
      <c r="AJ659" s="465"/>
      <c r="AK659" s="465"/>
      <c r="AL659" s="465"/>
      <c r="AM659" s="465"/>
      <c r="AN659" s="465"/>
      <c r="AO659" s="465"/>
    </row>
    <row r="660" spans="1:41" s="466" customFormat="1" ht="14.5">
      <c r="A660" s="391" t="s">
        <v>4753</v>
      </c>
      <c r="B660" s="465"/>
      <c r="C660" s="465"/>
      <c r="D660" s="465"/>
      <c r="E660" s="465"/>
      <c r="F660" s="465"/>
      <c r="G660" s="465"/>
      <c r="H660" s="465"/>
      <c r="I660" s="465"/>
      <c r="J660" s="465"/>
      <c r="K660" s="465"/>
      <c r="L660" s="465"/>
      <c r="M660" s="465"/>
      <c r="N660" s="465"/>
      <c r="O660" s="465"/>
      <c r="P660" s="465">
        <v>21</v>
      </c>
      <c r="Q660" s="42"/>
      <c r="R660" s="320" t="s">
        <v>6195</v>
      </c>
      <c r="T660" s="465"/>
      <c r="U660" s="465"/>
      <c r="V660" s="42"/>
      <c r="W660" s="465"/>
      <c r="X660" s="465"/>
      <c r="Y660" s="465"/>
      <c r="Z660" s="465"/>
      <c r="AA660" s="465"/>
      <c r="AB660" s="465"/>
      <c r="AC660" s="465"/>
      <c r="AD660" s="465"/>
      <c r="AE660" s="465"/>
      <c r="AF660" s="465"/>
      <c r="AG660" s="465"/>
      <c r="AH660" s="465"/>
      <c r="AI660" s="465"/>
      <c r="AJ660" s="465"/>
      <c r="AK660" s="465"/>
      <c r="AL660" s="465"/>
      <c r="AM660" s="465"/>
      <c r="AN660" s="465"/>
      <c r="AO660" s="465"/>
    </row>
    <row r="661" spans="1:41" s="466" customFormat="1" ht="14.5">
      <c r="A661" s="465"/>
      <c r="B661" s="465"/>
      <c r="C661" s="465"/>
      <c r="D661" s="465"/>
      <c r="E661" s="465"/>
      <c r="F661" s="465"/>
      <c r="G661" s="465"/>
      <c r="H661" s="465"/>
      <c r="I661" s="465"/>
      <c r="J661" s="465"/>
      <c r="K661" s="465"/>
      <c r="L661" s="465"/>
      <c r="M661" s="465"/>
      <c r="N661" s="465"/>
      <c r="O661" s="465"/>
      <c r="P661" s="465">
        <v>52</v>
      </c>
      <c r="Q661" s="42"/>
      <c r="R661" s="465"/>
      <c r="S661" s="541" t="s">
        <v>5972</v>
      </c>
      <c r="T661" s="465"/>
      <c r="U661" s="465"/>
      <c r="V661" s="42"/>
      <c r="W661" s="465"/>
      <c r="X661" s="465"/>
      <c r="Y661" s="465"/>
      <c r="Z661" s="465"/>
      <c r="AA661" s="465"/>
      <c r="AB661" s="465"/>
      <c r="AC661" s="465"/>
      <c r="AD661" s="465"/>
      <c r="AE661" s="465"/>
      <c r="AF661" s="465"/>
      <c r="AG661" s="465"/>
      <c r="AH661" s="465"/>
      <c r="AI661" s="465"/>
      <c r="AJ661" s="465"/>
      <c r="AK661" s="465"/>
      <c r="AL661" s="465"/>
      <c r="AM661" s="465"/>
      <c r="AN661" s="465"/>
      <c r="AO661" s="465"/>
    </row>
    <row r="662" spans="1:41" s="466" customFormat="1" ht="14.5">
      <c r="A662" s="465"/>
      <c r="B662" s="465"/>
      <c r="C662" s="465"/>
      <c r="D662" s="465"/>
      <c r="E662" s="465"/>
      <c r="F662" s="465"/>
      <c r="G662" s="465"/>
      <c r="H662" s="465"/>
      <c r="I662" s="465"/>
      <c r="J662" s="465"/>
      <c r="K662" s="465"/>
      <c r="L662" s="465"/>
      <c r="M662" s="465"/>
      <c r="N662" s="465"/>
      <c r="O662" s="465"/>
      <c r="P662" s="465"/>
      <c r="Q662" s="42"/>
      <c r="R662" s="465"/>
      <c r="S662" s="543" t="s">
        <v>5978</v>
      </c>
      <c r="T662" s="465"/>
      <c r="U662" s="465"/>
      <c r="V662" s="42"/>
      <c r="W662" s="465"/>
      <c r="X662" s="465"/>
      <c r="Y662" s="465"/>
      <c r="Z662" s="465"/>
      <c r="AA662" s="465"/>
      <c r="AB662" s="465"/>
      <c r="AC662" s="465"/>
      <c r="AD662" s="465"/>
      <c r="AE662" s="465"/>
      <c r="AF662" s="465"/>
      <c r="AG662" s="465"/>
      <c r="AH662" s="465"/>
      <c r="AI662" s="465"/>
      <c r="AJ662" s="465"/>
      <c r="AK662" s="465"/>
      <c r="AL662" s="465"/>
      <c r="AM662" s="465"/>
      <c r="AN662" s="465"/>
      <c r="AO662" s="465"/>
    </row>
    <row r="663" spans="1:41" s="466" customFormat="1" ht="14.5">
      <c r="A663" s="465"/>
      <c r="B663" s="465"/>
      <c r="C663" s="465"/>
      <c r="D663" s="465"/>
      <c r="E663" s="465"/>
      <c r="F663" s="465"/>
      <c r="G663" s="465"/>
      <c r="H663" s="465"/>
      <c r="I663" s="465"/>
      <c r="J663" s="465"/>
      <c r="K663" s="465"/>
      <c r="L663" s="465"/>
      <c r="M663" s="465"/>
      <c r="N663" s="465"/>
      <c r="O663" s="465"/>
      <c r="P663" s="465"/>
      <c r="Q663" s="42"/>
      <c r="R663" s="465"/>
      <c r="T663" s="465"/>
      <c r="U663" s="465"/>
      <c r="V663" s="42"/>
      <c r="W663" s="465"/>
      <c r="X663" s="465"/>
      <c r="Y663" s="465"/>
      <c r="Z663" s="465"/>
      <c r="AA663" s="465"/>
      <c r="AB663" s="465"/>
      <c r="AC663" s="465"/>
      <c r="AD663" s="465"/>
      <c r="AE663" s="465"/>
      <c r="AF663" s="465"/>
      <c r="AG663" s="465"/>
      <c r="AH663" s="465"/>
      <c r="AI663" s="465"/>
      <c r="AJ663" s="465"/>
      <c r="AK663" s="465"/>
      <c r="AL663" s="465"/>
      <c r="AM663" s="465"/>
      <c r="AN663" s="465"/>
      <c r="AO663" s="465"/>
    </row>
    <row r="664" spans="1:41" s="466" customFormat="1" ht="14.5">
      <c r="A664" s="465"/>
      <c r="B664" s="465"/>
      <c r="C664" s="465"/>
      <c r="D664" s="465"/>
      <c r="E664" s="465"/>
      <c r="F664" s="465"/>
      <c r="G664" s="465"/>
      <c r="H664" s="465"/>
      <c r="I664" s="465"/>
      <c r="J664" s="465"/>
      <c r="K664" s="465"/>
      <c r="L664" s="465"/>
      <c r="M664" s="465"/>
      <c r="N664" s="465"/>
      <c r="O664" s="465"/>
      <c r="P664" s="465">
        <v>7</v>
      </c>
      <c r="Q664" s="42"/>
      <c r="R664" s="465"/>
      <c r="S664" s="465"/>
      <c r="T664" s="465"/>
      <c r="U664" s="465"/>
      <c r="V664" s="42"/>
      <c r="W664" s="465"/>
      <c r="X664" s="465"/>
      <c r="Y664" s="465"/>
      <c r="Z664" s="465"/>
      <c r="AA664" s="465"/>
      <c r="AB664" s="465"/>
      <c r="AC664" s="465"/>
      <c r="AD664" s="465"/>
      <c r="AE664" s="465"/>
      <c r="AF664" s="465"/>
      <c r="AG664" s="465"/>
      <c r="AH664" s="465"/>
      <c r="AI664" s="465"/>
      <c r="AJ664" s="465"/>
      <c r="AK664" s="465"/>
      <c r="AL664" s="465"/>
      <c r="AM664" s="465"/>
      <c r="AN664" s="465"/>
    </row>
    <row r="665" spans="1:41" ht="14.5">
      <c r="A665" s="3"/>
      <c r="B665" s="3"/>
      <c r="C665" s="3"/>
      <c r="D665" s="3"/>
      <c r="E665" s="3"/>
      <c r="F665" s="3"/>
      <c r="G665" s="3"/>
      <c r="H665" s="3"/>
      <c r="I665" s="3"/>
      <c r="J665" s="3"/>
      <c r="K665" s="3"/>
      <c r="L665" s="3"/>
      <c r="M665" s="3"/>
      <c r="N665" s="3"/>
      <c r="O665" s="3"/>
      <c r="P665" s="3"/>
      <c r="Q665" s="42"/>
      <c r="R665" s="3"/>
      <c r="S665" s="601" t="s">
        <v>6300</v>
      </c>
      <c r="T665" s="3"/>
      <c r="U665" s="3"/>
      <c r="V665" s="42"/>
      <c r="W665" s="3"/>
      <c r="X665" s="3"/>
      <c r="Y665" s="3"/>
      <c r="Z665" s="3"/>
      <c r="AA665" s="3"/>
      <c r="AB665" s="3"/>
      <c r="AC665" s="3"/>
      <c r="AD665" s="3"/>
      <c r="AE665" s="3"/>
      <c r="AF665" s="3"/>
      <c r="AG665" s="3"/>
      <c r="AH665" s="3"/>
      <c r="AI665" s="3"/>
      <c r="AJ665" s="3"/>
      <c r="AK665" s="3"/>
      <c r="AL665" s="3"/>
      <c r="AM665" s="3"/>
      <c r="AN665" s="3"/>
    </row>
    <row r="666" spans="1:41" ht="14.5">
      <c r="A666" s="3"/>
      <c r="B666" s="3"/>
      <c r="C666" s="3"/>
      <c r="D666" s="3"/>
      <c r="E666" s="3"/>
      <c r="F666" s="3"/>
      <c r="G666" s="3"/>
      <c r="H666" s="3"/>
      <c r="I666" s="3"/>
      <c r="J666" s="3"/>
      <c r="K666" s="3"/>
      <c r="L666" s="3"/>
      <c r="M666" s="3"/>
      <c r="N666" s="3"/>
      <c r="O666" s="3"/>
      <c r="P666" s="3"/>
      <c r="Q666" s="42"/>
      <c r="R666" s="3"/>
      <c r="S666" s="3"/>
      <c r="T666" s="3"/>
      <c r="U666" s="3"/>
      <c r="V666" s="42"/>
      <c r="W666" s="3"/>
      <c r="X666" s="3"/>
      <c r="Y666" s="3"/>
      <c r="Z666" s="3"/>
      <c r="AA666" s="3"/>
      <c r="AB666" s="3"/>
      <c r="AC666" s="3"/>
      <c r="AD666" s="3"/>
      <c r="AE666" s="3"/>
      <c r="AF666" s="3"/>
      <c r="AG666" s="3"/>
      <c r="AH666" s="3"/>
      <c r="AI666" s="3"/>
      <c r="AJ666" s="3"/>
      <c r="AK666" s="3"/>
      <c r="AL666" s="3"/>
      <c r="AM666" s="3"/>
      <c r="AN666" s="3"/>
    </row>
    <row r="667" spans="1:41" ht="14.5">
      <c r="A667" s="3"/>
      <c r="B667" s="3"/>
      <c r="C667" s="3"/>
      <c r="D667" s="3"/>
      <c r="E667" s="3"/>
      <c r="F667" s="3"/>
      <c r="G667" s="3"/>
      <c r="H667" s="3"/>
      <c r="I667" s="3"/>
      <c r="J667" s="3"/>
      <c r="K667" s="3"/>
      <c r="L667" s="3"/>
      <c r="M667" s="3"/>
      <c r="N667" s="3"/>
      <c r="O667" s="3"/>
      <c r="P667" s="3"/>
      <c r="Q667" s="42"/>
      <c r="R667" s="3"/>
      <c r="S667" s="3"/>
      <c r="T667" s="3"/>
      <c r="U667" s="3"/>
      <c r="V667" s="42"/>
      <c r="W667" s="3"/>
      <c r="X667" s="3"/>
      <c r="Y667" s="3"/>
      <c r="Z667" s="3"/>
      <c r="AA667" s="3"/>
      <c r="AB667" s="3"/>
      <c r="AC667" s="3"/>
      <c r="AD667" s="3"/>
      <c r="AE667" s="3"/>
      <c r="AF667" s="3"/>
      <c r="AG667" s="3"/>
      <c r="AH667" s="3"/>
      <c r="AI667" s="3"/>
      <c r="AJ667" s="3"/>
      <c r="AK667" s="3"/>
      <c r="AL667" s="3"/>
      <c r="AM667" s="3"/>
      <c r="AN667" s="3"/>
    </row>
    <row r="668" spans="1:41" ht="14.5">
      <c r="A668" s="3"/>
      <c r="B668" s="3"/>
      <c r="C668" s="3"/>
      <c r="D668" s="3"/>
      <c r="E668" s="3"/>
      <c r="F668" s="3"/>
      <c r="G668" s="3"/>
      <c r="H668" s="3"/>
      <c r="I668" s="3"/>
      <c r="J668" s="3"/>
      <c r="K668" s="3"/>
      <c r="L668" s="3"/>
      <c r="M668" s="3"/>
      <c r="N668" s="3"/>
      <c r="O668" s="3"/>
      <c r="P668" s="3"/>
      <c r="Q668" s="42"/>
      <c r="R668" s="3"/>
      <c r="S668" s="3"/>
      <c r="T668" s="3"/>
      <c r="U668" s="3"/>
      <c r="V668" s="42"/>
      <c r="W668" s="3"/>
      <c r="X668" s="3"/>
      <c r="Y668" s="3"/>
      <c r="Z668" s="3"/>
      <c r="AA668" s="3"/>
      <c r="AB668" s="3"/>
      <c r="AC668" s="3"/>
      <c r="AD668" s="3"/>
      <c r="AE668" s="3"/>
      <c r="AF668" s="3"/>
      <c r="AG668" s="3"/>
      <c r="AH668" s="3"/>
      <c r="AI668" s="3"/>
      <c r="AJ668" s="3"/>
      <c r="AK668" s="3"/>
      <c r="AL668" s="3"/>
      <c r="AM668" s="3"/>
      <c r="AN668" s="3"/>
    </row>
    <row r="669" spans="1:41" ht="14.5">
      <c r="A669" s="3"/>
      <c r="B669" s="3"/>
      <c r="C669" s="3"/>
      <c r="D669" s="3"/>
      <c r="E669" s="3"/>
      <c r="F669" s="3"/>
      <c r="G669" s="3"/>
      <c r="H669" s="3"/>
      <c r="I669" s="3"/>
      <c r="J669" s="3"/>
      <c r="K669" s="3"/>
      <c r="L669" s="3"/>
      <c r="M669" s="3"/>
      <c r="N669" s="3"/>
      <c r="O669" s="3"/>
      <c r="P669" s="3"/>
      <c r="Q669" s="42"/>
      <c r="R669" s="3"/>
      <c r="S669" s="3"/>
      <c r="T669" s="3"/>
      <c r="U669" s="3"/>
      <c r="V669" s="42"/>
      <c r="W669" s="3"/>
      <c r="X669" s="3"/>
      <c r="Y669" s="3"/>
      <c r="Z669" s="3"/>
      <c r="AA669" s="3"/>
      <c r="AB669" s="3"/>
      <c r="AC669" s="3"/>
      <c r="AD669" s="3"/>
      <c r="AE669" s="3"/>
      <c r="AF669" s="3"/>
      <c r="AG669" s="3"/>
      <c r="AH669" s="3"/>
      <c r="AI669" s="3"/>
      <c r="AJ669" s="3"/>
      <c r="AK669" s="3"/>
      <c r="AL669" s="3"/>
      <c r="AM669" s="3"/>
      <c r="AN669" s="3"/>
    </row>
    <row r="670" spans="1:41" ht="14.5">
      <c r="A670" s="3"/>
      <c r="B670" s="3"/>
      <c r="C670" s="3"/>
      <c r="D670" s="3"/>
      <c r="E670" s="3"/>
      <c r="F670" s="3"/>
      <c r="G670" s="3"/>
      <c r="H670" s="3"/>
      <c r="I670" s="3"/>
      <c r="J670" s="3"/>
      <c r="K670" s="3"/>
      <c r="L670" s="3"/>
      <c r="M670" s="3"/>
      <c r="N670" s="3"/>
      <c r="O670" s="3"/>
      <c r="P670" s="3"/>
      <c r="Q670" s="42"/>
      <c r="R670" s="3"/>
      <c r="S670" s="3"/>
      <c r="T670" s="3"/>
      <c r="U670" s="3"/>
      <c r="V670" s="42"/>
      <c r="W670" s="3"/>
      <c r="X670" s="3"/>
      <c r="Y670" s="3"/>
      <c r="Z670" s="3"/>
      <c r="AA670" s="3"/>
      <c r="AB670" s="3"/>
      <c r="AC670" s="3"/>
      <c r="AD670" s="3"/>
      <c r="AE670" s="3"/>
      <c r="AF670" s="3"/>
      <c r="AG670" s="3"/>
      <c r="AH670" s="3"/>
      <c r="AI670" s="3"/>
      <c r="AJ670" s="3"/>
      <c r="AK670" s="3"/>
      <c r="AL670" s="3"/>
      <c r="AM670" s="3"/>
      <c r="AN670" s="3"/>
    </row>
    <row r="671" spans="1:41" ht="14.5">
      <c r="A671" s="3"/>
      <c r="B671" s="3"/>
      <c r="C671" s="3"/>
      <c r="D671" s="3"/>
      <c r="E671" s="3"/>
      <c r="F671" s="3"/>
      <c r="G671" s="3"/>
      <c r="H671" s="3"/>
      <c r="I671" s="3"/>
      <c r="J671" s="3"/>
      <c r="K671" s="3"/>
      <c r="L671" s="3"/>
      <c r="M671" s="3"/>
      <c r="N671" s="3"/>
      <c r="O671" s="3"/>
      <c r="P671" s="3"/>
      <c r="Q671" s="42"/>
      <c r="R671" s="3"/>
      <c r="S671" s="3"/>
      <c r="T671" s="3"/>
      <c r="U671" s="3"/>
      <c r="V671" s="42"/>
      <c r="W671" s="3"/>
      <c r="X671" s="3"/>
      <c r="Y671" s="3"/>
      <c r="Z671" s="3"/>
      <c r="AA671" s="3"/>
      <c r="AB671" s="3"/>
      <c r="AC671" s="3"/>
      <c r="AD671" s="3"/>
      <c r="AE671" s="3"/>
      <c r="AF671" s="3"/>
      <c r="AG671" s="3"/>
      <c r="AH671" s="3"/>
      <c r="AI671" s="3"/>
      <c r="AJ671" s="3"/>
      <c r="AK671" s="3"/>
      <c r="AL671" s="3"/>
      <c r="AM671" s="3"/>
      <c r="AN671" s="3"/>
    </row>
    <row r="672" spans="1:41" ht="14.5">
      <c r="A672" s="3"/>
      <c r="B672" s="3"/>
      <c r="C672" s="3"/>
      <c r="D672" s="3"/>
      <c r="E672" s="3"/>
      <c r="F672" s="3"/>
      <c r="G672" s="3"/>
      <c r="H672" s="3"/>
      <c r="I672" s="3"/>
      <c r="J672" s="3"/>
      <c r="K672" s="3"/>
      <c r="L672" s="3"/>
      <c r="M672" s="3"/>
      <c r="N672" s="3"/>
      <c r="O672" s="3"/>
      <c r="P672" s="3"/>
      <c r="Q672" s="42"/>
      <c r="R672" s="3"/>
      <c r="S672" s="3"/>
      <c r="T672" s="3"/>
      <c r="U672" s="3"/>
      <c r="V672" s="42"/>
      <c r="W672" s="3"/>
      <c r="X672" s="3"/>
      <c r="Y672" s="3"/>
      <c r="Z672" s="3"/>
      <c r="AA672" s="3"/>
      <c r="AB672" s="3"/>
      <c r="AC672" s="3"/>
      <c r="AD672" s="3"/>
      <c r="AE672" s="3"/>
      <c r="AF672" s="3"/>
      <c r="AG672" s="3"/>
      <c r="AH672" s="3"/>
      <c r="AI672" s="3"/>
      <c r="AJ672" s="3"/>
      <c r="AK672" s="3"/>
      <c r="AL672" s="3"/>
      <c r="AM672" s="3"/>
      <c r="AN672" s="3"/>
    </row>
    <row r="673" spans="1:40" ht="14.5">
      <c r="A673" s="3"/>
      <c r="B673" s="3"/>
      <c r="C673" s="3"/>
      <c r="D673" s="3"/>
      <c r="E673" s="3"/>
      <c r="F673" s="3"/>
      <c r="G673" s="3"/>
      <c r="H673" s="3"/>
      <c r="I673" s="3"/>
      <c r="J673" s="3"/>
      <c r="K673" s="3"/>
      <c r="L673" s="3"/>
      <c r="M673" s="3"/>
      <c r="N673" s="3"/>
      <c r="O673" s="3"/>
      <c r="P673" s="3"/>
      <c r="Q673" s="42"/>
      <c r="R673" s="3"/>
      <c r="S673" s="3"/>
      <c r="T673" s="3"/>
      <c r="U673" s="3"/>
      <c r="V673" s="42"/>
      <c r="W673" s="3"/>
      <c r="X673" s="3"/>
      <c r="Y673" s="3"/>
      <c r="Z673" s="3"/>
      <c r="AA673" s="3"/>
      <c r="AB673" s="3"/>
      <c r="AC673" s="3"/>
      <c r="AD673" s="3"/>
      <c r="AE673" s="3"/>
      <c r="AF673" s="3"/>
      <c r="AG673" s="3"/>
      <c r="AH673" s="3"/>
      <c r="AI673" s="3"/>
      <c r="AJ673" s="3"/>
      <c r="AK673" s="3"/>
      <c r="AL673" s="3"/>
      <c r="AM673" s="3"/>
      <c r="AN673" s="3"/>
    </row>
    <row r="674" spans="1:40" ht="14.5">
      <c r="A674" s="3"/>
      <c r="B674" s="3"/>
      <c r="C674" s="3"/>
      <c r="D674" s="3"/>
      <c r="E674" s="3"/>
      <c r="F674" s="3"/>
      <c r="G674" s="3"/>
      <c r="H674" s="3"/>
      <c r="I674" s="3"/>
      <c r="J674" s="3"/>
      <c r="K674" s="3"/>
      <c r="L674" s="3"/>
      <c r="M674" s="3"/>
      <c r="N674" s="3"/>
      <c r="O674" s="3"/>
      <c r="P674" s="3"/>
      <c r="Q674" s="42"/>
      <c r="R674" s="3"/>
      <c r="S674" s="3"/>
      <c r="T674" s="3"/>
      <c r="U674" s="3"/>
      <c r="V674" s="42"/>
      <c r="W674" s="3"/>
      <c r="X674" s="3"/>
      <c r="Y674" s="3"/>
      <c r="Z674" s="3"/>
      <c r="AA674" s="3"/>
      <c r="AB674" s="3"/>
      <c r="AC674" s="3"/>
      <c r="AD674" s="3"/>
      <c r="AE674" s="3"/>
      <c r="AF674" s="3"/>
      <c r="AG674" s="3"/>
      <c r="AH674" s="3"/>
      <c r="AI674" s="3"/>
      <c r="AJ674" s="3"/>
      <c r="AK674" s="3"/>
      <c r="AL674" s="3"/>
      <c r="AM674" s="3"/>
      <c r="AN674" s="3"/>
    </row>
    <row r="675" spans="1:40" ht="14.5">
      <c r="A675" s="3"/>
      <c r="B675" s="3"/>
      <c r="C675" s="3"/>
      <c r="D675" s="3"/>
      <c r="E675" s="3"/>
      <c r="F675" s="3"/>
      <c r="G675" s="3"/>
      <c r="H675" s="3"/>
      <c r="I675" s="3"/>
      <c r="J675" s="3"/>
      <c r="K675" s="3"/>
      <c r="L675" s="3"/>
      <c r="M675" s="3"/>
      <c r="N675" s="3"/>
      <c r="O675" s="3"/>
      <c r="P675" s="3"/>
      <c r="Q675" s="42"/>
      <c r="R675" s="3"/>
      <c r="S675" s="3"/>
      <c r="T675" s="3"/>
      <c r="U675" s="3"/>
      <c r="V675" s="42"/>
      <c r="W675" s="3"/>
      <c r="X675" s="3"/>
      <c r="Y675" s="3"/>
      <c r="Z675" s="3"/>
      <c r="AA675" s="3"/>
      <c r="AB675" s="3"/>
      <c r="AC675" s="3"/>
      <c r="AD675" s="3"/>
      <c r="AE675" s="3"/>
      <c r="AF675" s="3"/>
      <c r="AG675" s="3"/>
      <c r="AH675" s="3"/>
      <c r="AI675" s="3"/>
      <c r="AJ675" s="3"/>
      <c r="AK675" s="3"/>
      <c r="AL675" s="3"/>
      <c r="AM675" s="3"/>
      <c r="AN675" s="3"/>
    </row>
    <row r="676" spans="1:40" ht="14.5">
      <c r="A676" s="3"/>
      <c r="B676" s="3"/>
      <c r="C676" s="3"/>
      <c r="D676" s="3"/>
      <c r="E676" s="3"/>
      <c r="F676" s="3"/>
      <c r="G676" s="3"/>
      <c r="H676" s="3"/>
      <c r="I676" s="3"/>
      <c r="J676" s="3"/>
      <c r="K676" s="3"/>
      <c r="L676" s="3"/>
      <c r="M676" s="3"/>
      <c r="N676" s="3"/>
      <c r="O676" s="3"/>
      <c r="P676" s="3"/>
      <c r="Q676" s="42"/>
      <c r="R676" s="3"/>
      <c r="S676" s="3"/>
      <c r="T676" s="3"/>
      <c r="U676" s="3"/>
      <c r="V676" s="42"/>
      <c r="W676" s="3"/>
      <c r="X676" s="3"/>
      <c r="Y676" s="3"/>
      <c r="Z676" s="3"/>
      <c r="AA676" s="3"/>
      <c r="AB676" s="3"/>
      <c r="AC676" s="3"/>
      <c r="AD676" s="3"/>
      <c r="AE676" s="3"/>
      <c r="AF676" s="3"/>
      <c r="AG676" s="3"/>
      <c r="AH676" s="3"/>
      <c r="AI676" s="3"/>
      <c r="AJ676" s="3"/>
      <c r="AK676" s="3"/>
      <c r="AL676" s="3"/>
      <c r="AM676" s="3"/>
      <c r="AN676" s="3"/>
    </row>
    <row r="677" spans="1:40" ht="14.5">
      <c r="A677" s="3"/>
      <c r="B677" s="3"/>
      <c r="C677" s="3"/>
      <c r="D677" s="3"/>
      <c r="E677" s="3"/>
      <c r="F677" s="3"/>
      <c r="G677" s="3"/>
      <c r="H677" s="3"/>
      <c r="I677" s="3"/>
      <c r="J677" s="3"/>
      <c r="K677" s="3"/>
      <c r="L677" s="3"/>
      <c r="M677" s="3"/>
      <c r="N677" s="3"/>
      <c r="O677" s="3"/>
      <c r="P677" s="3"/>
      <c r="Q677" s="42"/>
      <c r="R677" s="3"/>
      <c r="S677" s="3"/>
      <c r="T677" s="3"/>
      <c r="U677" s="3"/>
      <c r="V677" s="42"/>
      <c r="W677" s="3"/>
      <c r="X677" s="3"/>
      <c r="Y677" s="3"/>
      <c r="Z677" s="3"/>
      <c r="AA677" s="3"/>
      <c r="AB677" s="3"/>
      <c r="AC677" s="3"/>
      <c r="AD677" s="3"/>
      <c r="AE677" s="3"/>
      <c r="AF677" s="3"/>
      <c r="AG677" s="3"/>
      <c r="AH677" s="3"/>
      <c r="AI677" s="3"/>
      <c r="AJ677" s="3"/>
      <c r="AK677" s="3"/>
      <c r="AL677" s="3"/>
      <c r="AM677" s="3"/>
      <c r="AN677" s="3"/>
    </row>
    <row r="678" spans="1:40" ht="14.5">
      <c r="A678" s="3"/>
      <c r="B678" s="3"/>
      <c r="C678" s="3"/>
      <c r="D678" s="3"/>
      <c r="E678" s="3"/>
      <c r="F678" s="3"/>
      <c r="G678" s="3"/>
      <c r="H678" s="3"/>
      <c r="I678" s="3"/>
      <c r="J678" s="3"/>
      <c r="K678" s="3"/>
      <c r="L678" s="3"/>
      <c r="M678" s="3"/>
      <c r="N678" s="3"/>
      <c r="O678" s="3"/>
      <c r="P678" s="3"/>
      <c r="Q678" s="42"/>
      <c r="R678" s="3"/>
      <c r="S678" s="3"/>
      <c r="T678" s="3"/>
      <c r="U678" s="3"/>
      <c r="V678" s="42"/>
      <c r="W678" s="3"/>
      <c r="X678" s="3"/>
      <c r="Y678" s="3"/>
      <c r="Z678" s="3"/>
      <c r="AA678" s="3"/>
      <c r="AB678" s="3"/>
      <c r="AC678" s="3"/>
      <c r="AD678" s="3"/>
      <c r="AE678" s="3"/>
      <c r="AF678" s="3"/>
      <c r="AG678" s="3"/>
      <c r="AH678" s="3"/>
      <c r="AI678" s="3"/>
      <c r="AJ678" s="3"/>
      <c r="AK678" s="3"/>
      <c r="AL678" s="3"/>
      <c r="AM678" s="3"/>
      <c r="AN678" s="3"/>
    </row>
    <row r="679" spans="1:40" ht="14.5">
      <c r="A679" s="3"/>
      <c r="B679" s="3"/>
      <c r="C679" s="3"/>
      <c r="D679" s="3"/>
      <c r="E679" s="3"/>
      <c r="F679" s="3"/>
      <c r="G679" s="3"/>
      <c r="H679" s="3"/>
      <c r="I679" s="3"/>
      <c r="J679" s="3"/>
      <c r="K679" s="3"/>
      <c r="L679" s="3"/>
      <c r="M679" s="3"/>
      <c r="N679" s="3"/>
      <c r="O679" s="3"/>
      <c r="P679" s="3"/>
      <c r="Q679" s="42"/>
      <c r="R679" s="3"/>
      <c r="S679" s="3"/>
      <c r="T679" s="3"/>
      <c r="U679" s="3"/>
      <c r="V679" s="42"/>
      <c r="W679" s="3"/>
      <c r="X679" s="3"/>
      <c r="Y679" s="3"/>
      <c r="Z679" s="3"/>
      <c r="AA679" s="3"/>
      <c r="AB679" s="3"/>
      <c r="AC679" s="3"/>
      <c r="AD679" s="3"/>
      <c r="AE679" s="3"/>
      <c r="AF679" s="3"/>
      <c r="AG679" s="3"/>
      <c r="AH679" s="3"/>
      <c r="AI679" s="3"/>
      <c r="AJ679" s="3"/>
      <c r="AK679" s="3"/>
      <c r="AL679" s="3"/>
      <c r="AM679" s="3"/>
      <c r="AN679" s="3"/>
    </row>
    <row r="680" spans="1:40" ht="14.5">
      <c r="A680" s="3"/>
      <c r="B680" s="3"/>
      <c r="C680" s="3"/>
      <c r="D680" s="3"/>
      <c r="E680" s="3"/>
      <c r="F680" s="3"/>
      <c r="G680" s="3"/>
      <c r="H680" s="3"/>
      <c r="I680" s="3"/>
      <c r="J680" s="3"/>
      <c r="K680" s="3"/>
      <c r="L680" s="3"/>
      <c r="M680" s="3"/>
      <c r="N680" s="3"/>
      <c r="O680" s="3"/>
      <c r="P680" s="3"/>
      <c r="Q680" s="42"/>
      <c r="R680" s="3"/>
      <c r="S680" s="3"/>
      <c r="T680" s="3"/>
      <c r="U680" s="3"/>
      <c r="V680" s="42"/>
      <c r="W680" s="3"/>
      <c r="X680" s="3"/>
      <c r="Y680" s="3"/>
      <c r="Z680" s="3"/>
      <c r="AA680" s="3"/>
      <c r="AB680" s="3"/>
      <c r="AC680" s="3"/>
      <c r="AD680" s="3"/>
      <c r="AE680" s="3"/>
      <c r="AF680" s="3"/>
      <c r="AG680" s="3"/>
      <c r="AH680" s="3"/>
      <c r="AI680" s="3"/>
      <c r="AJ680" s="3"/>
      <c r="AK680" s="3"/>
      <c r="AL680" s="3"/>
      <c r="AM680" s="3"/>
      <c r="AN680" s="3"/>
    </row>
    <row r="681" spans="1:40" ht="14.5">
      <c r="A681" s="3"/>
      <c r="B681" s="3"/>
      <c r="C681" s="3"/>
      <c r="D681" s="3"/>
      <c r="E681" s="3"/>
      <c r="F681" s="3"/>
      <c r="G681" s="3"/>
      <c r="H681" s="3"/>
      <c r="I681" s="3"/>
      <c r="J681" s="3"/>
      <c r="K681" s="3"/>
      <c r="L681" s="3"/>
      <c r="M681" s="3"/>
      <c r="N681" s="3"/>
      <c r="O681" s="3"/>
      <c r="P681" s="3"/>
      <c r="Q681" s="42"/>
      <c r="R681" s="3"/>
      <c r="S681" s="3"/>
      <c r="T681" s="3"/>
      <c r="U681" s="3"/>
      <c r="V681" s="42"/>
      <c r="W681" s="3"/>
      <c r="X681" s="3"/>
      <c r="Y681" s="3"/>
      <c r="Z681" s="3"/>
      <c r="AA681" s="3"/>
      <c r="AB681" s="3"/>
      <c r="AC681" s="3"/>
      <c r="AD681" s="3"/>
      <c r="AE681" s="3"/>
      <c r="AF681" s="3"/>
      <c r="AG681" s="3"/>
      <c r="AH681" s="3"/>
      <c r="AI681" s="3"/>
      <c r="AJ681" s="3"/>
      <c r="AK681" s="3"/>
      <c r="AL681" s="3"/>
      <c r="AM681" s="3"/>
      <c r="AN681" s="3"/>
    </row>
    <row r="682" spans="1:40" ht="14.5">
      <c r="A682" s="3"/>
      <c r="B682" s="3"/>
      <c r="C682" s="3"/>
      <c r="D682" s="3"/>
      <c r="E682" s="3"/>
      <c r="F682" s="3"/>
      <c r="G682" s="3"/>
      <c r="H682" s="3"/>
      <c r="I682" s="3"/>
      <c r="J682" s="3"/>
      <c r="K682" s="3"/>
      <c r="L682" s="3"/>
      <c r="M682" s="3"/>
      <c r="N682" s="3"/>
      <c r="O682" s="3"/>
      <c r="P682" s="3"/>
      <c r="Q682" s="42"/>
      <c r="R682" s="3"/>
      <c r="S682" s="3"/>
      <c r="T682" s="3"/>
      <c r="U682" s="3"/>
      <c r="V682" s="42"/>
      <c r="W682" s="3"/>
      <c r="X682" s="3"/>
      <c r="Y682" s="3"/>
      <c r="Z682" s="3"/>
      <c r="AA682" s="3"/>
      <c r="AB682" s="3"/>
      <c r="AC682" s="3"/>
      <c r="AD682" s="3"/>
      <c r="AE682" s="3"/>
      <c r="AF682" s="3"/>
      <c r="AG682" s="3"/>
      <c r="AH682" s="3"/>
      <c r="AI682" s="3"/>
      <c r="AJ682" s="3"/>
      <c r="AK682" s="3"/>
      <c r="AL682" s="3"/>
      <c r="AM682" s="3"/>
      <c r="AN682" s="3"/>
    </row>
    <row r="683" spans="1:40" ht="14.5">
      <c r="A683" s="3"/>
      <c r="B683" s="3"/>
      <c r="C683" s="3"/>
      <c r="D683" s="3"/>
      <c r="E683" s="3"/>
      <c r="F683" s="3"/>
      <c r="G683" s="3"/>
      <c r="H683" s="3"/>
      <c r="I683" s="3"/>
      <c r="J683" s="3"/>
      <c r="K683" s="3"/>
      <c r="L683" s="3"/>
      <c r="M683" s="3"/>
      <c r="N683" s="3"/>
      <c r="O683" s="3"/>
      <c r="P683" s="3"/>
      <c r="Q683" s="42"/>
      <c r="R683" s="3"/>
      <c r="S683" s="3"/>
      <c r="T683" s="3"/>
      <c r="U683" s="3"/>
      <c r="V683" s="42"/>
      <c r="W683" s="3"/>
      <c r="X683" s="3"/>
      <c r="Y683" s="3"/>
      <c r="Z683" s="3"/>
      <c r="AA683" s="3"/>
      <c r="AB683" s="3"/>
      <c r="AC683" s="3"/>
      <c r="AD683" s="3"/>
      <c r="AE683" s="3"/>
      <c r="AF683" s="3"/>
      <c r="AG683" s="3"/>
      <c r="AH683" s="3"/>
      <c r="AI683" s="3"/>
      <c r="AJ683" s="3"/>
      <c r="AK683" s="3"/>
      <c r="AL683" s="3"/>
      <c r="AM683" s="3"/>
      <c r="AN683" s="3"/>
    </row>
    <row r="684" spans="1:40" ht="14.5">
      <c r="A684" s="3"/>
      <c r="B684" s="3"/>
      <c r="C684" s="3"/>
      <c r="D684" s="3"/>
      <c r="E684" s="3"/>
      <c r="F684" s="3"/>
      <c r="G684" s="3"/>
      <c r="H684" s="3"/>
      <c r="I684" s="3"/>
      <c r="J684" s="3"/>
      <c r="K684" s="3"/>
      <c r="L684" s="3"/>
      <c r="M684" s="3"/>
      <c r="N684" s="3"/>
      <c r="O684" s="3"/>
      <c r="P684" s="3"/>
      <c r="Q684" s="42"/>
      <c r="R684" s="3"/>
      <c r="S684" s="3"/>
      <c r="T684" s="3"/>
      <c r="U684" s="3"/>
      <c r="V684" s="42"/>
      <c r="W684" s="3"/>
      <c r="X684" s="3"/>
      <c r="Y684" s="3"/>
      <c r="Z684" s="3"/>
      <c r="AA684" s="3"/>
      <c r="AB684" s="3"/>
      <c r="AC684" s="3"/>
      <c r="AD684" s="3"/>
      <c r="AE684" s="3"/>
      <c r="AF684" s="3"/>
      <c r="AG684" s="3"/>
      <c r="AH684" s="3"/>
      <c r="AI684" s="3"/>
      <c r="AJ684" s="3"/>
      <c r="AK684" s="3"/>
      <c r="AL684" s="3"/>
      <c r="AM684" s="3"/>
      <c r="AN684" s="3"/>
    </row>
    <row r="685" spans="1:40" ht="14.5">
      <c r="A685" s="3"/>
      <c r="B685" s="3"/>
      <c r="C685" s="3"/>
      <c r="D685" s="3"/>
      <c r="E685" s="3"/>
      <c r="F685" s="3"/>
      <c r="G685" s="3"/>
      <c r="H685" s="3"/>
      <c r="I685" s="3"/>
      <c r="J685" s="3"/>
      <c r="K685" s="3"/>
      <c r="L685" s="3"/>
      <c r="M685" s="3"/>
      <c r="N685" s="3"/>
      <c r="O685" s="3"/>
      <c r="P685" s="3"/>
      <c r="Q685" s="42"/>
      <c r="R685" s="3"/>
      <c r="S685" s="3"/>
      <c r="T685" s="3"/>
      <c r="U685" s="3"/>
      <c r="V685" s="42"/>
      <c r="W685" s="3"/>
      <c r="X685" s="3"/>
      <c r="Y685" s="3"/>
      <c r="Z685" s="3"/>
      <c r="AA685" s="3"/>
      <c r="AB685" s="3"/>
      <c r="AC685" s="3"/>
      <c r="AD685" s="3"/>
      <c r="AE685" s="3"/>
      <c r="AF685" s="3"/>
      <c r="AG685" s="3"/>
      <c r="AH685" s="3"/>
      <c r="AI685" s="3"/>
      <c r="AJ685" s="3"/>
      <c r="AK685" s="3"/>
      <c r="AL685" s="3"/>
      <c r="AM685" s="3"/>
      <c r="AN685" s="3"/>
    </row>
    <row r="686" spans="1:40" ht="14.5">
      <c r="A686" s="3"/>
      <c r="B686" s="3"/>
      <c r="C686" s="3"/>
      <c r="D686" s="3"/>
      <c r="E686" s="3"/>
      <c r="F686" s="3"/>
      <c r="G686" s="3"/>
      <c r="H686" s="3"/>
      <c r="I686" s="3"/>
      <c r="J686" s="3"/>
      <c r="K686" s="3"/>
      <c r="L686" s="3"/>
      <c r="M686" s="3"/>
      <c r="N686" s="3"/>
      <c r="O686" s="3"/>
      <c r="P686" s="3"/>
      <c r="Q686" s="42"/>
      <c r="R686" s="3"/>
      <c r="S686" s="3"/>
      <c r="T686" s="3"/>
      <c r="U686" s="3"/>
      <c r="V686" s="42"/>
      <c r="W686" s="3"/>
      <c r="X686" s="3"/>
      <c r="Y686" s="3"/>
      <c r="Z686" s="3"/>
      <c r="AA686" s="3"/>
      <c r="AB686" s="3"/>
      <c r="AC686" s="3"/>
      <c r="AD686" s="3"/>
      <c r="AE686" s="3"/>
      <c r="AF686" s="3"/>
      <c r="AG686" s="3"/>
      <c r="AH686" s="3"/>
      <c r="AI686" s="3"/>
      <c r="AJ686" s="3"/>
      <c r="AK686" s="3"/>
      <c r="AL686" s="3"/>
      <c r="AM686" s="3"/>
      <c r="AN686" s="3"/>
    </row>
    <row r="687" spans="1:40" ht="14.5">
      <c r="A687" s="3"/>
      <c r="B687" s="3"/>
      <c r="C687" s="3"/>
      <c r="D687" s="3"/>
      <c r="E687" s="3"/>
      <c r="F687" s="3"/>
      <c r="G687" s="3"/>
      <c r="H687" s="3"/>
      <c r="I687" s="3"/>
      <c r="J687" s="3"/>
      <c r="K687" s="3"/>
      <c r="L687" s="3"/>
      <c r="M687" s="3"/>
      <c r="N687" s="3"/>
      <c r="O687" s="3"/>
      <c r="P687" s="3"/>
      <c r="Q687" s="42"/>
      <c r="R687" s="3"/>
      <c r="S687" s="3"/>
      <c r="T687" s="3"/>
      <c r="U687" s="3"/>
      <c r="V687" s="42"/>
      <c r="W687" s="3"/>
      <c r="X687" s="3"/>
      <c r="Y687" s="3"/>
      <c r="Z687" s="3"/>
      <c r="AA687" s="3"/>
      <c r="AB687" s="3"/>
      <c r="AC687" s="3"/>
      <c r="AD687" s="3"/>
      <c r="AE687" s="3"/>
      <c r="AF687" s="3"/>
      <c r="AG687" s="3"/>
      <c r="AH687" s="3"/>
      <c r="AI687" s="3"/>
      <c r="AJ687" s="3"/>
      <c r="AK687" s="3"/>
      <c r="AL687" s="3"/>
      <c r="AM687" s="3"/>
      <c r="AN687" s="3"/>
    </row>
    <row r="688" spans="1:40" ht="14.5">
      <c r="A688" s="3"/>
      <c r="B688" s="3"/>
      <c r="C688" s="3"/>
      <c r="D688" s="3"/>
      <c r="E688" s="3"/>
      <c r="F688" s="3"/>
      <c r="G688" s="3"/>
      <c r="H688" s="3"/>
      <c r="I688" s="3"/>
      <c r="J688" s="3"/>
      <c r="K688" s="3"/>
      <c r="L688" s="3"/>
      <c r="M688" s="3"/>
      <c r="N688" s="3"/>
      <c r="O688" s="3"/>
      <c r="P688" s="3"/>
      <c r="Q688" s="42"/>
      <c r="R688" s="3"/>
      <c r="S688" s="3"/>
      <c r="T688" s="3"/>
      <c r="U688" s="3"/>
      <c r="V688" s="42"/>
      <c r="W688" s="3"/>
      <c r="X688" s="3"/>
      <c r="Y688" s="3"/>
      <c r="Z688" s="3"/>
      <c r="AA688" s="3"/>
      <c r="AB688" s="3"/>
      <c r="AC688" s="3"/>
      <c r="AD688" s="3"/>
      <c r="AE688" s="3"/>
      <c r="AF688" s="3"/>
      <c r="AG688" s="3"/>
      <c r="AH688" s="3"/>
      <c r="AI688" s="3"/>
      <c r="AJ688" s="3"/>
      <c r="AK688" s="3"/>
      <c r="AL688" s="3"/>
      <c r="AM688" s="3"/>
      <c r="AN688" s="3"/>
    </row>
    <row r="689" spans="1:40" ht="14.5">
      <c r="A689" s="3"/>
      <c r="B689" s="3"/>
      <c r="C689" s="3"/>
      <c r="D689" s="3"/>
      <c r="E689" s="3"/>
      <c r="F689" s="3"/>
      <c r="G689" s="3"/>
      <c r="H689" s="3"/>
      <c r="I689" s="3"/>
      <c r="J689" s="3"/>
      <c r="K689" s="3"/>
      <c r="L689" s="3"/>
      <c r="M689" s="3"/>
      <c r="N689" s="3"/>
      <c r="O689" s="3"/>
      <c r="P689" s="3"/>
      <c r="Q689" s="42"/>
      <c r="R689" s="3"/>
      <c r="S689" s="3"/>
      <c r="T689" s="3"/>
      <c r="U689" s="3"/>
      <c r="V689" s="42"/>
      <c r="W689" s="3"/>
      <c r="X689" s="3"/>
      <c r="Y689" s="3"/>
      <c r="Z689" s="3"/>
      <c r="AA689" s="3"/>
      <c r="AB689" s="3"/>
      <c r="AC689" s="3"/>
      <c r="AD689" s="3"/>
      <c r="AE689" s="3"/>
      <c r="AF689" s="3"/>
      <c r="AG689" s="3"/>
      <c r="AH689" s="3"/>
      <c r="AI689" s="3"/>
      <c r="AJ689" s="3"/>
      <c r="AK689" s="3"/>
      <c r="AL689" s="3"/>
      <c r="AM689" s="3"/>
      <c r="AN689" s="3"/>
    </row>
    <row r="690" spans="1:40" ht="14.5">
      <c r="A690" s="3"/>
      <c r="B690" s="3"/>
      <c r="C690" s="3"/>
      <c r="D690" s="3"/>
      <c r="E690" s="3"/>
      <c r="F690" s="3"/>
      <c r="G690" s="3"/>
      <c r="H690" s="3"/>
      <c r="I690" s="3"/>
      <c r="J690" s="3"/>
      <c r="K690" s="3"/>
      <c r="L690" s="3"/>
      <c r="M690" s="3"/>
      <c r="N690" s="3"/>
      <c r="O690" s="3"/>
      <c r="P690" s="3"/>
      <c r="Q690" s="42"/>
      <c r="R690" s="3"/>
      <c r="S690" s="3"/>
      <c r="T690" s="3"/>
      <c r="U690" s="3"/>
      <c r="V690" s="42"/>
      <c r="W690" s="3"/>
      <c r="X690" s="3"/>
      <c r="Y690" s="3"/>
      <c r="Z690" s="3"/>
      <c r="AA690" s="3"/>
      <c r="AB690" s="3"/>
      <c r="AC690" s="3"/>
      <c r="AD690" s="3"/>
      <c r="AE690" s="3"/>
      <c r="AF690" s="3"/>
      <c r="AG690" s="3"/>
      <c r="AH690" s="3"/>
      <c r="AI690" s="3"/>
      <c r="AJ690" s="3"/>
      <c r="AK690" s="3"/>
      <c r="AL690" s="3"/>
      <c r="AM690" s="3"/>
      <c r="AN690" s="3"/>
    </row>
    <row r="691" spans="1:40" ht="14.5">
      <c r="A691" s="3"/>
      <c r="B691" s="3"/>
      <c r="C691" s="3"/>
      <c r="D691" s="3"/>
      <c r="E691" s="3"/>
      <c r="F691" s="3"/>
      <c r="G691" s="3"/>
      <c r="H691" s="3"/>
      <c r="I691" s="3"/>
      <c r="J691" s="3"/>
      <c r="K691" s="3"/>
      <c r="L691" s="3"/>
      <c r="M691" s="3"/>
      <c r="N691" s="3"/>
      <c r="O691" s="3"/>
      <c r="P691" s="3"/>
      <c r="Q691" s="42"/>
      <c r="R691" s="3"/>
      <c r="S691" s="3"/>
      <c r="T691" s="3"/>
      <c r="U691" s="3"/>
      <c r="V691" s="42"/>
      <c r="W691" s="3"/>
      <c r="X691" s="3"/>
      <c r="Y691" s="3"/>
      <c r="Z691" s="3"/>
      <c r="AA691" s="3"/>
      <c r="AB691" s="3"/>
      <c r="AC691" s="3"/>
      <c r="AD691" s="3"/>
      <c r="AE691" s="3"/>
      <c r="AF691" s="3"/>
      <c r="AG691" s="3"/>
      <c r="AH691" s="3"/>
      <c r="AI691" s="3"/>
      <c r="AJ691" s="3"/>
      <c r="AK691" s="3"/>
      <c r="AL691" s="3"/>
      <c r="AM691" s="3"/>
      <c r="AN691" s="3"/>
    </row>
    <row r="692" spans="1:40" ht="14.5">
      <c r="A692" s="3"/>
      <c r="B692" s="3"/>
      <c r="C692" s="3"/>
      <c r="D692" s="3"/>
      <c r="E692" s="3"/>
      <c r="F692" s="3"/>
      <c r="G692" s="3"/>
      <c r="H692" s="3"/>
      <c r="I692" s="3"/>
      <c r="J692" s="3"/>
      <c r="K692" s="3"/>
      <c r="L692" s="3"/>
      <c r="M692" s="3"/>
      <c r="N692" s="3"/>
      <c r="O692" s="3"/>
      <c r="P692" s="3"/>
      <c r="Q692" s="42"/>
      <c r="R692" s="3"/>
      <c r="S692" s="3"/>
      <c r="T692" s="3"/>
      <c r="U692" s="3"/>
      <c r="V692" s="42"/>
      <c r="W692" s="3"/>
      <c r="X692" s="3"/>
      <c r="Y692" s="3"/>
      <c r="Z692" s="3"/>
      <c r="AA692" s="3"/>
      <c r="AB692" s="3"/>
      <c r="AC692" s="3"/>
      <c r="AD692" s="3"/>
      <c r="AE692" s="3"/>
      <c r="AF692" s="3"/>
      <c r="AG692" s="3"/>
      <c r="AH692" s="3"/>
      <c r="AI692" s="3"/>
      <c r="AJ692" s="3"/>
      <c r="AK692" s="3"/>
      <c r="AL692" s="3"/>
      <c r="AM692" s="3"/>
      <c r="AN692" s="3"/>
    </row>
    <row r="693" spans="1:40" ht="14.5">
      <c r="A693" s="3"/>
      <c r="B693" s="3"/>
      <c r="C693" s="3"/>
      <c r="D693" s="3"/>
      <c r="E693" s="3"/>
      <c r="F693" s="3"/>
      <c r="G693" s="3"/>
      <c r="H693" s="3"/>
      <c r="I693" s="3"/>
      <c r="J693" s="3"/>
      <c r="K693" s="3"/>
      <c r="L693" s="3"/>
      <c r="M693" s="3"/>
      <c r="N693" s="3"/>
      <c r="O693" s="3"/>
      <c r="P693" s="3"/>
      <c r="Q693" s="42"/>
      <c r="R693" s="3"/>
      <c r="S693" s="3"/>
      <c r="T693" s="3"/>
      <c r="U693" s="3"/>
      <c r="V693" s="42"/>
      <c r="W693" s="3"/>
      <c r="X693" s="3"/>
      <c r="Y693" s="3"/>
      <c r="Z693" s="3"/>
      <c r="AA693" s="3"/>
      <c r="AB693" s="3"/>
      <c r="AC693" s="3"/>
      <c r="AD693" s="3"/>
      <c r="AE693" s="3"/>
      <c r="AF693" s="3"/>
      <c r="AG693" s="3"/>
      <c r="AH693" s="3"/>
      <c r="AI693" s="3"/>
      <c r="AJ693" s="3"/>
      <c r="AK693" s="3"/>
      <c r="AL693" s="3"/>
      <c r="AM693" s="3"/>
      <c r="AN693" s="3"/>
    </row>
    <row r="694" spans="1:40" ht="14.5">
      <c r="A694" s="3"/>
      <c r="B694" s="3"/>
      <c r="C694" s="3"/>
      <c r="D694" s="3"/>
      <c r="E694" s="3"/>
      <c r="F694" s="3"/>
      <c r="G694" s="3"/>
      <c r="H694" s="3"/>
      <c r="I694" s="3"/>
      <c r="J694" s="3"/>
      <c r="K694" s="3"/>
      <c r="L694" s="3"/>
      <c r="M694" s="3"/>
      <c r="N694" s="3"/>
      <c r="O694" s="3"/>
      <c r="P694" s="3"/>
      <c r="Q694" s="42"/>
      <c r="R694" s="3"/>
      <c r="S694" s="3"/>
      <c r="T694" s="3"/>
      <c r="U694" s="3"/>
      <c r="V694" s="42"/>
      <c r="W694" s="3"/>
      <c r="X694" s="3"/>
      <c r="Y694" s="3"/>
      <c r="Z694" s="3"/>
      <c r="AA694" s="3"/>
      <c r="AB694" s="3"/>
      <c r="AC694" s="3"/>
      <c r="AD694" s="3"/>
      <c r="AE694" s="3"/>
      <c r="AF694" s="3"/>
      <c r="AG694" s="3"/>
      <c r="AH694" s="3"/>
      <c r="AI694" s="3"/>
      <c r="AJ694" s="3"/>
      <c r="AK694" s="3"/>
      <c r="AL694" s="3"/>
      <c r="AM694" s="3"/>
      <c r="AN694" s="3"/>
    </row>
    <row r="695" spans="1:40" ht="14.5">
      <c r="A695" s="3"/>
      <c r="B695" s="3"/>
      <c r="C695" s="3"/>
      <c r="D695" s="3"/>
      <c r="E695" s="3"/>
      <c r="F695" s="3"/>
      <c r="G695" s="3"/>
      <c r="H695" s="3"/>
      <c r="I695" s="3"/>
      <c r="J695" s="3"/>
      <c r="K695" s="3"/>
      <c r="L695" s="3"/>
      <c r="M695" s="3"/>
      <c r="N695" s="3"/>
      <c r="O695" s="3"/>
      <c r="P695" s="3"/>
      <c r="Q695" s="42"/>
      <c r="R695" s="3"/>
      <c r="S695" s="3"/>
      <c r="T695" s="3"/>
      <c r="U695" s="3"/>
      <c r="V695" s="42"/>
      <c r="W695" s="3"/>
      <c r="X695" s="3"/>
      <c r="Y695" s="3"/>
      <c r="Z695" s="3"/>
      <c r="AA695" s="3"/>
      <c r="AB695" s="3"/>
      <c r="AC695" s="3"/>
      <c r="AD695" s="3"/>
      <c r="AE695" s="3"/>
      <c r="AF695" s="3"/>
      <c r="AG695" s="3"/>
      <c r="AH695" s="3"/>
      <c r="AI695" s="3"/>
      <c r="AJ695" s="3"/>
      <c r="AK695" s="3"/>
      <c r="AL695" s="3"/>
      <c r="AM695" s="3"/>
      <c r="AN695" s="3"/>
    </row>
    <row r="696" spans="1:40" ht="14.5">
      <c r="A696" s="3"/>
      <c r="B696" s="3"/>
      <c r="C696" s="3"/>
      <c r="D696" s="3"/>
      <c r="E696" s="3"/>
      <c r="F696" s="3"/>
      <c r="G696" s="3"/>
      <c r="H696" s="3"/>
      <c r="I696" s="3"/>
      <c r="J696" s="3"/>
      <c r="K696" s="3"/>
      <c r="L696" s="3"/>
      <c r="M696" s="3"/>
      <c r="N696" s="3"/>
      <c r="O696" s="3"/>
      <c r="P696" s="3"/>
      <c r="Q696" s="42"/>
      <c r="R696" s="3"/>
      <c r="S696" s="3"/>
      <c r="T696" s="3"/>
      <c r="U696" s="3"/>
      <c r="V696" s="42"/>
      <c r="W696" s="3"/>
      <c r="X696" s="3"/>
      <c r="Y696" s="3"/>
      <c r="Z696" s="3"/>
      <c r="AA696" s="3"/>
      <c r="AB696" s="3"/>
      <c r="AC696" s="3"/>
      <c r="AD696" s="3"/>
      <c r="AE696" s="3"/>
      <c r="AF696" s="3"/>
      <c r="AG696" s="3"/>
      <c r="AH696" s="3"/>
      <c r="AI696" s="3"/>
      <c r="AJ696" s="3"/>
      <c r="AK696" s="3"/>
      <c r="AL696" s="3"/>
      <c r="AM696" s="3"/>
      <c r="AN696" s="3"/>
    </row>
    <row r="697" spans="1:40" ht="14.5">
      <c r="A697" s="3"/>
      <c r="B697" s="3"/>
      <c r="C697" s="3"/>
      <c r="D697" s="3"/>
      <c r="E697" s="3"/>
      <c r="F697" s="3"/>
      <c r="G697" s="3"/>
      <c r="H697" s="3"/>
      <c r="I697" s="3"/>
      <c r="J697" s="3"/>
      <c r="K697" s="3"/>
      <c r="L697" s="3"/>
      <c r="M697" s="3"/>
      <c r="N697" s="3"/>
      <c r="O697" s="3"/>
      <c r="P697" s="3"/>
      <c r="Q697" s="42"/>
      <c r="R697" s="3"/>
      <c r="S697" s="3"/>
      <c r="T697" s="3"/>
      <c r="U697" s="3"/>
      <c r="V697" s="42"/>
      <c r="W697" s="3"/>
      <c r="X697" s="3"/>
      <c r="Y697" s="3"/>
      <c r="Z697" s="3"/>
      <c r="AA697" s="3"/>
      <c r="AB697" s="3"/>
      <c r="AC697" s="3"/>
      <c r="AD697" s="3"/>
      <c r="AE697" s="3"/>
      <c r="AF697" s="3"/>
      <c r="AG697" s="3"/>
      <c r="AH697" s="3"/>
      <c r="AI697" s="3"/>
      <c r="AJ697" s="3"/>
      <c r="AK697" s="3"/>
      <c r="AL697" s="3"/>
      <c r="AM697" s="3"/>
      <c r="AN697" s="3"/>
    </row>
    <row r="698" spans="1:40" ht="14.5">
      <c r="A698" s="3"/>
      <c r="B698" s="3"/>
      <c r="C698" s="3"/>
      <c r="D698" s="3"/>
      <c r="E698" s="3"/>
      <c r="F698" s="3"/>
      <c r="G698" s="3"/>
      <c r="H698" s="3"/>
      <c r="I698" s="3"/>
      <c r="J698" s="3"/>
      <c r="K698" s="3"/>
      <c r="L698" s="3"/>
      <c r="M698" s="3"/>
      <c r="N698" s="3"/>
      <c r="O698" s="3"/>
      <c r="P698" s="3"/>
      <c r="Q698" s="42"/>
      <c r="R698" s="3"/>
      <c r="S698" s="3"/>
      <c r="T698" s="3"/>
      <c r="U698" s="3"/>
      <c r="V698" s="42"/>
      <c r="W698" s="3"/>
      <c r="X698" s="3"/>
      <c r="Y698" s="3"/>
      <c r="Z698" s="3"/>
      <c r="AA698" s="3"/>
      <c r="AB698" s="3"/>
      <c r="AC698" s="3"/>
      <c r="AD698" s="3"/>
      <c r="AE698" s="3"/>
      <c r="AF698" s="3"/>
      <c r="AG698" s="3"/>
      <c r="AH698" s="3"/>
      <c r="AI698" s="3"/>
      <c r="AJ698" s="3"/>
      <c r="AK698" s="3"/>
      <c r="AL698" s="3"/>
      <c r="AM698" s="3"/>
      <c r="AN698" s="3"/>
    </row>
    <row r="699" spans="1:40" ht="14.5">
      <c r="A699" s="3"/>
      <c r="B699" s="3"/>
      <c r="C699" s="3"/>
      <c r="D699" s="3"/>
      <c r="E699" s="3"/>
      <c r="F699" s="3"/>
      <c r="G699" s="3"/>
      <c r="H699" s="3"/>
      <c r="I699" s="3"/>
      <c r="J699" s="3"/>
      <c r="K699" s="3"/>
      <c r="L699" s="3"/>
      <c r="M699" s="3"/>
      <c r="N699" s="3"/>
      <c r="O699" s="3"/>
      <c r="P699" s="3"/>
      <c r="Q699" s="42"/>
      <c r="R699" s="3"/>
      <c r="S699" s="3"/>
      <c r="T699" s="3"/>
      <c r="U699" s="3"/>
      <c r="V699" s="42"/>
      <c r="W699" s="3"/>
      <c r="X699" s="3"/>
      <c r="Y699" s="3"/>
      <c r="Z699" s="3"/>
      <c r="AA699" s="3"/>
      <c r="AB699" s="3"/>
      <c r="AC699" s="3"/>
      <c r="AD699" s="3"/>
      <c r="AE699" s="3"/>
      <c r="AF699" s="3"/>
      <c r="AG699" s="3"/>
      <c r="AH699" s="3"/>
      <c r="AI699" s="3"/>
      <c r="AJ699" s="3"/>
      <c r="AK699" s="3"/>
      <c r="AL699" s="3"/>
      <c r="AM699" s="3"/>
      <c r="AN699" s="3"/>
    </row>
    <row r="700" spans="1:40" ht="14.5">
      <c r="A700" s="3"/>
      <c r="B700" s="3"/>
      <c r="C700" s="3"/>
      <c r="D700" s="3"/>
      <c r="E700" s="3"/>
      <c r="F700" s="3"/>
      <c r="G700" s="3"/>
      <c r="H700" s="3"/>
      <c r="I700" s="3"/>
      <c r="J700" s="3"/>
      <c r="K700" s="3"/>
      <c r="L700" s="3"/>
      <c r="M700" s="3"/>
      <c r="N700" s="3"/>
      <c r="O700" s="3"/>
      <c r="P700" s="3"/>
      <c r="Q700" s="42"/>
      <c r="R700" s="3"/>
      <c r="S700" s="3"/>
      <c r="T700" s="3"/>
      <c r="U700" s="3"/>
      <c r="V700" s="42"/>
      <c r="W700" s="3"/>
      <c r="X700" s="3"/>
      <c r="Y700" s="3"/>
      <c r="Z700" s="3"/>
      <c r="AA700" s="3"/>
      <c r="AB700" s="3"/>
      <c r="AC700" s="3"/>
      <c r="AD700" s="3"/>
      <c r="AE700" s="3"/>
      <c r="AF700" s="3"/>
      <c r="AG700" s="3"/>
      <c r="AH700" s="3"/>
      <c r="AI700" s="3"/>
      <c r="AJ700" s="3"/>
      <c r="AK700" s="3"/>
      <c r="AL700" s="3"/>
      <c r="AM700" s="3"/>
      <c r="AN700" s="3"/>
    </row>
    <row r="701" spans="1:40" ht="14.5">
      <c r="A701" s="3"/>
      <c r="B701" s="3"/>
      <c r="C701" s="3"/>
      <c r="D701" s="3"/>
      <c r="E701" s="3"/>
      <c r="F701" s="3"/>
      <c r="G701" s="3"/>
      <c r="H701" s="3"/>
      <c r="I701" s="3"/>
      <c r="J701" s="3"/>
      <c r="K701" s="3"/>
      <c r="L701" s="3"/>
      <c r="M701" s="3"/>
      <c r="N701" s="3"/>
      <c r="O701" s="3"/>
      <c r="P701" s="3"/>
      <c r="Q701" s="42"/>
      <c r="R701" s="3"/>
      <c r="S701" s="3"/>
      <c r="T701" s="3"/>
      <c r="U701" s="3"/>
      <c r="V701" s="42"/>
      <c r="W701" s="3"/>
      <c r="X701" s="3"/>
      <c r="Y701" s="3"/>
      <c r="Z701" s="3"/>
      <c r="AA701" s="3"/>
      <c r="AB701" s="3"/>
      <c r="AC701" s="3"/>
      <c r="AD701" s="3"/>
      <c r="AE701" s="3"/>
      <c r="AF701" s="3"/>
      <c r="AG701" s="3"/>
      <c r="AH701" s="3"/>
      <c r="AI701" s="3"/>
      <c r="AJ701" s="3"/>
      <c r="AK701" s="3"/>
      <c r="AL701" s="3"/>
      <c r="AM701" s="3"/>
      <c r="AN701" s="3"/>
    </row>
    <row r="702" spans="1:40" ht="14.5">
      <c r="A702" s="3"/>
      <c r="B702" s="3"/>
      <c r="C702" s="3"/>
      <c r="D702" s="3"/>
      <c r="E702" s="3"/>
      <c r="F702" s="3"/>
      <c r="G702" s="3"/>
      <c r="H702" s="3"/>
      <c r="I702" s="3"/>
      <c r="J702" s="3"/>
      <c r="K702" s="3"/>
      <c r="L702" s="3"/>
      <c r="M702" s="3"/>
      <c r="N702" s="3"/>
      <c r="O702" s="3"/>
      <c r="P702" s="3"/>
      <c r="Q702" s="42"/>
      <c r="R702" s="3"/>
      <c r="S702" s="3"/>
      <c r="T702" s="3"/>
      <c r="U702" s="3"/>
      <c r="V702" s="42"/>
      <c r="W702" s="3"/>
      <c r="X702" s="3"/>
      <c r="Y702" s="3"/>
      <c r="Z702" s="3"/>
      <c r="AA702" s="3"/>
      <c r="AB702" s="3"/>
      <c r="AC702" s="3"/>
      <c r="AD702" s="3"/>
      <c r="AE702" s="3"/>
      <c r="AF702" s="3"/>
      <c r="AG702" s="3"/>
      <c r="AH702" s="3"/>
      <c r="AI702" s="3"/>
      <c r="AJ702" s="3"/>
      <c r="AK702" s="3"/>
      <c r="AL702" s="3"/>
      <c r="AM702" s="3"/>
      <c r="AN702" s="3"/>
    </row>
    <row r="703" spans="1:40" ht="14.5">
      <c r="A703" s="3"/>
      <c r="B703" s="3"/>
      <c r="C703" s="3"/>
      <c r="D703" s="3"/>
      <c r="E703" s="3"/>
      <c r="F703" s="3"/>
      <c r="G703" s="3"/>
      <c r="H703" s="3"/>
      <c r="I703" s="3"/>
      <c r="J703" s="3"/>
      <c r="K703" s="3"/>
      <c r="L703" s="3"/>
      <c r="M703" s="3"/>
      <c r="N703" s="3"/>
      <c r="O703" s="3"/>
      <c r="P703" s="3"/>
      <c r="Q703" s="42"/>
      <c r="R703" s="3"/>
      <c r="S703" s="3"/>
      <c r="T703" s="3"/>
      <c r="U703" s="3"/>
      <c r="V703" s="42"/>
      <c r="W703" s="3"/>
      <c r="X703" s="3"/>
      <c r="Y703" s="3"/>
      <c r="Z703" s="3"/>
      <c r="AA703" s="3"/>
      <c r="AB703" s="3"/>
      <c r="AC703" s="3"/>
      <c r="AD703" s="3"/>
      <c r="AE703" s="3"/>
      <c r="AF703" s="3"/>
      <c r="AG703" s="3"/>
      <c r="AH703" s="3"/>
      <c r="AI703" s="3"/>
      <c r="AJ703" s="3"/>
      <c r="AK703" s="3"/>
      <c r="AL703" s="3"/>
      <c r="AM703" s="3"/>
      <c r="AN703" s="3"/>
    </row>
    <row r="704" spans="1:40" ht="14.5">
      <c r="A704" s="3"/>
      <c r="B704" s="3"/>
      <c r="C704" s="3"/>
      <c r="D704" s="3"/>
      <c r="E704" s="3"/>
      <c r="F704" s="3"/>
      <c r="G704" s="3"/>
      <c r="H704" s="3"/>
      <c r="I704" s="3"/>
      <c r="J704" s="3"/>
      <c r="K704" s="3"/>
      <c r="L704" s="3"/>
      <c r="M704" s="3"/>
      <c r="N704" s="3"/>
      <c r="O704" s="3"/>
      <c r="P704" s="3"/>
      <c r="Q704" s="42"/>
      <c r="R704" s="3"/>
      <c r="S704" s="3"/>
      <c r="T704" s="3"/>
      <c r="U704" s="3"/>
      <c r="V704" s="42"/>
      <c r="W704" s="3"/>
      <c r="X704" s="3"/>
      <c r="Y704" s="3"/>
      <c r="Z704" s="3"/>
      <c r="AA704" s="3"/>
      <c r="AB704" s="3"/>
      <c r="AC704" s="3"/>
      <c r="AD704" s="3"/>
      <c r="AE704" s="3"/>
      <c r="AF704" s="3"/>
      <c r="AG704" s="3"/>
      <c r="AH704" s="3"/>
      <c r="AI704" s="3"/>
      <c r="AJ704" s="3"/>
      <c r="AK704" s="3"/>
      <c r="AL704" s="3"/>
      <c r="AM704" s="3"/>
      <c r="AN704" s="3"/>
    </row>
    <row r="705" spans="1:40" ht="14.5">
      <c r="A705" s="3"/>
      <c r="B705" s="3"/>
      <c r="C705" s="3"/>
      <c r="D705" s="3"/>
      <c r="E705" s="3"/>
      <c r="F705" s="3"/>
      <c r="G705" s="3"/>
      <c r="H705" s="3"/>
      <c r="I705" s="3"/>
      <c r="J705" s="3"/>
      <c r="K705" s="3"/>
      <c r="L705" s="3"/>
      <c r="M705" s="3"/>
      <c r="N705" s="3"/>
      <c r="O705" s="3"/>
      <c r="P705" s="3"/>
      <c r="Q705" s="42"/>
      <c r="R705" s="3"/>
      <c r="S705" s="3"/>
      <c r="T705" s="3"/>
      <c r="U705" s="3"/>
      <c r="V705" s="42"/>
      <c r="W705" s="3"/>
      <c r="X705" s="3"/>
      <c r="Y705" s="3"/>
      <c r="Z705" s="3"/>
      <c r="AA705" s="3"/>
      <c r="AB705" s="3"/>
      <c r="AC705" s="3"/>
      <c r="AD705" s="3"/>
      <c r="AE705" s="3"/>
      <c r="AF705" s="3"/>
      <c r="AG705" s="3"/>
      <c r="AH705" s="3"/>
      <c r="AI705" s="3"/>
      <c r="AJ705" s="3"/>
      <c r="AK705" s="3"/>
      <c r="AL705" s="3"/>
      <c r="AM705" s="3"/>
      <c r="AN705" s="3"/>
    </row>
    <row r="706" spans="1:40" ht="14.5">
      <c r="A706" s="3"/>
      <c r="B706" s="3"/>
      <c r="C706" s="3"/>
      <c r="D706" s="3"/>
      <c r="E706" s="3"/>
      <c r="F706" s="3"/>
      <c r="G706" s="3"/>
      <c r="H706" s="3"/>
      <c r="I706" s="3"/>
      <c r="J706" s="3"/>
      <c r="K706" s="3"/>
      <c r="L706" s="3"/>
      <c r="M706" s="3"/>
      <c r="N706" s="3"/>
      <c r="O706" s="3"/>
      <c r="P706" s="3"/>
      <c r="Q706" s="42"/>
      <c r="R706" s="3"/>
      <c r="S706" s="3"/>
      <c r="T706" s="3"/>
      <c r="U706" s="3"/>
      <c r="V706" s="42"/>
      <c r="W706" s="3"/>
      <c r="X706" s="3"/>
      <c r="Y706" s="3"/>
      <c r="Z706" s="3"/>
      <c r="AA706" s="3"/>
      <c r="AB706" s="3"/>
      <c r="AC706" s="3"/>
      <c r="AD706" s="3"/>
      <c r="AE706" s="3"/>
      <c r="AF706" s="3"/>
      <c r="AG706" s="3"/>
      <c r="AH706" s="3"/>
      <c r="AI706" s="3"/>
      <c r="AJ706" s="3"/>
      <c r="AK706" s="3"/>
      <c r="AL706" s="3"/>
      <c r="AM706" s="3"/>
      <c r="AN706" s="3"/>
    </row>
    <row r="707" spans="1:40" ht="14.5">
      <c r="A707" s="3"/>
      <c r="B707" s="3"/>
      <c r="C707" s="3"/>
      <c r="D707" s="3"/>
      <c r="E707" s="3"/>
      <c r="F707" s="3"/>
      <c r="G707" s="3"/>
      <c r="H707" s="3"/>
      <c r="I707" s="3"/>
      <c r="J707" s="3"/>
      <c r="K707" s="3"/>
      <c r="L707" s="3"/>
      <c r="M707" s="3"/>
      <c r="N707" s="3"/>
      <c r="O707" s="3"/>
      <c r="P707" s="3"/>
      <c r="Q707" s="42"/>
      <c r="R707" s="3"/>
      <c r="S707" s="3"/>
      <c r="T707" s="3"/>
      <c r="U707" s="3"/>
      <c r="V707" s="42"/>
      <c r="W707" s="3"/>
      <c r="X707" s="3"/>
      <c r="Y707" s="3"/>
      <c r="Z707" s="3"/>
      <c r="AA707" s="3"/>
      <c r="AB707" s="3"/>
      <c r="AC707" s="3"/>
      <c r="AD707" s="3"/>
      <c r="AE707" s="3"/>
      <c r="AF707" s="3"/>
      <c r="AG707" s="3"/>
      <c r="AH707" s="3"/>
      <c r="AI707" s="3"/>
      <c r="AJ707" s="3"/>
      <c r="AK707" s="3"/>
      <c r="AL707" s="3"/>
      <c r="AM707" s="3"/>
      <c r="AN707" s="3"/>
    </row>
    <row r="708" spans="1:40" ht="14.5">
      <c r="A708" s="3"/>
      <c r="B708" s="3"/>
      <c r="C708" s="3"/>
      <c r="D708" s="3"/>
      <c r="E708" s="3"/>
      <c r="F708" s="3"/>
      <c r="G708" s="3"/>
      <c r="H708" s="3"/>
      <c r="I708" s="3"/>
      <c r="J708" s="3"/>
      <c r="K708" s="3"/>
      <c r="L708" s="3"/>
      <c r="M708" s="3"/>
      <c r="N708" s="3"/>
      <c r="O708" s="3"/>
      <c r="P708" s="3"/>
      <c r="Q708" s="42"/>
      <c r="R708" s="3"/>
      <c r="S708" s="3"/>
      <c r="T708" s="3"/>
      <c r="U708" s="3"/>
      <c r="V708" s="42"/>
      <c r="W708" s="3"/>
      <c r="X708" s="3"/>
      <c r="Y708" s="3"/>
      <c r="Z708" s="3"/>
      <c r="AA708" s="3"/>
      <c r="AB708" s="3"/>
      <c r="AC708" s="3"/>
      <c r="AD708" s="3"/>
      <c r="AE708" s="3"/>
      <c r="AF708" s="3"/>
      <c r="AG708" s="3"/>
      <c r="AH708" s="3"/>
      <c r="AI708" s="3"/>
      <c r="AJ708" s="3"/>
      <c r="AK708" s="3"/>
      <c r="AL708" s="3"/>
      <c r="AM708" s="3"/>
      <c r="AN708" s="3"/>
    </row>
    <row r="709" spans="1:40" ht="14.5">
      <c r="A709" s="3"/>
      <c r="B709" s="3"/>
      <c r="C709" s="3"/>
      <c r="D709" s="3"/>
      <c r="E709" s="3"/>
      <c r="F709" s="3"/>
      <c r="G709" s="3"/>
      <c r="H709" s="3"/>
      <c r="I709" s="3"/>
      <c r="J709" s="3"/>
      <c r="K709" s="3"/>
      <c r="L709" s="3"/>
      <c r="M709" s="3"/>
      <c r="N709" s="3"/>
      <c r="O709" s="3"/>
      <c r="P709" s="3"/>
      <c r="Q709" s="42"/>
      <c r="R709" s="3"/>
      <c r="S709" s="3"/>
      <c r="T709" s="3"/>
      <c r="U709" s="3"/>
      <c r="V709" s="42"/>
      <c r="W709" s="3"/>
      <c r="X709" s="3"/>
      <c r="Y709" s="3"/>
      <c r="Z709" s="3"/>
      <c r="AA709" s="3"/>
      <c r="AB709" s="3"/>
      <c r="AC709" s="3"/>
      <c r="AD709" s="3"/>
      <c r="AE709" s="3"/>
      <c r="AF709" s="3"/>
      <c r="AG709" s="3"/>
      <c r="AH709" s="3"/>
      <c r="AI709" s="3"/>
      <c r="AJ709" s="3"/>
      <c r="AK709" s="3"/>
      <c r="AL709" s="3"/>
      <c r="AM709" s="3"/>
      <c r="AN709" s="3"/>
    </row>
    <row r="710" spans="1:40" ht="14.5">
      <c r="A710" s="3"/>
      <c r="B710" s="3"/>
      <c r="C710" s="3"/>
      <c r="D710" s="3"/>
      <c r="E710" s="3"/>
      <c r="F710" s="3"/>
      <c r="G710" s="3"/>
      <c r="H710" s="3"/>
      <c r="I710" s="3"/>
      <c r="J710" s="3"/>
      <c r="K710" s="3"/>
      <c r="L710" s="3"/>
      <c r="M710" s="3"/>
      <c r="N710" s="3"/>
      <c r="O710" s="3"/>
      <c r="P710" s="3"/>
      <c r="Q710" s="42"/>
      <c r="R710" s="3"/>
      <c r="S710" s="3"/>
      <c r="T710" s="3"/>
      <c r="U710" s="3"/>
      <c r="V710" s="42"/>
      <c r="W710" s="3"/>
      <c r="X710" s="3"/>
      <c r="Y710" s="3"/>
      <c r="Z710" s="3"/>
      <c r="AA710" s="3"/>
      <c r="AB710" s="3"/>
      <c r="AC710" s="3"/>
      <c r="AD710" s="3"/>
      <c r="AE710" s="3"/>
      <c r="AF710" s="3"/>
      <c r="AG710" s="3"/>
      <c r="AH710" s="3"/>
      <c r="AI710" s="3"/>
      <c r="AJ710" s="3"/>
      <c r="AK710" s="3"/>
      <c r="AL710" s="3"/>
      <c r="AM710" s="3"/>
      <c r="AN710" s="3"/>
    </row>
    <row r="711" spans="1:40" ht="14.5">
      <c r="A711" s="3"/>
      <c r="B711" s="3"/>
      <c r="C711" s="3"/>
      <c r="D711" s="3"/>
      <c r="E711" s="3"/>
      <c r="F711" s="3"/>
      <c r="G711" s="3"/>
      <c r="H711" s="3"/>
      <c r="I711" s="3"/>
      <c r="J711" s="3"/>
      <c r="K711" s="3"/>
      <c r="L711" s="3"/>
      <c r="M711" s="3"/>
      <c r="N711" s="3"/>
      <c r="O711" s="3"/>
      <c r="P711" s="3"/>
      <c r="Q711" s="42"/>
      <c r="R711" s="3"/>
      <c r="S711" s="3"/>
      <c r="T711" s="3"/>
      <c r="U711" s="3"/>
      <c r="V711" s="42"/>
      <c r="W711" s="3"/>
      <c r="X711" s="3"/>
      <c r="Y711" s="3"/>
      <c r="Z711" s="3"/>
      <c r="AA711" s="3"/>
      <c r="AB711" s="3"/>
      <c r="AC711" s="3"/>
      <c r="AD711" s="3"/>
      <c r="AE711" s="3"/>
      <c r="AF711" s="3"/>
      <c r="AG711" s="3"/>
      <c r="AH711" s="3"/>
      <c r="AI711" s="3"/>
      <c r="AJ711" s="3"/>
      <c r="AK711" s="3"/>
      <c r="AL711" s="3"/>
      <c r="AM711" s="3"/>
      <c r="AN711" s="3"/>
    </row>
    <row r="712" spans="1:40" ht="14.5">
      <c r="A712" s="3"/>
      <c r="B712" s="3"/>
      <c r="C712" s="3"/>
      <c r="D712" s="3"/>
      <c r="E712" s="3"/>
      <c r="F712" s="3"/>
      <c r="G712" s="3"/>
      <c r="H712" s="3"/>
      <c r="I712" s="3"/>
      <c r="J712" s="3"/>
      <c r="K712" s="3"/>
      <c r="L712" s="3"/>
      <c r="M712" s="3"/>
      <c r="N712" s="3"/>
      <c r="O712" s="3"/>
      <c r="P712" s="3"/>
      <c r="Q712" s="42"/>
      <c r="R712" s="3"/>
      <c r="S712" s="3"/>
      <c r="T712" s="3"/>
      <c r="U712" s="3"/>
      <c r="V712" s="42"/>
      <c r="W712" s="3"/>
      <c r="X712" s="3"/>
      <c r="Y712" s="3"/>
      <c r="Z712" s="3"/>
      <c r="AA712" s="3"/>
      <c r="AB712" s="3"/>
      <c r="AC712" s="3"/>
      <c r="AD712" s="3"/>
      <c r="AE712" s="3"/>
      <c r="AF712" s="3"/>
      <c r="AG712" s="3"/>
      <c r="AH712" s="3"/>
      <c r="AI712" s="3"/>
      <c r="AJ712" s="3"/>
      <c r="AK712" s="3"/>
      <c r="AL712" s="3"/>
      <c r="AM712" s="3"/>
      <c r="AN712" s="3"/>
    </row>
    <row r="713" spans="1:40" ht="14.5">
      <c r="A713" s="3"/>
      <c r="B713" s="3"/>
      <c r="C713" s="3"/>
      <c r="D713" s="3"/>
      <c r="E713" s="3"/>
      <c r="F713" s="3"/>
      <c r="G713" s="3"/>
      <c r="H713" s="3"/>
      <c r="I713" s="3"/>
      <c r="J713" s="3"/>
      <c r="K713" s="3"/>
      <c r="L713" s="3"/>
      <c r="M713" s="3"/>
      <c r="N713" s="3"/>
      <c r="O713" s="3"/>
      <c r="P713" s="3"/>
      <c r="Q713" s="42"/>
      <c r="R713" s="3"/>
      <c r="S713" s="3"/>
      <c r="T713" s="3"/>
      <c r="U713" s="3"/>
      <c r="V713" s="42"/>
      <c r="W713" s="3"/>
      <c r="X713" s="3"/>
      <c r="Y713" s="3"/>
      <c r="Z713" s="3"/>
      <c r="AA713" s="3"/>
      <c r="AB713" s="3"/>
      <c r="AC713" s="3"/>
      <c r="AD713" s="3"/>
      <c r="AE713" s="3"/>
      <c r="AF713" s="3"/>
      <c r="AG713" s="3"/>
      <c r="AH713" s="3"/>
      <c r="AI713" s="3"/>
      <c r="AJ713" s="3"/>
      <c r="AK713" s="3"/>
      <c r="AL713" s="3"/>
      <c r="AM713" s="3"/>
      <c r="AN713" s="3"/>
    </row>
    <row r="714" spans="1:40" ht="14.5">
      <c r="A714" s="3"/>
      <c r="B714" s="3"/>
      <c r="C714" s="3"/>
      <c r="D714" s="3"/>
      <c r="E714" s="3"/>
      <c r="F714" s="3"/>
      <c r="G714" s="3"/>
      <c r="H714" s="3"/>
      <c r="I714" s="3"/>
      <c r="J714" s="3"/>
      <c r="K714" s="3"/>
      <c r="L714" s="3"/>
      <c r="M714" s="3"/>
      <c r="N714" s="3"/>
      <c r="O714" s="3"/>
      <c r="P714" s="3"/>
      <c r="Q714" s="42"/>
      <c r="R714" s="3"/>
      <c r="S714" s="3"/>
      <c r="T714" s="3"/>
      <c r="U714" s="3"/>
      <c r="V714" s="42"/>
      <c r="W714" s="3"/>
      <c r="X714" s="3"/>
      <c r="Y714" s="3"/>
      <c r="Z714" s="3"/>
      <c r="AA714" s="3"/>
      <c r="AB714" s="3"/>
      <c r="AC714" s="3"/>
      <c r="AD714" s="3"/>
      <c r="AE714" s="3"/>
      <c r="AF714" s="3"/>
      <c r="AG714" s="3"/>
      <c r="AH714" s="3"/>
      <c r="AI714" s="3"/>
      <c r="AJ714" s="3"/>
      <c r="AK714" s="3"/>
      <c r="AL714" s="3"/>
      <c r="AM714" s="3"/>
      <c r="AN714" s="3"/>
    </row>
    <row r="715" spans="1:40" ht="14.5">
      <c r="A715" s="3"/>
      <c r="B715" s="3"/>
      <c r="C715" s="3"/>
      <c r="D715" s="3"/>
      <c r="E715" s="3"/>
      <c r="F715" s="3"/>
      <c r="G715" s="3"/>
      <c r="H715" s="3"/>
      <c r="I715" s="3"/>
      <c r="J715" s="3"/>
      <c r="K715" s="3"/>
      <c r="L715" s="3"/>
      <c r="M715" s="3"/>
      <c r="N715" s="3"/>
      <c r="O715" s="3"/>
      <c r="P715" s="3"/>
      <c r="Q715" s="42"/>
      <c r="R715" s="3"/>
      <c r="S715" s="3"/>
      <c r="T715" s="3"/>
      <c r="U715" s="3"/>
      <c r="V715" s="42"/>
      <c r="W715" s="3"/>
      <c r="X715" s="3"/>
      <c r="Y715" s="3"/>
      <c r="Z715" s="3"/>
      <c r="AA715" s="3"/>
      <c r="AB715" s="3"/>
      <c r="AC715" s="3"/>
      <c r="AD715" s="3"/>
      <c r="AE715" s="3"/>
      <c r="AF715" s="3"/>
      <c r="AG715" s="3"/>
      <c r="AH715" s="3"/>
      <c r="AI715" s="3"/>
      <c r="AJ715" s="3"/>
      <c r="AK715" s="3"/>
      <c r="AL715" s="3"/>
      <c r="AM715" s="3"/>
      <c r="AN715" s="3"/>
    </row>
    <row r="716" spans="1:40" ht="14.5">
      <c r="A716" s="3"/>
      <c r="B716" s="3"/>
      <c r="C716" s="3"/>
      <c r="D716" s="3"/>
      <c r="E716" s="3"/>
      <c r="F716" s="3"/>
      <c r="G716" s="3"/>
      <c r="H716" s="3"/>
      <c r="I716" s="3"/>
      <c r="J716" s="3"/>
      <c r="K716" s="3"/>
      <c r="L716" s="3"/>
      <c r="M716" s="3"/>
      <c r="N716" s="3"/>
      <c r="O716" s="3"/>
      <c r="P716" s="3"/>
      <c r="Q716" s="42"/>
      <c r="R716" s="3"/>
      <c r="S716" s="3"/>
      <c r="T716" s="3"/>
      <c r="U716" s="3"/>
      <c r="V716" s="42"/>
      <c r="W716" s="3"/>
      <c r="X716" s="3"/>
      <c r="Y716" s="3"/>
      <c r="Z716" s="3"/>
      <c r="AA716" s="3"/>
      <c r="AB716" s="3"/>
      <c r="AC716" s="3"/>
      <c r="AD716" s="3"/>
      <c r="AE716" s="3"/>
      <c r="AF716" s="3"/>
      <c r="AG716" s="3"/>
      <c r="AH716" s="3"/>
      <c r="AI716" s="3"/>
      <c r="AJ716" s="3"/>
      <c r="AK716" s="3"/>
      <c r="AL716" s="3"/>
      <c r="AM716" s="3"/>
      <c r="AN716" s="3"/>
    </row>
    <row r="717" spans="1:40" ht="14.5">
      <c r="A717" s="3"/>
      <c r="B717" s="3"/>
      <c r="C717" s="3"/>
      <c r="D717" s="3"/>
      <c r="E717" s="3"/>
      <c r="F717" s="3"/>
      <c r="G717" s="3"/>
      <c r="H717" s="3"/>
      <c r="I717" s="3"/>
      <c r="J717" s="3"/>
      <c r="K717" s="3"/>
      <c r="L717" s="3"/>
      <c r="M717" s="3"/>
      <c r="N717" s="3"/>
      <c r="O717" s="3"/>
      <c r="P717" s="3"/>
      <c r="Q717" s="42"/>
      <c r="R717" s="3"/>
      <c r="S717" s="3"/>
      <c r="T717" s="3"/>
      <c r="U717" s="3"/>
      <c r="V717" s="42"/>
      <c r="W717" s="3"/>
      <c r="X717" s="3"/>
      <c r="Y717" s="3"/>
      <c r="Z717" s="3"/>
      <c r="AA717" s="3"/>
      <c r="AB717" s="3"/>
      <c r="AC717" s="3"/>
      <c r="AD717" s="3"/>
      <c r="AE717" s="3"/>
      <c r="AF717" s="3"/>
      <c r="AG717" s="3"/>
      <c r="AH717" s="3"/>
      <c r="AI717" s="3"/>
      <c r="AJ717" s="3"/>
      <c r="AK717" s="3"/>
      <c r="AL717" s="3"/>
      <c r="AM717" s="3"/>
      <c r="AN717" s="3"/>
    </row>
    <row r="718" spans="1:40" ht="14.5">
      <c r="A718" s="3"/>
      <c r="B718" s="3"/>
      <c r="C718" s="3"/>
      <c r="D718" s="3"/>
      <c r="E718" s="3"/>
      <c r="F718" s="3"/>
      <c r="G718" s="3"/>
      <c r="H718" s="3"/>
      <c r="I718" s="3"/>
      <c r="J718" s="3"/>
      <c r="K718" s="3"/>
      <c r="L718" s="3"/>
      <c r="M718" s="3"/>
      <c r="N718" s="3"/>
      <c r="O718" s="3"/>
      <c r="P718" s="3"/>
      <c r="Q718" s="42"/>
      <c r="R718" s="3"/>
      <c r="S718" s="3"/>
      <c r="T718" s="3"/>
      <c r="U718" s="3"/>
      <c r="V718" s="42"/>
      <c r="W718" s="3"/>
      <c r="X718" s="3"/>
      <c r="Y718" s="3"/>
      <c r="Z718" s="3"/>
      <c r="AA718" s="3"/>
      <c r="AB718" s="3"/>
      <c r="AC718" s="3"/>
      <c r="AD718" s="3"/>
      <c r="AE718" s="3"/>
      <c r="AF718" s="3"/>
      <c r="AG718" s="3"/>
      <c r="AH718" s="3"/>
      <c r="AI718" s="3"/>
      <c r="AJ718" s="3"/>
      <c r="AK718" s="3"/>
      <c r="AL718" s="3"/>
      <c r="AM718" s="3"/>
      <c r="AN718" s="3"/>
    </row>
    <row r="719" spans="1:40" ht="14.5">
      <c r="A719" s="3"/>
      <c r="B719" s="3"/>
      <c r="C719" s="3"/>
      <c r="D719" s="3"/>
      <c r="E719" s="3"/>
      <c r="F719" s="3"/>
      <c r="G719" s="3"/>
      <c r="H719" s="3"/>
      <c r="I719" s="3"/>
      <c r="J719" s="3"/>
      <c r="K719" s="3"/>
      <c r="L719" s="3"/>
      <c r="M719" s="3"/>
      <c r="N719" s="3"/>
      <c r="O719" s="3"/>
      <c r="P719" s="3"/>
      <c r="Q719" s="42"/>
      <c r="R719" s="3"/>
      <c r="S719" s="3"/>
      <c r="T719" s="3"/>
      <c r="U719" s="3"/>
      <c r="V719" s="42"/>
      <c r="W719" s="3"/>
      <c r="X719" s="3"/>
      <c r="Y719" s="3"/>
      <c r="Z719" s="3"/>
      <c r="AA719" s="3"/>
      <c r="AB719" s="3"/>
      <c r="AC719" s="3"/>
      <c r="AD719" s="3"/>
      <c r="AE719" s="3"/>
      <c r="AF719" s="3"/>
      <c r="AG719" s="3"/>
      <c r="AH719" s="3"/>
      <c r="AI719" s="3"/>
      <c r="AJ719" s="3"/>
      <c r="AK719" s="3"/>
      <c r="AL719" s="3"/>
      <c r="AM719" s="3"/>
      <c r="AN719" s="3"/>
    </row>
    <row r="720" spans="1:40" ht="14.5">
      <c r="A720" s="3"/>
      <c r="B720" s="3"/>
      <c r="C720" s="3"/>
      <c r="D720" s="3"/>
      <c r="E720" s="3"/>
      <c r="F720" s="3"/>
      <c r="G720" s="3"/>
      <c r="H720" s="3"/>
      <c r="I720" s="3"/>
      <c r="J720" s="3"/>
      <c r="K720" s="3"/>
      <c r="L720" s="3"/>
      <c r="M720" s="3"/>
      <c r="N720" s="3"/>
      <c r="O720" s="3"/>
      <c r="P720" s="3"/>
      <c r="Q720" s="42"/>
      <c r="R720" s="3"/>
      <c r="S720" s="3"/>
      <c r="T720" s="3"/>
      <c r="U720" s="3"/>
      <c r="V720" s="42"/>
      <c r="W720" s="3"/>
      <c r="X720" s="3"/>
      <c r="Y720" s="3"/>
      <c r="Z720" s="3"/>
      <c r="AA720" s="3"/>
      <c r="AB720" s="3"/>
      <c r="AC720" s="3"/>
      <c r="AD720" s="3"/>
      <c r="AE720" s="3"/>
      <c r="AF720" s="3"/>
      <c r="AG720" s="3"/>
      <c r="AH720" s="3"/>
      <c r="AI720" s="3"/>
      <c r="AJ720" s="3"/>
      <c r="AK720" s="3"/>
      <c r="AL720" s="3"/>
      <c r="AM720" s="3"/>
      <c r="AN720" s="3"/>
    </row>
    <row r="721" spans="1:40" ht="14.5">
      <c r="A721" s="3"/>
      <c r="B721" s="3"/>
      <c r="C721" s="3"/>
      <c r="D721" s="3"/>
      <c r="E721" s="3"/>
      <c r="F721" s="3"/>
      <c r="G721" s="3"/>
      <c r="H721" s="3"/>
      <c r="I721" s="3"/>
      <c r="J721" s="3"/>
      <c r="K721" s="3"/>
      <c r="L721" s="3"/>
      <c r="M721" s="3"/>
      <c r="N721" s="3"/>
      <c r="O721" s="3"/>
      <c r="P721" s="3"/>
      <c r="Q721" s="42"/>
      <c r="R721" s="3"/>
      <c r="S721" s="3"/>
      <c r="T721" s="3"/>
      <c r="U721" s="3"/>
      <c r="V721" s="42"/>
      <c r="W721" s="3"/>
      <c r="X721" s="3"/>
      <c r="Y721" s="3"/>
      <c r="Z721" s="3"/>
      <c r="AA721" s="3"/>
      <c r="AB721" s="3"/>
      <c r="AC721" s="3"/>
      <c r="AD721" s="3"/>
      <c r="AE721" s="3"/>
      <c r="AF721" s="3"/>
      <c r="AG721" s="3"/>
      <c r="AH721" s="3"/>
      <c r="AI721" s="3"/>
      <c r="AJ721" s="3"/>
      <c r="AK721" s="3"/>
      <c r="AL721" s="3"/>
      <c r="AM721" s="3"/>
      <c r="AN721" s="3"/>
    </row>
    <row r="722" spans="1:40" ht="14.5">
      <c r="A722" s="3"/>
      <c r="B722" s="3"/>
      <c r="C722" s="3"/>
      <c r="D722" s="3"/>
      <c r="E722" s="3"/>
      <c r="F722" s="3"/>
      <c r="G722" s="3"/>
      <c r="H722" s="3"/>
      <c r="I722" s="3"/>
      <c r="J722" s="3"/>
      <c r="K722" s="3"/>
      <c r="L722" s="3"/>
      <c r="M722" s="3"/>
      <c r="N722" s="3"/>
      <c r="O722" s="3"/>
      <c r="P722" s="3"/>
      <c r="Q722" s="42"/>
      <c r="R722" s="3"/>
      <c r="S722" s="3"/>
      <c r="T722" s="3"/>
      <c r="U722" s="3"/>
      <c r="V722" s="42"/>
      <c r="W722" s="3"/>
      <c r="X722" s="3"/>
      <c r="Y722" s="3"/>
      <c r="Z722" s="3"/>
      <c r="AA722" s="3"/>
      <c r="AB722" s="3"/>
      <c r="AC722" s="3"/>
      <c r="AD722" s="3"/>
      <c r="AE722" s="3"/>
      <c r="AF722" s="3"/>
      <c r="AG722" s="3"/>
      <c r="AH722" s="3"/>
      <c r="AI722" s="3"/>
      <c r="AJ722" s="3"/>
      <c r="AK722" s="3"/>
      <c r="AL722" s="3"/>
      <c r="AM722" s="3"/>
      <c r="AN722" s="3"/>
    </row>
    <row r="723" spans="1:40" ht="14.5">
      <c r="A723" s="3"/>
      <c r="B723" s="3"/>
      <c r="C723" s="3"/>
      <c r="D723" s="3"/>
      <c r="E723" s="3"/>
      <c r="F723" s="3"/>
      <c r="G723" s="3"/>
      <c r="H723" s="3"/>
      <c r="I723" s="3"/>
      <c r="J723" s="3"/>
      <c r="K723" s="3"/>
      <c r="L723" s="3"/>
      <c r="M723" s="3"/>
      <c r="N723" s="3"/>
      <c r="O723" s="3"/>
      <c r="P723" s="3"/>
      <c r="Q723" s="42"/>
      <c r="R723" s="3"/>
      <c r="S723" s="3"/>
      <c r="T723" s="3"/>
      <c r="U723" s="3"/>
      <c r="V723" s="42"/>
      <c r="W723" s="3"/>
      <c r="X723" s="3"/>
      <c r="Y723" s="3"/>
      <c r="Z723" s="3"/>
      <c r="AA723" s="3"/>
      <c r="AB723" s="3"/>
      <c r="AC723" s="3"/>
      <c r="AD723" s="3"/>
      <c r="AE723" s="3"/>
      <c r="AF723" s="3"/>
      <c r="AG723" s="3"/>
      <c r="AH723" s="3"/>
      <c r="AI723" s="3"/>
      <c r="AJ723" s="3"/>
      <c r="AK723" s="3"/>
      <c r="AL723" s="3"/>
      <c r="AM723" s="3"/>
      <c r="AN723" s="3"/>
    </row>
    <row r="724" spans="1:40" ht="14.5">
      <c r="A724" s="3"/>
      <c r="B724" s="3"/>
      <c r="C724" s="3"/>
      <c r="D724" s="3"/>
      <c r="E724" s="3"/>
      <c r="F724" s="3"/>
      <c r="G724" s="3"/>
      <c r="H724" s="3"/>
      <c r="I724" s="3"/>
      <c r="J724" s="3"/>
      <c r="K724" s="3"/>
      <c r="L724" s="3"/>
      <c r="M724" s="3"/>
      <c r="N724" s="3"/>
      <c r="O724" s="3"/>
      <c r="P724" s="3"/>
      <c r="Q724" s="42"/>
      <c r="R724" s="3"/>
      <c r="S724" s="3"/>
      <c r="T724" s="3"/>
      <c r="U724" s="3"/>
      <c r="V724" s="42"/>
      <c r="W724" s="3"/>
      <c r="X724" s="3"/>
      <c r="Y724" s="3"/>
      <c r="Z724" s="3"/>
      <c r="AA724" s="3"/>
      <c r="AB724" s="3"/>
      <c r="AC724" s="3"/>
      <c r="AD724" s="3"/>
      <c r="AE724" s="3"/>
      <c r="AF724" s="3"/>
      <c r="AG724" s="3"/>
      <c r="AH724" s="3"/>
      <c r="AI724" s="3"/>
      <c r="AJ724" s="3"/>
      <c r="AK724" s="3"/>
      <c r="AL724" s="3"/>
      <c r="AM724" s="3"/>
      <c r="AN724" s="3"/>
    </row>
    <row r="725" spans="1:40" ht="14.5">
      <c r="A725" s="3"/>
      <c r="B725" s="3"/>
      <c r="C725" s="3"/>
      <c r="D725" s="3"/>
      <c r="E725" s="3"/>
      <c r="F725" s="3"/>
      <c r="G725" s="3"/>
      <c r="H725" s="3"/>
      <c r="I725" s="3"/>
      <c r="J725" s="3"/>
      <c r="K725" s="3"/>
      <c r="L725" s="3"/>
      <c r="M725" s="3"/>
      <c r="N725" s="3"/>
      <c r="O725" s="3"/>
      <c r="P725" s="3"/>
      <c r="Q725" s="42"/>
      <c r="R725" s="3"/>
      <c r="S725" s="3"/>
      <c r="T725" s="3"/>
      <c r="U725" s="3"/>
      <c r="V725" s="42"/>
      <c r="W725" s="3"/>
      <c r="X725" s="3"/>
      <c r="Y725" s="3"/>
      <c r="Z725" s="3"/>
      <c r="AA725" s="3"/>
      <c r="AB725" s="3"/>
      <c r="AC725" s="3"/>
      <c r="AD725" s="3"/>
      <c r="AE725" s="3"/>
      <c r="AF725" s="3"/>
      <c r="AG725" s="3"/>
      <c r="AH725" s="3"/>
      <c r="AI725" s="3"/>
      <c r="AJ725" s="3"/>
      <c r="AK725" s="3"/>
      <c r="AL725" s="3"/>
      <c r="AM725" s="3"/>
      <c r="AN725" s="3"/>
    </row>
    <row r="726" spans="1:40" ht="14.5">
      <c r="A726" s="3"/>
      <c r="B726" s="3"/>
      <c r="C726" s="3"/>
      <c r="D726" s="3"/>
      <c r="E726" s="3"/>
      <c r="F726" s="3"/>
      <c r="G726" s="3"/>
      <c r="H726" s="3"/>
      <c r="I726" s="3"/>
      <c r="J726" s="3"/>
      <c r="K726" s="3"/>
      <c r="L726" s="3"/>
      <c r="M726" s="3"/>
      <c r="N726" s="3"/>
      <c r="O726" s="3"/>
      <c r="P726" s="3"/>
      <c r="Q726" s="42"/>
      <c r="R726" s="3"/>
      <c r="S726" s="3"/>
      <c r="T726" s="3"/>
      <c r="U726" s="3"/>
      <c r="V726" s="42"/>
      <c r="W726" s="3"/>
      <c r="X726" s="3"/>
      <c r="Y726" s="3"/>
      <c r="Z726" s="3"/>
      <c r="AA726" s="3"/>
      <c r="AB726" s="3"/>
      <c r="AC726" s="3"/>
      <c r="AD726" s="3"/>
      <c r="AE726" s="3"/>
      <c r="AF726" s="3"/>
      <c r="AG726" s="3"/>
      <c r="AH726" s="3"/>
      <c r="AI726" s="3"/>
      <c r="AJ726" s="3"/>
      <c r="AK726" s="3"/>
      <c r="AL726" s="3"/>
      <c r="AM726" s="3"/>
      <c r="AN726" s="3"/>
    </row>
    <row r="727" spans="1:40" ht="14.5">
      <c r="A727" s="3"/>
      <c r="B727" s="3"/>
      <c r="C727" s="3"/>
      <c r="D727" s="3"/>
      <c r="E727" s="3"/>
      <c r="F727" s="3"/>
      <c r="G727" s="3"/>
      <c r="H727" s="3"/>
      <c r="I727" s="3"/>
      <c r="J727" s="3"/>
      <c r="K727" s="3"/>
      <c r="L727" s="3"/>
      <c r="M727" s="3"/>
      <c r="N727" s="3"/>
      <c r="O727" s="3"/>
      <c r="P727" s="3"/>
      <c r="Q727" s="42"/>
      <c r="R727" s="3"/>
      <c r="S727" s="3"/>
      <c r="T727" s="3"/>
      <c r="U727" s="3"/>
      <c r="V727" s="42"/>
      <c r="W727" s="3"/>
      <c r="X727" s="3"/>
      <c r="Y727" s="3"/>
      <c r="Z727" s="3"/>
      <c r="AA727" s="3"/>
      <c r="AB727" s="3"/>
      <c r="AC727" s="3"/>
      <c r="AD727" s="3"/>
      <c r="AE727" s="3"/>
      <c r="AF727" s="3"/>
      <c r="AG727" s="3"/>
      <c r="AH727" s="3"/>
      <c r="AI727" s="3"/>
      <c r="AJ727" s="3"/>
      <c r="AK727" s="3"/>
      <c r="AL727" s="3"/>
      <c r="AM727" s="3"/>
      <c r="AN727" s="3"/>
    </row>
    <row r="728" spans="1:40" ht="14.5">
      <c r="A728" s="3"/>
      <c r="B728" s="3"/>
      <c r="C728" s="3"/>
      <c r="D728" s="3"/>
      <c r="E728" s="3"/>
      <c r="F728" s="3"/>
      <c r="G728" s="3"/>
      <c r="H728" s="3"/>
      <c r="I728" s="3"/>
      <c r="J728" s="3"/>
      <c r="K728" s="3"/>
      <c r="L728" s="3"/>
      <c r="M728" s="3"/>
      <c r="N728" s="3"/>
      <c r="O728" s="3"/>
      <c r="P728" s="3"/>
      <c r="Q728" s="42"/>
      <c r="R728" s="3"/>
      <c r="S728" s="3"/>
      <c r="T728" s="3"/>
      <c r="U728" s="3"/>
      <c r="V728" s="42"/>
      <c r="W728" s="3"/>
      <c r="X728" s="3"/>
      <c r="Y728" s="3"/>
      <c r="Z728" s="3"/>
      <c r="AA728" s="3"/>
      <c r="AB728" s="3"/>
      <c r="AC728" s="3"/>
      <c r="AD728" s="3"/>
      <c r="AE728" s="3"/>
      <c r="AF728" s="3"/>
      <c r="AG728" s="3"/>
      <c r="AH728" s="3"/>
      <c r="AI728" s="3"/>
      <c r="AJ728" s="3"/>
      <c r="AK728" s="3"/>
      <c r="AL728" s="3"/>
      <c r="AM728" s="3"/>
      <c r="AN728" s="3"/>
    </row>
    <row r="729" spans="1:40" ht="14.5">
      <c r="A729" s="3"/>
      <c r="B729" s="3"/>
      <c r="C729" s="3"/>
      <c r="D729" s="3"/>
      <c r="E729" s="3"/>
      <c r="F729" s="3"/>
      <c r="G729" s="3"/>
      <c r="H729" s="3"/>
      <c r="I729" s="3"/>
      <c r="J729" s="3"/>
      <c r="K729" s="3"/>
      <c r="L729" s="3"/>
      <c r="M729" s="3"/>
      <c r="N729" s="3"/>
      <c r="O729" s="3"/>
      <c r="P729" s="3"/>
      <c r="Q729" s="42"/>
      <c r="R729" s="3"/>
      <c r="S729" s="3"/>
      <c r="T729" s="3"/>
      <c r="U729" s="3"/>
      <c r="V729" s="42"/>
      <c r="W729" s="3"/>
      <c r="X729" s="3"/>
      <c r="Y729" s="3"/>
      <c r="Z729" s="3"/>
      <c r="AA729" s="3"/>
      <c r="AB729" s="3"/>
      <c r="AC729" s="3"/>
      <c r="AD729" s="3"/>
      <c r="AE729" s="3"/>
      <c r="AF729" s="3"/>
      <c r="AG729" s="3"/>
      <c r="AH729" s="3"/>
      <c r="AI729" s="3"/>
      <c r="AJ729" s="3"/>
      <c r="AK729" s="3"/>
      <c r="AL729" s="3"/>
      <c r="AM729" s="3"/>
      <c r="AN729" s="3"/>
    </row>
    <row r="730" spans="1:40" ht="14.5">
      <c r="A730" s="3"/>
      <c r="B730" s="3"/>
      <c r="C730" s="3"/>
      <c r="D730" s="3"/>
      <c r="E730" s="3"/>
      <c r="F730" s="3"/>
      <c r="G730" s="3"/>
      <c r="H730" s="3"/>
      <c r="I730" s="3"/>
      <c r="J730" s="3"/>
      <c r="K730" s="3"/>
      <c r="L730" s="3"/>
      <c r="M730" s="3"/>
      <c r="N730" s="3"/>
      <c r="O730" s="3"/>
      <c r="P730" s="3"/>
      <c r="Q730" s="42"/>
      <c r="R730" s="3"/>
      <c r="S730" s="3"/>
      <c r="T730" s="3"/>
      <c r="U730" s="3"/>
      <c r="V730" s="42"/>
      <c r="W730" s="3"/>
      <c r="X730" s="3"/>
      <c r="Y730" s="3"/>
      <c r="Z730" s="3"/>
      <c r="AA730" s="3"/>
      <c r="AB730" s="3"/>
      <c r="AC730" s="3"/>
      <c r="AD730" s="3"/>
      <c r="AE730" s="3"/>
      <c r="AF730" s="3"/>
      <c r="AG730" s="3"/>
      <c r="AH730" s="3"/>
      <c r="AI730" s="3"/>
      <c r="AJ730" s="3"/>
      <c r="AK730" s="3"/>
      <c r="AL730" s="3"/>
      <c r="AM730" s="3"/>
      <c r="AN730" s="3"/>
    </row>
    <row r="731" spans="1:40" ht="14.5">
      <c r="A731" s="3"/>
      <c r="B731" s="3"/>
      <c r="C731" s="3"/>
      <c r="D731" s="3"/>
      <c r="E731" s="3"/>
      <c r="F731" s="3"/>
      <c r="G731" s="3"/>
      <c r="H731" s="3"/>
      <c r="I731" s="3"/>
      <c r="J731" s="3"/>
      <c r="K731" s="3"/>
      <c r="L731" s="3"/>
      <c r="M731" s="3"/>
      <c r="N731" s="3"/>
      <c r="O731" s="3"/>
      <c r="P731" s="3"/>
      <c r="Q731" s="42"/>
      <c r="R731" s="3"/>
      <c r="S731" s="3"/>
      <c r="T731" s="3"/>
      <c r="U731" s="3"/>
      <c r="V731" s="42"/>
      <c r="W731" s="3"/>
      <c r="X731" s="3"/>
      <c r="Y731" s="3"/>
      <c r="Z731" s="3"/>
      <c r="AA731" s="3"/>
      <c r="AB731" s="3"/>
      <c r="AC731" s="3"/>
      <c r="AD731" s="3"/>
      <c r="AE731" s="3"/>
      <c r="AF731" s="3"/>
      <c r="AG731" s="3"/>
      <c r="AH731" s="3"/>
      <c r="AI731" s="3"/>
      <c r="AJ731" s="3"/>
      <c r="AK731" s="3"/>
      <c r="AL731" s="3"/>
      <c r="AM731" s="3"/>
      <c r="AN731" s="3"/>
    </row>
    <row r="732" spans="1:40" ht="14.5">
      <c r="A732" s="3"/>
      <c r="B732" s="3"/>
      <c r="C732" s="3"/>
      <c r="D732" s="3"/>
      <c r="E732" s="3"/>
      <c r="F732" s="3"/>
      <c r="G732" s="3"/>
      <c r="H732" s="3"/>
      <c r="I732" s="3"/>
      <c r="J732" s="3"/>
      <c r="K732" s="3"/>
      <c r="L732" s="3"/>
      <c r="M732" s="3"/>
      <c r="N732" s="3"/>
      <c r="O732" s="3"/>
      <c r="P732" s="3"/>
      <c r="Q732" s="42"/>
      <c r="R732" s="3"/>
      <c r="S732" s="3"/>
      <c r="T732" s="3"/>
      <c r="U732" s="3"/>
      <c r="V732" s="42"/>
      <c r="W732" s="3"/>
      <c r="X732" s="3"/>
      <c r="Y732" s="3"/>
      <c r="Z732" s="3"/>
      <c r="AA732" s="3"/>
      <c r="AB732" s="3"/>
      <c r="AC732" s="3"/>
      <c r="AD732" s="3"/>
      <c r="AE732" s="3"/>
      <c r="AF732" s="3"/>
      <c r="AG732" s="3"/>
      <c r="AH732" s="3"/>
      <c r="AI732" s="3"/>
      <c r="AJ732" s="3"/>
      <c r="AK732" s="3"/>
      <c r="AL732" s="3"/>
      <c r="AM732" s="3"/>
      <c r="AN732" s="3"/>
    </row>
    <row r="733" spans="1:40" ht="14.5">
      <c r="A733" s="3"/>
      <c r="B733" s="3"/>
      <c r="C733" s="3"/>
      <c r="D733" s="3"/>
      <c r="E733" s="3"/>
      <c r="F733" s="3"/>
      <c r="G733" s="3"/>
      <c r="H733" s="3"/>
      <c r="I733" s="3"/>
      <c r="J733" s="3"/>
      <c r="K733" s="3"/>
      <c r="L733" s="3"/>
      <c r="M733" s="3"/>
      <c r="N733" s="3"/>
      <c r="O733" s="3"/>
      <c r="P733" s="3"/>
      <c r="Q733" s="42"/>
      <c r="R733" s="3"/>
      <c r="S733" s="3"/>
      <c r="T733" s="3"/>
      <c r="U733" s="3"/>
      <c r="V733" s="42"/>
      <c r="W733" s="3"/>
      <c r="X733" s="3"/>
      <c r="Y733" s="3"/>
      <c r="Z733" s="3"/>
      <c r="AA733" s="3"/>
      <c r="AB733" s="3"/>
      <c r="AC733" s="3"/>
      <c r="AD733" s="3"/>
      <c r="AE733" s="3"/>
      <c r="AF733" s="3"/>
      <c r="AG733" s="3"/>
      <c r="AH733" s="3"/>
      <c r="AI733" s="3"/>
      <c r="AJ733" s="3"/>
      <c r="AK733" s="3"/>
      <c r="AL733" s="3"/>
      <c r="AM733" s="3"/>
      <c r="AN733" s="3"/>
    </row>
    <row r="734" spans="1:40" ht="14.5">
      <c r="A734" s="3"/>
      <c r="B734" s="3"/>
      <c r="C734" s="3"/>
      <c r="D734" s="3"/>
      <c r="E734" s="3"/>
      <c r="F734" s="3"/>
      <c r="G734" s="3"/>
      <c r="H734" s="3"/>
      <c r="I734" s="3"/>
      <c r="J734" s="3"/>
      <c r="K734" s="3"/>
      <c r="L734" s="3"/>
      <c r="M734" s="3"/>
      <c r="N734" s="3"/>
      <c r="O734" s="3"/>
      <c r="P734" s="3"/>
      <c r="Q734" s="42"/>
      <c r="R734" s="3"/>
      <c r="S734" s="3"/>
      <c r="T734" s="3"/>
      <c r="U734" s="3"/>
      <c r="V734" s="42"/>
      <c r="W734" s="3"/>
      <c r="X734" s="3"/>
      <c r="Y734" s="3"/>
      <c r="Z734" s="3"/>
      <c r="AA734" s="3"/>
      <c r="AB734" s="3"/>
      <c r="AC734" s="3"/>
      <c r="AD734" s="3"/>
      <c r="AE734" s="3"/>
      <c r="AF734" s="3"/>
      <c r="AG734" s="3"/>
      <c r="AH734" s="3"/>
      <c r="AI734" s="3"/>
      <c r="AJ734" s="3"/>
      <c r="AK734" s="3"/>
      <c r="AL734" s="3"/>
      <c r="AM734" s="3"/>
      <c r="AN734" s="3"/>
    </row>
    <row r="735" spans="1:40" ht="14.5">
      <c r="A735" s="3"/>
      <c r="B735" s="3"/>
      <c r="C735" s="3"/>
      <c r="D735" s="3"/>
      <c r="E735" s="3"/>
      <c r="F735" s="3"/>
      <c r="G735" s="3"/>
      <c r="H735" s="3"/>
      <c r="I735" s="3"/>
      <c r="J735" s="3"/>
      <c r="K735" s="3"/>
      <c r="L735" s="3"/>
      <c r="M735" s="3"/>
      <c r="N735" s="3"/>
      <c r="O735" s="3"/>
      <c r="P735" s="3"/>
      <c r="Q735" s="42"/>
      <c r="R735" s="3"/>
      <c r="S735" s="3"/>
      <c r="T735" s="3"/>
      <c r="U735" s="3"/>
      <c r="V735" s="42"/>
      <c r="W735" s="3"/>
      <c r="X735" s="3"/>
      <c r="Y735" s="3"/>
      <c r="Z735" s="3"/>
      <c r="AA735" s="3"/>
      <c r="AB735" s="3"/>
      <c r="AC735" s="3"/>
      <c r="AD735" s="3"/>
      <c r="AE735" s="3"/>
      <c r="AF735" s="3"/>
      <c r="AG735" s="3"/>
      <c r="AH735" s="3"/>
      <c r="AI735" s="3"/>
      <c r="AJ735" s="3"/>
      <c r="AK735" s="3"/>
      <c r="AL735" s="3"/>
      <c r="AM735" s="3"/>
      <c r="AN735" s="3"/>
    </row>
    <row r="736" spans="1:40" ht="14.5">
      <c r="A736" s="3"/>
      <c r="B736" s="3"/>
      <c r="C736" s="3"/>
      <c r="D736" s="3"/>
      <c r="E736" s="3"/>
      <c r="F736" s="3"/>
      <c r="G736" s="3"/>
      <c r="H736" s="3"/>
      <c r="I736" s="3"/>
      <c r="J736" s="3"/>
      <c r="K736" s="3"/>
      <c r="L736" s="3"/>
      <c r="M736" s="3"/>
      <c r="N736" s="3"/>
      <c r="O736" s="3"/>
      <c r="P736" s="3"/>
      <c r="Q736" s="42"/>
      <c r="R736" s="3"/>
      <c r="S736" s="3"/>
      <c r="T736" s="3"/>
      <c r="U736" s="3"/>
      <c r="V736" s="42"/>
      <c r="W736" s="3"/>
      <c r="X736" s="3"/>
      <c r="Y736" s="3"/>
      <c r="Z736" s="3"/>
      <c r="AA736" s="3"/>
      <c r="AB736" s="3"/>
      <c r="AC736" s="3"/>
      <c r="AD736" s="3"/>
      <c r="AE736" s="3"/>
      <c r="AF736" s="3"/>
      <c r="AG736" s="3"/>
      <c r="AH736" s="3"/>
      <c r="AI736" s="3"/>
      <c r="AJ736" s="3"/>
      <c r="AK736" s="3"/>
      <c r="AL736" s="3"/>
      <c r="AM736" s="3"/>
      <c r="AN736" s="3"/>
    </row>
    <row r="737" spans="1:40" ht="14.5">
      <c r="A737" s="3"/>
      <c r="B737" s="3"/>
      <c r="C737" s="3"/>
      <c r="D737" s="3"/>
      <c r="E737" s="3"/>
      <c r="F737" s="3"/>
      <c r="G737" s="3"/>
      <c r="H737" s="3"/>
      <c r="I737" s="3"/>
      <c r="J737" s="3"/>
      <c r="K737" s="3"/>
      <c r="L737" s="3"/>
      <c r="M737" s="3"/>
      <c r="N737" s="3"/>
      <c r="O737" s="3"/>
      <c r="P737" s="3"/>
      <c r="Q737" s="42"/>
      <c r="R737" s="3"/>
      <c r="S737" s="3"/>
      <c r="T737" s="3"/>
      <c r="U737" s="3"/>
      <c r="V737" s="42"/>
      <c r="W737" s="3"/>
      <c r="X737" s="3"/>
      <c r="Y737" s="3"/>
      <c r="Z737" s="3"/>
      <c r="AA737" s="3"/>
      <c r="AB737" s="3"/>
      <c r="AC737" s="3"/>
      <c r="AD737" s="3"/>
      <c r="AE737" s="3"/>
      <c r="AF737" s="3"/>
      <c r="AG737" s="3"/>
      <c r="AH737" s="3"/>
      <c r="AI737" s="3"/>
      <c r="AJ737" s="3"/>
      <c r="AK737" s="3"/>
      <c r="AL737" s="3"/>
      <c r="AM737" s="3"/>
      <c r="AN737" s="3"/>
    </row>
    <row r="738" spans="1:40" ht="14.5">
      <c r="A738" s="3"/>
      <c r="B738" s="3"/>
      <c r="C738" s="3"/>
      <c r="D738" s="3"/>
      <c r="E738" s="3"/>
      <c r="F738" s="3"/>
      <c r="G738" s="3"/>
      <c r="H738" s="3"/>
      <c r="I738" s="3"/>
      <c r="J738" s="3"/>
      <c r="K738" s="3"/>
      <c r="L738" s="3"/>
      <c r="M738" s="3"/>
      <c r="N738" s="3"/>
      <c r="O738" s="3"/>
      <c r="P738" s="3"/>
      <c r="Q738" s="42"/>
      <c r="R738" s="3"/>
      <c r="S738" s="3"/>
      <c r="T738" s="3"/>
      <c r="U738" s="3"/>
      <c r="V738" s="42"/>
      <c r="W738" s="3"/>
      <c r="X738" s="3"/>
      <c r="Y738" s="3"/>
      <c r="Z738" s="3"/>
      <c r="AA738" s="3"/>
      <c r="AB738" s="3"/>
      <c r="AC738" s="3"/>
      <c r="AD738" s="3"/>
      <c r="AE738" s="3"/>
      <c r="AF738" s="3"/>
      <c r="AG738" s="3"/>
      <c r="AH738" s="3"/>
      <c r="AI738" s="3"/>
      <c r="AJ738" s="3"/>
      <c r="AK738" s="3"/>
      <c r="AL738" s="3"/>
      <c r="AM738" s="3"/>
      <c r="AN738" s="3"/>
    </row>
    <row r="739" spans="1:40" ht="14.5">
      <c r="A739" s="3"/>
      <c r="B739" s="3"/>
      <c r="C739" s="3"/>
      <c r="D739" s="3"/>
      <c r="E739" s="3"/>
      <c r="F739" s="3"/>
      <c r="G739" s="3"/>
      <c r="H739" s="3"/>
      <c r="I739" s="3"/>
      <c r="J739" s="3"/>
      <c r="K739" s="3"/>
      <c r="L739" s="3"/>
      <c r="M739" s="3"/>
      <c r="N739" s="3"/>
      <c r="O739" s="3"/>
      <c r="P739" s="3"/>
      <c r="Q739" s="42"/>
      <c r="R739" s="3"/>
      <c r="S739" s="3"/>
      <c r="T739" s="3"/>
      <c r="U739" s="3"/>
      <c r="V739" s="42"/>
      <c r="W739" s="3"/>
      <c r="X739" s="3"/>
      <c r="Y739" s="3"/>
      <c r="Z739" s="3"/>
      <c r="AA739" s="3"/>
      <c r="AB739" s="3"/>
      <c r="AC739" s="3"/>
      <c r="AD739" s="3"/>
      <c r="AE739" s="3"/>
      <c r="AF739" s="3"/>
      <c r="AG739" s="3"/>
      <c r="AH739" s="3"/>
      <c r="AI739" s="3"/>
      <c r="AJ739" s="3"/>
      <c r="AK739" s="3"/>
      <c r="AL739" s="3"/>
      <c r="AM739" s="3"/>
      <c r="AN739" s="3"/>
    </row>
    <row r="740" spans="1:40" ht="14.5">
      <c r="A740" s="3"/>
      <c r="B740" s="3"/>
      <c r="C740" s="3"/>
      <c r="D740" s="3"/>
      <c r="E740" s="3"/>
      <c r="F740" s="3"/>
      <c r="G740" s="3"/>
      <c r="H740" s="3"/>
      <c r="I740" s="3"/>
      <c r="J740" s="3"/>
      <c r="K740" s="3"/>
      <c r="L740" s="3"/>
      <c r="M740" s="3"/>
      <c r="N740" s="3"/>
      <c r="O740" s="3"/>
      <c r="P740" s="3"/>
      <c r="Q740" s="42"/>
      <c r="R740" s="3"/>
      <c r="S740" s="3"/>
      <c r="T740" s="3"/>
      <c r="U740" s="3"/>
      <c r="V740" s="42"/>
      <c r="W740" s="3"/>
      <c r="X740" s="3"/>
      <c r="Y740" s="3"/>
      <c r="Z740" s="3"/>
      <c r="AA740" s="3"/>
      <c r="AB740" s="3"/>
      <c r="AC740" s="3"/>
      <c r="AD740" s="3"/>
      <c r="AE740" s="3"/>
      <c r="AF740" s="3"/>
      <c r="AG740" s="3"/>
      <c r="AH740" s="3"/>
      <c r="AI740" s="3"/>
      <c r="AJ740" s="3"/>
      <c r="AK740" s="3"/>
      <c r="AL740" s="3"/>
      <c r="AM740" s="3"/>
      <c r="AN740" s="3"/>
    </row>
    <row r="741" spans="1:40" ht="14.5">
      <c r="A741" s="3"/>
      <c r="B741" s="3"/>
      <c r="C741" s="3"/>
      <c r="D741" s="3"/>
      <c r="E741" s="3"/>
      <c r="F741" s="3"/>
      <c r="G741" s="3"/>
      <c r="H741" s="3"/>
      <c r="I741" s="3"/>
      <c r="J741" s="3"/>
      <c r="K741" s="3"/>
      <c r="L741" s="3"/>
      <c r="M741" s="3"/>
      <c r="N741" s="3"/>
      <c r="O741" s="3"/>
      <c r="P741" s="3"/>
      <c r="Q741" s="42"/>
      <c r="R741" s="3"/>
      <c r="S741" s="3"/>
      <c r="T741" s="3"/>
      <c r="U741" s="3"/>
      <c r="V741" s="42"/>
      <c r="W741" s="3"/>
      <c r="X741" s="3"/>
      <c r="Y741" s="3"/>
      <c r="Z741" s="3"/>
      <c r="AA741" s="3"/>
      <c r="AB741" s="3"/>
      <c r="AC741" s="3"/>
      <c r="AD741" s="3"/>
      <c r="AE741" s="3"/>
      <c r="AF741" s="3"/>
      <c r="AG741" s="3"/>
      <c r="AH741" s="3"/>
      <c r="AI741" s="3"/>
      <c r="AJ741" s="3"/>
      <c r="AK741" s="3"/>
      <c r="AL741" s="3"/>
      <c r="AM741" s="3"/>
      <c r="AN741" s="3"/>
    </row>
    <row r="742" spans="1:40" ht="14.5">
      <c r="A742" s="3"/>
      <c r="B742" s="3"/>
      <c r="C742" s="3"/>
      <c r="D742" s="3"/>
      <c r="E742" s="3"/>
      <c r="F742" s="3"/>
      <c r="G742" s="3"/>
      <c r="H742" s="3"/>
      <c r="I742" s="3"/>
      <c r="J742" s="3"/>
      <c r="K742" s="3"/>
      <c r="L742" s="3"/>
      <c r="M742" s="3"/>
      <c r="N742" s="3"/>
      <c r="O742" s="3"/>
      <c r="P742" s="3"/>
      <c r="Q742" s="42"/>
      <c r="R742" s="3"/>
      <c r="S742" s="3"/>
      <c r="T742" s="3"/>
      <c r="U742" s="3"/>
      <c r="V742" s="42"/>
      <c r="W742" s="3"/>
      <c r="X742" s="3"/>
      <c r="Y742" s="3"/>
      <c r="Z742" s="3"/>
      <c r="AA742" s="3"/>
      <c r="AB742" s="3"/>
      <c r="AC742" s="3"/>
      <c r="AD742" s="3"/>
      <c r="AE742" s="3"/>
      <c r="AF742" s="3"/>
      <c r="AG742" s="3"/>
      <c r="AH742" s="3"/>
      <c r="AI742" s="3"/>
      <c r="AJ742" s="3"/>
      <c r="AK742" s="3"/>
      <c r="AL742" s="3"/>
      <c r="AM742" s="3"/>
      <c r="AN742" s="3"/>
    </row>
    <row r="743" spans="1:40" ht="14.5">
      <c r="A743" s="3"/>
      <c r="B743" s="3"/>
      <c r="C743" s="3"/>
      <c r="D743" s="3"/>
      <c r="E743" s="3"/>
      <c r="F743" s="3"/>
      <c r="G743" s="3"/>
      <c r="H743" s="3"/>
      <c r="I743" s="3"/>
      <c r="J743" s="3"/>
      <c r="K743" s="3"/>
      <c r="L743" s="3"/>
      <c r="M743" s="3"/>
      <c r="N743" s="3"/>
      <c r="O743" s="3"/>
      <c r="P743" s="3"/>
      <c r="Q743" s="42"/>
      <c r="R743" s="3"/>
      <c r="S743" s="3"/>
      <c r="T743" s="3"/>
      <c r="U743" s="3"/>
      <c r="V743" s="42"/>
      <c r="W743" s="3"/>
      <c r="X743" s="3"/>
      <c r="Y743" s="3"/>
      <c r="Z743" s="3"/>
      <c r="AA743" s="3"/>
      <c r="AB743" s="3"/>
      <c r="AC743" s="3"/>
      <c r="AD743" s="3"/>
      <c r="AE743" s="3"/>
      <c r="AF743" s="3"/>
      <c r="AG743" s="3"/>
      <c r="AH743" s="3"/>
      <c r="AI743" s="3"/>
      <c r="AJ743" s="3"/>
      <c r="AK743" s="3"/>
      <c r="AL743" s="3"/>
      <c r="AM743" s="3"/>
      <c r="AN743" s="3"/>
    </row>
    <row r="744" spans="1:40" ht="14.5">
      <c r="A744" s="3"/>
      <c r="B744" s="3"/>
      <c r="C744" s="3"/>
      <c r="D744" s="3"/>
      <c r="E744" s="3"/>
      <c r="F744" s="3"/>
      <c r="G744" s="3"/>
      <c r="H744" s="3"/>
      <c r="I744" s="3"/>
      <c r="J744" s="3"/>
      <c r="K744" s="3"/>
      <c r="L744" s="3"/>
      <c r="M744" s="3"/>
      <c r="N744" s="3"/>
      <c r="O744" s="3"/>
      <c r="P744" s="3"/>
      <c r="Q744" s="42"/>
      <c r="R744" s="3"/>
      <c r="S744" s="3"/>
      <c r="T744" s="3"/>
      <c r="U744" s="3"/>
      <c r="V744" s="42"/>
      <c r="W744" s="3"/>
      <c r="X744" s="3"/>
      <c r="Y744" s="3"/>
      <c r="Z744" s="3"/>
      <c r="AA744" s="3"/>
      <c r="AB744" s="3"/>
      <c r="AC744" s="3"/>
      <c r="AD744" s="3"/>
      <c r="AE744" s="3"/>
      <c r="AF744" s="3"/>
      <c r="AG744" s="3"/>
      <c r="AH744" s="3"/>
      <c r="AI744" s="3"/>
      <c r="AJ744" s="3"/>
      <c r="AK744" s="3"/>
      <c r="AL744" s="3"/>
      <c r="AM744" s="3"/>
      <c r="AN744" s="3"/>
    </row>
    <row r="745" spans="1:40" ht="14.5">
      <c r="A745" s="3"/>
      <c r="B745" s="3"/>
      <c r="C745" s="3"/>
      <c r="D745" s="3"/>
      <c r="E745" s="3"/>
      <c r="F745" s="3"/>
      <c r="G745" s="3"/>
      <c r="H745" s="3"/>
      <c r="I745" s="3"/>
      <c r="J745" s="3"/>
      <c r="K745" s="3"/>
      <c r="L745" s="3"/>
      <c r="M745" s="3"/>
      <c r="N745" s="3"/>
      <c r="O745" s="3"/>
      <c r="P745" s="3"/>
      <c r="Q745" s="42"/>
      <c r="R745" s="3"/>
      <c r="S745" s="3"/>
      <c r="T745" s="3"/>
      <c r="U745" s="3"/>
      <c r="V745" s="42"/>
      <c r="W745" s="3"/>
      <c r="X745" s="3"/>
      <c r="Y745" s="3"/>
      <c r="Z745" s="3"/>
      <c r="AA745" s="3"/>
      <c r="AB745" s="3"/>
      <c r="AC745" s="3"/>
      <c r="AD745" s="3"/>
      <c r="AE745" s="3"/>
      <c r="AF745" s="3"/>
      <c r="AG745" s="3"/>
      <c r="AH745" s="3"/>
      <c r="AI745" s="3"/>
      <c r="AJ745" s="3"/>
      <c r="AK745" s="3"/>
      <c r="AL745" s="3"/>
      <c r="AM745" s="3"/>
      <c r="AN745" s="3"/>
    </row>
    <row r="746" spans="1:40" ht="14.5">
      <c r="A746" s="3"/>
      <c r="B746" s="3"/>
      <c r="C746" s="3"/>
      <c r="D746" s="3"/>
      <c r="E746" s="3"/>
      <c r="F746" s="3"/>
      <c r="G746" s="3"/>
      <c r="H746" s="3"/>
      <c r="I746" s="3"/>
      <c r="J746" s="3"/>
      <c r="K746" s="3"/>
      <c r="L746" s="3"/>
      <c r="M746" s="3"/>
      <c r="N746" s="3"/>
      <c r="O746" s="3"/>
      <c r="P746" s="3"/>
      <c r="Q746" s="42"/>
      <c r="R746" s="3"/>
      <c r="S746" s="3"/>
      <c r="T746" s="3"/>
      <c r="U746" s="3"/>
      <c r="V746" s="42"/>
      <c r="W746" s="3"/>
      <c r="X746" s="3"/>
      <c r="Y746" s="3"/>
      <c r="Z746" s="3"/>
      <c r="AA746" s="3"/>
      <c r="AB746" s="3"/>
      <c r="AC746" s="3"/>
      <c r="AD746" s="3"/>
      <c r="AE746" s="3"/>
      <c r="AF746" s="3"/>
      <c r="AG746" s="3"/>
      <c r="AH746" s="3"/>
      <c r="AI746" s="3"/>
      <c r="AJ746" s="3"/>
      <c r="AK746" s="3"/>
      <c r="AL746" s="3"/>
      <c r="AM746" s="3"/>
      <c r="AN746" s="3"/>
    </row>
    <row r="747" spans="1:40" ht="14.5">
      <c r="A747" s="3"/>
      <c r="B747" s="3"/>
      <c r="C747" s="3"/>
      <c r="D747" s="3"/>
      <c r="E747" s="3"/>
      <c r="F747" s="3"/>
      <c r="G747" s="3"/>
      <c r="H747" s="3"/>
      <c r="I747" s="3"/>
      <c r="J747" s="3"/>
      <c r="K747" s="3"/>
      <c r="L747" s="3"/>
      <c r="M747" s="3"/>
      <c r="N747" s="3"/>
      <c r="O747" s="3"/>
      <c r="P747" s="3"/>
      <c r="Q747" s="42"/>
      <c r="R747" s="3"/>
      <c r="S747" s="3"/>
      <c r="T747" s="3"/>
      <c r="U747" s="3"/>
      <c r="V747" s="42"/>
      <c r="W747" s="3"/>
      <c r="X747" s="3"/>
      <c r="Y747" s="3"/>
      <c r="Z747" s="3"/>
      <c r="AA747" s="3"/>
      <c r="AB747" s="3"/>
      <c r="AC747" s="3"/>
      <c r="AD747" s="3"/>
      <c r="AE747" s="3"/>
      <c r="AF747" s="3"/>
      <c r="AG747" s="3"/>
      <c r="AH747" s="3"/>
      <c r="AI747" s="3"/>
      <c r="AJ747" s="3"/>
      <c r="AK747" s="3"/>
      <c r="AL747" s="3"/>
      <c r="AM747" s="3"/>
      <c r="AN747" s="3"/>
    </row>
    <row r="748" spans="1:40" ht="14.5">
      <c r="A748" s="3"/>
      <c r="B748" s="3"/>
      <c r="C748" s="3"/>
      <c r="D748" s="3"/>
      <c r="E748" s="3"/>
      <c r="F748" s="3"/>
      <c r="G748" s="3"/>
      <c r="H748" s="3"/>
      <c r="I748" s="3"/>
      <c r="J748" s="3"/>
      <c r="K748" s="3"/>
      <c r="L748" s="3"/>
      <c r="M748" s="3"/>
      <c r="N748" s="3"/>
      <c r="O748" s="3"/>
      <c r="P748" s="3"/>
      <c r="Q748" s="42"/>
      <c r="R748" s="3"/>
      <c r="S748" s="3"/>
      <c r="T748" s="3"/>
      <c r="U748" s="3"/>
      <c r="V748" s="42"/>
      <c r="W748" s="3"/>
      <c r="X748" s="3"/>
      <c r="Y748" s="3"/>
      <c r="Z748" s="3"/>
      <c r="AA748" s="3"/>
      <c r="AB748" s="3"/>
      <c r="AC748" s="3"/>
      <c r="AD748" s="3"/>
      <c r="AE748" s="3"/>
      <c r="AF748" s="3"/>
      <c r="AG748" s="3"/>
      <c r="AH748" s="3"/>
      <c r="AI748" s="3"/>
      <c r="AJ748" s="3"/>
      <c r="AK748" s="3"/>
      <c r="AL748" s="3"/>
      <c r="AM748" s="3"/>
      <c r="AN748" s="3"/>
    </row>
    <row r="749" spans="1:40" ht="14.5">
      <c r="A749" s="3"/>
      <c r="B749" s="3"/>
      <c r="C749" s="3"/>
      <c r="D749" s="3"/>
      <c r="E749" s="3"/>
      <c r="F749" s="3"/>
      <c r="G749" s="3"/>
      <c r="H749" s="3"/>
      <c r="I749" s="3"/>
      <c r="J749" s="3"/>
      <c r="K749" s="3"/>
      <c r="L749" s="3"/>
      <c r="M749" s="3"/>
      <c r="N749" s="3"/>
      <c r="O749" s="3"/>
      <c r="P749" s="3"/>
      <c r="Q749" s="42"/>
      <c r="R749" s="3"/>
      <c r="S749" s="3"/>
      <c r="T749" s="3"/>
      <c r="U749" s="3"/>
      <c r="V749" s="42"/>
      <c r="W749" s="3"/>
      <c r="X749" s="3"/>
      <c r="Y749" s="3"/>
      <c r="Z749" s="3"/>
      <c r="AA749" s="3"/>
      <c r="AB749" s="3"/>
      <c r="AC749" s="3"/>
      <c r="AD749" s="3"/>
      <c r="AE749" s="3"/>
      <c r="AF749" s="3"/>
      <c r="AG749" s="3"/>
      <c r="AH749" s="3"/>
      <c r="AI749" s="3"/>
      <c r="AJ749" s="3"/>
      <c r="AK749" s="3"/>
      <c r="AL749" s="3"/>
      <c r="AM749" s="3"/>
      <c r="AN749" s="3"/>
    </row>
    <row r="750" spans="1:40" ht="14.5">
      <c r="A750" s="3"/>
      <c r="B750" s="3"/>
      <c r="C750" s="3"/>
      <c r="D750" s="3"/>
      <c r="E750" s="3"/>
      <c r="F750" s="3"/>
      <c r="G750" s="3"/>
      <c r="H750" s="3"/>
      <c r="I750" s="3"/>
      <c r="J750" s="3"/>
      <c r="K750" s="3"/>
      <c r="L750" s="3"/>
      <c r="M750" s="3"/>
      <c r="N750" s="3"/>
      <c r="O750" s="3"/>
      <c r="P750" s="3"/>
      <c r="Q750" s="42"/>
      <c r="R750" s="3"/>
      <c r="S750" s="3"/>
      <c r="T750" s="3"/>
      <c r="U750" s="3"/>
      <c r="V750" s="42"/>
      <c r="W750" s="3"/>
      <c r="X750" s="3"/>
      <c r="Y750" s="3"/>
      <c r="Z750" s="3"/>
      <c r="AA750" s="3"/>
      <c r="AB750" s="3"/>
      <c r="AC750" s="3"/>
      <c r="AD750" s="3"/>
      <c r="AE750" s="3"/>
      <c r="AF750" s="3"/>
      <c r="AG750" s="3"/>
      <c r="AH750" s="3"/>
      <c r="AI750" s="3"/>
      <c r="AJ750" s="3"/>
      <c r="AK750" s="3"/>
      <c r="AL750" s="3"/>
      <c r="AM750" s="3"/>
      <c r="AN750" s="3"/>
    </row>
    <row r="751" spans="1:40" ht="14.5">
      <c r="A751" s="3"/>
      <c r="B751" s="3"/>
      <c r="C751" s="3"/>
      <c r="D751" s="3"/>
      <c r="E751" s="3"/>
      <c r="F751" s="3"/>
      <c r="G751" s="3"/>
      <c r="H751" s="3"/>
      <c r="I751" s="3"/>
      <c r="J751" s="3"/>
      <c r="K751" s="3"/>
      <c r="L751" s="3"/>
      <c r="M751" s="3"/>
      <c r="N751" s="3"/>
      <c r="O751" s="3"/>
      <c r="P751" s="3"/>
      <c r="Q751" s="42"/>
      <c r="R751" s="3"/>
      <c r="S751" s="3"/>
      <c r="T751" s="3"/>
      <c r="U751" s="3"/>
      <c r="V751" s="42"/>
      <c r="W751" s="3"/>
      <c r="X751" s="3"/>
      <c r="Y751" s="3"/>
      <c r="Z751" s="3"/>
      <c r="AA751" s="3"/>
      <c r="AB751" s="3"/>
      <c r="AC751" s="3"/>
      <c r="AD751" s="3"/>
      <c r="AE751" s="3"/>
      <c r="AF751" s="3"/>
      <c r="AG751" s="3"/>
      <c r="AH751" s="3"/>
      <c r="AI751" s="3"/>
      <c r="AJ751" s="3"/>
      <c r="AK751" s="3"/>
      <c r="AL751" s="3"/>
      <c r="AM751" s="3"/>
      <c r="AN751" s="3"/>
    </row>
    <row r="752" spans="1:40" ht="14.5">
      <c r="A752" s="3"/>
      <c r="B752" s="3"/>
      <c r="C752" s="3"/>
      <c r="D752" s="3"/>
      <c r="E752" s="3"/>
      <c r="F752" s="3"/>
      <c r="G752" s="3"/>
      <c r="H752" s="3"/>
      <c r="I752" s="3"/>
      <c r="J752" s="3"/>
      <c r="K752" s="3"/>
      <c r="L752" s="3"/>
      <c r="M752" s="3"/>
      <c r="N752" s="3"/>
      <c r="O752" s="3"/>
      <c r="P752" s="3"/>
      <c r="Q752" s="42"/>
      <c r="R752" s="3"/>
      <c r="S752" s="3"/>
      <c r="T752" s="3"/>
      <c r="U752" s="3"/>
      <c r="V752" s="42"/>
      <c r="W752" s="3"/>
      <c r="X752" s="3"/>
      <c r="Y752" s="3"/>
      <c r="Z752" s="3"/>
      <c r="AA752" s="3"/>
      <c r="AB752" s="3"/>
      <c r="AC752" s="3"/>
      <c r="AD752" s="3"/>
      <c r="AE752" s="3"/>
      <c r="AF752" s="3"/>
      <c r="AG752" s="3"/>
      <c r="AH752" s="3"/>
      <c r="AI752" s="3"/>
      <c r="AJ752" s="3"/>
      <c r="AK752" s="3"/>
      <c r="AL752" s="3"/>
      <c r="AM752" s="3"/>
      <c r="AN752" s="3"/>
    </row>
    <row r="753" spans="1:40" ht="14.5">
      <c r="A753" s="3"/>
      <c r="B753" s="3"/>
      <c r="C753" s="3"/>
      <c r="D753" s="3"/>
      <c r="E753" s="3"/>
      <c r="F753" s="3"/>
      <c r="G753" s="3"/>
      <c r="H753" s="3"/>
      <c r="I753" s="3"/>
      <c r="J753" s="3"/>
      <c r="K753" s="3"/>
      <c r="L753" s="3"/>
      <c r="M753" s="3"/>
      <c r="N753" s="3"/>
      <c r="O753" s="3"/>
      <c r="P753" s="3"/>
      <c r="Q753" s="42"/>
      <c r="R753" s="3"/>
      <c r="S753" s="3"/>
      <c r="T753" s="3"/>
      <c r="U753" s="3"/>
      <c r="V753" s="42"/>
      <c r="W753" s="3"/>
      <c r="X753" s="3"/>
      <c r="Y753" s="3"/>
      <c r="Z753" s="3"/>
      <c r="AA753" s="3"/>
      <c r="AB753" s="3"/>
      <c r="AC753" s="3"/>
      <c r="AD753" s="3"/>
      <c r="AE753" s="3"/>
      <c r="AF753" s="3"/>
      <c r="AG753" s="3"/>
      <c r="AH753" s="3"/>
      <c r="AI753" s="3"/>
      <c r="AJ753" s="3"/>
      <c r="AK753" s="3"/>
      <c r="AL753" s="3"/>
      <c r="AM753" s="3"/>
      <c r="AN753" s="3"/>
    </row>
    <row r="754" spans="1:40" ht="14.5">
      <c r="A754" s="3"/>
      <c r="B754" s="3"/>
      <c r="C754" s="3"/>
      <c r="D754" s="3"/>
      <c r="E754" s="3"/>
      <c r="F754" s="3"/>
      <c r="G754" s="3"/>
      <c r="H754" s="3"/>
      <c r="I754" s="3"/>
      <c r="J754" s="3"/>
      <c r="K754" s="3"/>
      <c r="L754" s="3"/>
      <c r="M754" s="3"/>
      <c r="N754" s="3"/>
      <c r="O754" s="3"/>
      <c r="P754" s="3"/>
      <c r="Q754" s="42"/>
      <c r="R754" s="3"/>
      <c r="S754" s="3"/>
      <c r="T754" s="3"/>
      <c r="U754" s="3"/>
      <c r="V754" s="42"/>
      <c r="W754" s="3"/>
      <c r="X754" s="3"/>
      <c r="Y754" s="3"/>
      <c r="Z754" s="3"/>
      <c r="AA754" s="3"/>
      <c r="AB754" s="3"/>
      <c r="AC754" s="3"/>
      <c r="AD754" s="3"/>
      <c r="AE754" s="3"/>
      <c r="AF754" s="3"/>
      <c r="AG754" s="3"/>
      <c r="AH754" s="3"/>
      <c r="AI754" s="3"/>
      <c r="AJ754" s="3"/>
      <c r="AK754" s="3"/>
      <c r="AL754" s="3"/>
      <c r="AM754" s="3"/>
      <c r="AN754" s="3"/>
    </row>
    <row r="755" spans="1:40" ht="14.5">
      <c r="A755" s="3"/>
      <c r="B755" s="3"/>
      <c r="C755" s="3"/>
      <c r="D755" s="3"/>
      <c r="E755" s="3"/>
      <c r="F755" s="3"/>
      <c r="G755" s="3"/>
      <c r="H755" s="3"/>
      <c r="I755" s="3"/>
      <c r="J755" s="3"/>
      <c r="K755" s="3"/>
      <c r="L755" s="3"/>
      <c r="M755" s="3"/>
      <c r="N755" s="3"/>
      <c r="O755" s="3"/>
      <c r="P755" s="3"/>
      <c r="Q755" s="42"/>
      <c r="R755" s="3"/>
      <c r="S755" s="3"/>
      <c r="T755" s="3"/>
      <c r="U755" s="3"/>
      <c r="V755" s="42"/>
      <c r="W755" s="3"/>
      <c r="X755" s="3"/>
      <c r="Y755" s="3"/>
      <c r="Z755" s="3"/>
      <c r="AA755" s="3"/>
      <c r="AB755" s="3"/>
      <c r="AC755" s="3"/>
      <c r="AD755" s="3"/>
      <c r="AE755" s="3"/>
      <c r="AF755" s="3"/>
      <c r="AG755" s="3"/>
      <c r="AH755" s="3"/>
      <c r="AI755" s="3"/>
      <c r="AJ755" s="3"/>
      <c r="AK755" s="3"/>
      <c r="AL755" s="3"/>
      <c r="AM755" s="3"/>
      <c r="AN755" s="3"/>
    </row>
    <row r="756" spans="1:40" ht="14.5">
      <c r="A756" s="3"/>
      <c r="B756" s="3"/>
      <c r="C756" s="3"/>
      <c r="D756" s="3"/>
      <c r="E756" s="3"/>
      <c r="F756" s="3"/>
      <c r="G756" s="3"/>
      <c r="H756" s="3"/>
      <c r="I756" s="3"/>
      <c r="J756" s="3"/>
      <c r="K756" s="3"/>
      <c r="L756" s="3"/>
      <c r="M756" s="3"/>
      <c r="N756" s="3"/>
      <c r="O756" s="3"/>
      <c r="P756" s="3"/>
      <c r="Q756" s="42"/>
      <c r="R756" s="3"/>
      <c r="S756" s="3"/>
      <c r="T756" s="3"/>
      <c r="U756" s="3"/>
      <c r="V756" s="42"/>
      <c r="W756" s="3"/>
      <c r="X756" s="3"/>
      <c r="Y756" s="3"/>
      <c r="Z756" s="3"/>
      <c r="AA756" s="3"/>
      <c r="AB756" s="3"/>
      <c r="AC756" s="3"/>
      <c r="AD756" s="3"/>
      <c r="AE756" s="3"/>
      <c r="AF756" s="3"/>
      <c r="AG756" s="3"/>
      <c r="AH756" s="3"/>
      <c r="AI756" s="3"/>
      <c r="AJ756" s="3"/>
      <c r="AK756" s="3"/>
      <c r="AL756" s="3"/>
      <c r="AM756" s="3"/>
      <c r="AN756" s="3"/>
    </row>
    <row r="757" spans="1:40" ht="14.5">
      <c r="A757" s="3"/>
      <c r="B757" s="3"/>
      <c r="C757" s="3"/>
      <c r="D757" s="3"/>
      <c r="E757" s="3"/>
      <c r="F757" s="3"/>
      <c r="G757" s="3"/>
      <c r="H757" s="3"/>
      <c r="I757" s="3"/>
      <c r="J757" s="3"/>
      <c r="K757" s="3"/>
      <c r="L757" s="3"/>
      <c r="M757" s="3"/>
      <c r="N757" s="3"/>
      <c r="O757" s="3"/>
      <c r="P757" s="3"/>
      <c r="Q757" s="42"/>
      <c r="R757" s="3"/>
      <c r="S757" s="3"/>
      <c r="T757" s="3"/>
      <c r="U757" s="3"/>
      <c r="V757" s="42"/>
      <c r="W757" s="3"/>
      <c r="X757" s="3"/>
      <c r="Y757" s="3"/>
      <c r="Z757" s="3"/>
      <c r="AA757" s="3"/>
      <c r="AB757" s="3"/>
      <c r="AC757" s="3"/>
      <c r="AD757" s="3"/>
      <c r="AE757" s="3"/>
      <c r="AF757" s="3"/>
      <c r="AG757" s="3"/>
      <c r="AH757" s="3"/>
      <c r="AI757" s="3"/>
      <c r="AJ757" s="3"/>
      <c r="AK757" s="3"/>
      <c r="AL757" s="3"/>
      <c r="AM757" s="3"/>
      <c r="AN757" s="3"/>
    </row>
    <row r="758" spans="1:40" ht="14.5">
      <c r="A758" s="3"/>
      <c r="B758" s="3"/>
      <c r="C758" s="3"/>
      <c r="D758" s="3"/>
      <c r="E758" s="3"/>
      <c r="F758" s="3"/>
      <c r="G758" s="3"/>
      <c r="H758" s="3"/>
      <c r="I758" s="3"/>
      <c r="J758" s="3"/>
      <c r="K758" s="3"/>
      <c r="L758" s="3"/>
      <c r="M758" s="3"/>
      <c r="N758" s="3"/>
      <c r="O758" s="3"/>
      <c r="P758" s="3"/>
      <c r="Q758" s="42"/>
      <c r="R758" s="3"/>
      <c r="S758" s="3"/>
      <c r="T758" s="3"/>
      <c r="U758" s="3"/>
      <c r="V758" s="42"/>
      <c r="W758" s="3"/>
      <c r="X758" s="3"/>
      <c r="Y758" s="3"/>
      <c r="Z758" s="3"/>
      <c r="AA758" s="3"/>
      <c r="AB758" s="3"/>
      <c r="AC758" s="3"/>
      <c r="AD758" s="3"/>
      <c r="AE758" s="3"/>
      <c r="AF758" s="3"/>
      <c r="AG758" s="3"/>
      <c r="AH758" s="3"/>
      <c r="AI758" s="3"/>
      <c r="AJ758" s="3"/>
      <c r="AK758" s="3"/>
      <c r="AL758" s="3"/>
      <c r="AM758" s="3"/>
      <c r="AN758" s="3"/>
    </row>
    <row r="759" spans="1:40" ht="14.5">
      <c r="A759" s="3"/>
      <c r="B759" s="3"/>
      <c r="C759" s="3"/>
      <c r="D759" s="3"/>
      <c r="E759" s="3"/>
      <c r="F759" s="3"/>
      <c r="G759" s="3"/>
      <c r="H759" s="3"/>
      <c r="I759" s="3"/>
      <c r="J759" s="3"/>
      <c r="K759" s="3"/>
      <c r="L759" s="3"/>
      <c r="M759" s="3"/>
      <c r="N759" s="3"/>
      <c r="O759" s="3"/>
      <c r="P759" s="3"/>
      <c r="Q759" s="42"/>
      <c r="R759" s="3"/>
      <c r="S759" s="3"/>
      <c r="T759" s="3"/>
      <c r="U759" s="3"/>
      <c r="V759" s="42"/>
      <c r="W759" s="3"/>
      <c r="X759" s="3"/>
      <c r="Y759" s="3"/>
      <c r="Z759" s="3"/>
      <c r="AA759" s="3"/>
      <c r="AB759" s="3"/>
      <c r="AC759" s="3"/>
      <c r="AD759" s="3"/>
      <c r="AE759" s="3"/>
      <c r="AF759" s="3"/>
      <c r="AG759" s="3"/>
      <c r="AH759" s="3"/>
      <c r="AI759" s="3"/>
      <c r="AJ759" s="3"/>
      <c r="AK759" s="3"/>
      <c r="AL759" s="3"/>
      <c r="AM759" s="3"/>
      <c r="AN759" s="3"/>
    </row>
    <row r="760" spans="1:40" ht="14.5">
      <c r="A760" s="3"/>
      <c r="B760" s="3"/>
      <c r="C760" s="3"/>
      <c r="D760" s="3"/>
      <c r="E760" s="3"/>
      <c r="F760" s="3"/>
      <c r="G760" s="3"/>
      <c r="H760" s="3"/>
      <c r="I760" s="3"/>
      <c r="J760" s="3"/>
      <c r="K760" s="3"/>
      <c r="L760" s="3"/>
      <c r="M760" s="3"/>
      <c r="N760" s="3"/>
      <c r="O760" s="3"/>
      <c r="P760" s="3"/>
      <c r="Q760" s="42"/>
      <c r="R760" s="3"/>
      <c r="S760" s="3"/>
      <c r="T760" s="3"/>
      <c r="U760" s="3"/>
      <c r="V760" s="42"/>
      <c r="W760" s="3"/>
      <c r="X760" s="3"/>
      <c r="Y760" s="3"/>
      <c r="Z760" s="3"/>
      <c r="AA760" s="3"/>
      <c r="AB760" s="3"/>
      <c r="AC760" s="3"/>
      <c r="AD760" s="3"/>
      <c r="AE760" s="3"/>
      <c r="AF760" s="3"/>
      <c r="AG760" s="3"/>
      <c r="AH760" s="3"/>
      <c r="AI760" s="3"/>
      <c r="AJ760" s="3"/>
      <c r="AK760" s="3"/>
      <c r="AL760" s="3"/>
      <c r="AM760" s="3"/>
      <c r="AN760" s="3"/>
    </row>
    <row r="761" spans="1:40" ht="14.5">
      <c r="A761" s="3"/>
      <c r="B761" s="3"/>
      <c r="C761" s="3"/>
      <c r="D761" s="3"/>
      <c r="E761" s="3"/>
      <c r="F761" s="3"/>
      <c r="G761" s="3"/>
      <c r="H761" s="3"/>
      <c r="I761" s="3"/>
      <c r="J761" s="3"/>
      <c r="K761" s="3"/>
      <c r="L761" s="3"/>
      <c r="M761" s="3"/>
      <c r="N761" s="3"/>
      <c r="O761" s="3"/>
      <c r="P761" s="3"/>
      <c r="Q761" s="42"/>
      <c r="R761" s="3"/>
      <c r="S761" s="3"/>
      <c r="T761" s="3"/>
      <c r="U761" s="3"/>
      <c r="V761" s="42"/>
      <c r="W761" s="3"/>
      <c r="X761" s="3"/>
      <c r="Y761" s="3"/>
      <c r="Z761" s="3"/>
      <c r="AA761" s="3"/>
      <c r="AB761" s="3"/>
      <c r="AC761" s="3"/>
      <c r="AD761" s="3"/>
      <c r="AE761" s="3"/>
      <c r="AF761" s="3"/>
      <c r="AG761" s="3"/>
      <c r="AH761" s="3"/>
      <c r="AI761" s="3"/>
      <c r="AJ761" s="3"/>
      <c r="AK761" s="3"/>
      <c r="AL761" s="3"/>
      <c r="AM761" s="3"/>
      <c r="AN761" s="3"/>
    </row>
    <row r="762" spans="1:40" ht="14.5">
      <c r="A762" s="3"/>
      <c r="B762" s="3"/>
      <c r="C762" s="3"/>
      <c r="D762" s="3"/>
      <c r="E762" s="3"/>
      <c r="F762" s="3"/>
      <c r="G762" s="3"/>
      <c r="H762" s="3"/>
      <c r="I762" s="3"/>
      <c r="J762" s="3"/>
      <c r="K762" s="3"/>
      <c r="L762" s="3"/>
      <c r="M762" s="3"/>
      <c r="N762" s="3"/>
      <c r="O762" s="3"/>
      <c r="P762" s="3"/>
      <c r="Q762" s="42"/>
      <c r="R762" s="3"/>
      <c r="S762" s="3"/>
      <c r="T762" s="3"/>
      <c r="U762" s="3"/>
      <c r="V762" s="42"/>
      <c r="W762" s="3"/>
      <c r="X762" s="3"/>
      <c r="Y762" s="3"/>
      <c r="Z762" s="3"/>
      <c r="AA762" s="3"/>
      <c r="AB762" s="3"/>
      <c r="AC762" s="3"/>
      <c r="AD762" s="3"/>
      <c r="AE762" s="3"/>
      <c r="AF762" s="3"/>
      <c r="AG762" s="3"/>
      <c r="AH762" s="3"/>
      <c r="AI762" s="3"/>
      <c r="AJ762" s="3"/>
      <c r="AK762" s="3"/>
      <c r="AL762" s="3"/>
      <c r="AM762" s="3"/>
      <c r="AN762" s="3"/>
    </row>
    <row r="763" spans="1:40" ht="14.5">
      <c r="A763" s="3"/>
      <c r="B763" s="3"/>
      <c r="C763" s="3"/>
      <c r="D763" s="3"/>
      <c r="E763" s="3"/>
      <c r="F763" s="3"/>
      <c r="G763" s="3"/>
      <c r="H763" s="3"/>
      <c r="I763" s="3"/>
      <c r="J763" s="3"/>
      <c r="K763" s="3"/>
      <c r="L763" s="3"/>
      <c r="M763" s="3"/>
      <c r="N763" s="3"/>
      <c r="O763" s="3"/>
      <c r="P763" s="3"/>
      <c r="Q763" s="42"/>
      <c r="R763" s="3"/>
      <c r="S763" s="3"/>
      <c r="T763" s="3"/>
      <c r="U763" s="3"/>
      <c r="V763" s="42"/>
      <c r="W763" s="3"/>
      <c r="X763" s="3"/>
      <c r="Y763" s="3"/>
      <c r="Z763" s="3"/>
      <c r="AA763" s="3"/>
      <c r="AB763" s="3"/>
      <c r="AC763" s="3"/>
      <c r="AD763" s="3"/>
      <c r="AE763" s="3"/>
      <c r="AF763" s="3"/>
      <c r="AG763" s="3"/>
      <c r="AH763" s="3"/>
      <c r="AI763" s="3"/>
      <c r="AJ763" s="3"/>
      <c r="AK763" s="3"/>
      <c r="AL763" s="3"/>
      <c r="AM763" s="3"/>
      <c r="AN763" s="3"/>
    </row>
    <row r="764" spans="1:40" ht="14.5">
      <c r="A764" s="3"/>
      <c r="B764" s="3"/>
      <c r="C764" s="3"/>
      <c r="D764" s="3"/>
      <c r="E764" s="3"/>
      <c r="F764" s="3"/>
      <c r="G764" s="3"/>
      <c r="H764" s="3"/>
      <c r="I764" s="3"/>
      <c r="J764" s="3"/>
      <c r="K764" s="3"/>
      <c r="L764" s="3"/>
      <c r="M764" s="3"/>
      <c r="N764" s="3"/>
      <c r="O764" s="3"/>
      <c r="P764" s="3"/>
      <c r="Q764" s="42"/>
      <c r="R764" s="3"/>
      <c r="S764" s="3"/>
      <c r="T764" s="3"/>
      <c r="U764" s="3"/>
      <c r="V764" s="42"/>
      <c r="W764" s="3"/>
      <c r="X764" s="3"/>
      <c r="Y764" s="3"/>
      <c r="Z764" s="3"/>
      <c r="AA764" s="3"/>
      <c r="AB764" s="3"/>
      <c r="AC764" s="3"/>
      <c r="AD764" s="3"/>
      <c r="AE764" s="3"/>
      <c r="AF764" s="3"/>
      <c r="AG764" s="3"/>
      <c r="AH764" s="3"/>
      <c r="AI764" s="3"/>
      <c r="AJ764" s="3"/>
      <c r="AK764" s="3"/>
      <c r="AL764" s="3"/>
      <c r="AM764" s="3"/>
      <c r="AN764" s="3"/>
    </row>
    <row r="765" spans="1:40" ht="14.5">
      <c r="A765" s="3"/>
      <c r="B765" s="3"/>
      <c r="C765" s="3"/>
      <c r="D765" s="3"/>
      <c r="E765" s="3"/>
      <c r="F765" s="3"/>
      <c r="G765" s="3"/>
      <c r="H765" s="3"/>
      <c r="I765" s="3"/>
      <c r="J765" s="3"/>
      <c r="K765" s="3"/>
      <c r="L765" s="3"/>
      <c r="M765" s="3"/>
      <c r="N765" s="3"/>
      <c r="O765" s="3"/>
      <c r="P765" s="3"/>
      <c r="Q765" s="42"/>
      <c r="R765" s="3"/>
      <c r="S765" s="3"/>
      <c r="T765" s="3"/>
      <c r="U765" s="3"/>
      <c r="V765" s="42"/>
      <c r="W765" s="3"/>
      <c r="X765" s="3"/>
      <c r="Y765" s="3"/>
      <c r="Z765" s="3"/>
      <c r="AA765" s="3"/>
      <c r="AB765" s="3"/>
      <c r="AC765" s="3"/>
      <c r="AD765" s="3"/>
      <c r="AE765" s="3"/>
      <c r="AF765" s="3"/>
      <c r="AG765" s="3"/>
      <c r="AH765" s="3"/>
      <c r="AI765" s="3"/>
      <c r="AJ765" s="3"/>
      <c r="AK765" s="3"/>
      <c r="AL765" s="3"/>
      <c r="AM765" s="3"/>
      <c r="AN765" s="3"/>
    </row>
    <row r="766" spans="1:40" ht="14.5">
      <c r="A766" s="3"/>
      <c r="B766" s="3"/>
      <c r="C766" s="3"/>
      <c r="D766" s="3"/>
      <c r="E766" s="3"/>
      <c r="F766" s="3"/>
      <c r="G766" s="3"/>
      <c r="H766" s="3"/>
      <c r="I766" s="3"/>
      <c r="J766" s="3"/>
      <c r="K766" s="3"/>
      <c r="L766" s="3"/>
      <c r="M766" s="3"/>
      <c r="N766" s="3"/>
      <c r="O766" s="3"/>
      <c r="P766" s="3"/>
      <c r="Q766" s="42"/>
      <c r="R766" s="3"/>
      <c r="S766" s="3"/>
      <c r="T766" s="3"/>
      <c r="U766" s="3"/>
      <c r="V766" s="42"/>
      <c r="W766" s="3"/>
      <c r="X766" s="3"/>
      <c r="Y766" s="3"/>
      <c r="Z766" s="3"/>
      <c r="AA766" s="3"/>
      <c r="AB766" s="3"/>
      <c r="AC766" s="3"/>
      <c r="AD766" s="3"/>
      <c r="AE766" s="3"/>
      <c r="AF766" s="3"/>
      <c r="AG766" s="3"/>
      <c r="AH766" s="3"/>
      <c r="AI766" s="3"/>
      <c r="AJ766" s="3"/>
      <c r="AK766" s="3"/>
      <c r="AL766" s="3"/>
      <c r="AM766" s="3"/>
      <c r="AN766" s="3"/>
    </row>
    <row r="767" spans="1:40" ht="14.5">
      <c r="A767" s="3"/>
      <c r="B767" s="3"/>
      <c r="C767" s="3"/>
      <c r="D767" s="3"/>
      <c r="E767" s="3"/>
      <c r="F767" s="3"/>
      <c r="G767" s="3"/>
      <c r="H767" s="3"/>
      <c r="I767" s="3"/>
      <c r="J767" s="3"/>
      <c r="K767" s="3"/>
      <c r="L767" s="3"/>
      <c r="M767" s="3"/>
      <c r="N767" s="3"/>
      <c r="O767" s="3"/>
      <c r="P767" s="3"/>
      <c r="Q767" s="42"/>
      <c r="R767" s="3"/>
      <c r="S767" s="3"/>
      <c r="T767" s="3"/>
      <c r="U767" s="3"/>
      <c r="V767" s="42"/>
      <c r="W767" s="3"/>
      <c r="X767" s="3"/>
      <c r="Y767" s="3"/>
      <c r="Z767" s="3"/>
      <c r="AA767" s="3"/>
      <c r="AB767" s="3"/>
      <c r="AC767" s="3"/>
      <c r="AD767" s="3"/>
      <c r="AE767" s="3"/>
      <c r="AF767" s="3"/>
      <c r="AG767" s="3"/>
      <c r="AH767" s="3"/>
      <c r="AI767" s="3"/>
      <c r="AJ767" s="3"/>
      <c r="AK767" s="3"/>
      <c r="AL767" s="3"/>
      <c r="AM767" s="3"/>
      <c r="AN767" s="3"/>
    </row>
    <row r="768" spans="1:40" ht="14.5">
      <c r="A768" s="3"/>
      <c r="B768" s="3"/>
      <c r="C768" s="3"/>
      <c r="D768" s="3"/>
      <c r="E768" s="3"/>
      <c r="F768" s="3"/>
      <c r="G768" s="3"/>
      <c r="H768" s="3"/>
      <c r="I768" s="3"/>
      <c r="J768" s="3"/>
      <c r="K768" s="3"/>
      <c r="L768" s="3"/>
      <c r="M768" s="3"/>
      <c r="N768" s="3"/>
      <c r="O768" s="3"/>
      <c r="P768" s="3"/>
      <c r="Q768" s="42"/>
      <c r="R768" s="3"/>
      <c r="S768" s="3"/>
      <c r="T768" s="3"/>
      <c r="U768" s="3"/>
      <c r="V768" s="42"/>
      <c r="W768" s="3"/>
      <c r="X768" s="3"/>
      <c r="Y768" s="3"/>
      <c r="Z768" s="3"/>
      <c r="AA768" s="3"/>
      <c r="AB768" s="3"/>
      <c r="AC768" s="3"/>
      <c r="AD768" s="3"/>
      <c r="AE768" s="3"/>
      <c r="AF768" s="3"/>
      <c r="AG768" s="3"/>
      <c r="AH768" s="3"/>
      <c r="AI768" s="3"/>
      <c r="AJ768" s="3"/>
      <c r="AK768" s="3"/>
      <c r="AL768" s="3"/>
      <c r="AM768" s="3"/>
      <c r="AN768" s="3"/>
    </row>
    <row r="769" spans="1:40" ht="14.5">
      <c r="A769" s="3"/>
      <c r="B769" s="3"/>
      <c r="C769" s="3"/>
      <c r="D769" s="3"/>
      <c r="E769" s="3"/>
      <c r="F769" s="3"/>
      <c r="G769" s="3"/>
      <c r="H769" s="3"/>
      <c r="I769" s="3"/>
      <c r="J769" s="3"/>
      <c r="K769" s="3"/>
      <c r="L769" s="3"/>
      <c r="M769" s="3"/>
      <c r="N769" s="3"/>
      <c r="O769" s="3"/>
      <c r="P769" s="3"/>
      <c r="Q769" s="42"/>
      <c r="R769" s="3"/>
      <c r="S769" s="3"/>
      <c r="T769" s="3"/>
      <c r="U769" s="3"/>
      <c r="V769" s="42"/>
      <c r="W769" s="3"/>
      <c r="X769" s="3"/>
      <c r="Y769" s="3"/>
      <c r="Z769" s="3"/>
      <c r="AA769" s="3"/>
      <c r="AB769" s="3"/>
      <c r="AC769" s="3"/>
      <c r="AD769" s="3"/>
      <c r="AE769" s="3"/>
      <c r="AF769" s="3"/>
      <c r="AG769" s="3"/>
      <c r="AH769" s="3"/>
      <c r="AI769" s="3"/>
      <c r="AJ769" s="3"/>
      <c r="AK769" s="3"/>
      <c r="AL769" s="3"/>
      <c r="AM769" s="3"/>
      <c r="AN769" s="3"/>
    </row>
    <row r="770" spans="1:40" ht="14.5">
      <c r="A770" s="3"/>
      <c r="B770" s="3"/>
      <c r="C770" s="3"/>
      <c r="D770" s="3"/>
      <c r="E770" s="3"/>
      <c r="F770" s="3"/>
      <c r="G770" s="3"/>
      <c r="H770" s="3"/>
      <c r="I770" s="3"/>
      <c r="J770" s="3"/>
      <c r="K770" s="3"/>
      <c r="L770" s="3"/>
      <c r="M770" s="3"/>
      <c r="N770" s="3"/>
      <c r="O770" s="3"/>
      <c r="P770" s="3"/>
      <c r="Q770" s="42"/>
      <c r="R770" s="3"/>
      <c r="S770" s="3"/>
      <c r="T770" s="3"/>
      <c r="U770" s="3"/>
      <c r="V770" s="42"/>
      <c r="W770" s="3"/>
      <c r="X770" s="3"/>
      <c r="Y770" s="3"/>
      <c r="Z770" s="3"/>
      <c r="AA770" s="3"/>
      <c r="AB770" s="3"/>
      <c r="AC770" s="3"/>
      <c r="AD770" s="3"/>
      <c r="AE770" s="3"/>
      <c r="AF770" s="3"/>
      <c r="AG770" s="3"/>
      <c r="AH770" s="3"/>
      <c r="AI770" s="3"/>
      <c r="AJ770" s="3"/>
      <c r="AK770" s="3"/>
      <c r="AL770" s="3"/>
      <c r="AM770" s="3"/>
      <c r="AN770" s="3"/>
    </row>
    <row r="771" spans="1:40" ht="14.5">
      <c r="A771" s="3"/>
      <c r="B771" s="3"/>
      <c r="C771" s="3"/>
      <c r="D771" s="3"/>
      <c r="E771" s="3"/>
      <c r="F771" s="3"/>
      <c r="G771" s="3"/>
      <c r="H771" s="3"/>
      <c r="I771" s="3"/>
      <c r="J771" s="3"/>
      <c r="K771" s="3"/>
      <c r="L771" s="3"/>
      <c r="M771" s="3"/>
      <c r="N771" s="3"/>
      <c r="O771" s="3"/>
      <c r="P771" s="3"/>
      <c r="Q771" s="42"/>
      <c r="R771" s="3"/>
      <c r="S771" s="3"/>
      <c r="T771" s="3"/>
      <c r="U771" s="3"/>
      <c r="V771" s="42"/>
      <c r="W771" s="3"/>
      <c r="X771" s="3"/>
      <c r="Y771" s="3"/>
      <c r="Z771" s="3"/>
      <c r="AA771" s="3"/>
      <c r="AB771" s="3"/>
      <c r="AC771" s="3"/>
      <c r="AD771" s="3"/>
      <c r="AE771" s="3"/>
      <c r="AF771" s="3"/>
      <c r="AG771" s="3"/>
      <c r="AH771" s="3"/>
      <c r="AI771" s="3"/>
      <c r="AJ771" s="3"/>
      <c r="AK771" s="3"/>
      <c r="AL771" s="3"/>
      <c r="AM771" s="3"/>
      <c r="AN771" s="3"/>
    </row>
    <row r="772" spans="1:40" ht="14.5">
      <c r="A772" s="3"/>
      <c r="B772" s="3"/>
      <c r="C772" s="3"/>
      <c r="D772" s="3"/>
      <c r="E772" s="3"/>
      <c r="F772" s="3"/>
      <c r="G772" s="3"/>
      <c r="H772" s="3"/>
      <c r="I772" s="3"/>
      <c r="J772" s="3"/>
      <c r="K772" s="3"/>
      <c r="L772" s="3"/>
      <c r="M772" s="3"/>
      <c r="N772" s="3"/>
      <c r="O772" s="3"/>
      <c r="P772" s="3"/>
      <c r="Q772" s="42"/>
      <c r="R772" s="3"/>
      <c r="S772" s="3"/>
      <c r="T772" s="3"/>
      <c r="U772" s="3"/>
      <c r="V772" s="42"/>
      <c r="W772" s="3"/>
      <c r="X772" s="3"/>
      <c r="Y772" s="3"/>
      <c r="Z772" s="3"/>
      <c r="AA772" s="3"/>
      <c r="AB772" s="3"/>
      <c r="AC772" s="3"/>
      <c r="AD772" s="3"/>
      <c r="AE772" s="3"/>
      <c r="AF772" s="3"/>
      <c r="AG772" s="3"/>
      <c r="AH772" s="3"/>
      <c r="AI772" s="3"/>
      <c r="AJ772" s="3"/>
      <c r="AK772" s="3"/>
      <c r="AL772" s="3"/>
      <c r="AM772" s="3"/>
      <c r="AN772" s="3"/>
    </row>
    <row r="773" spans="1:40" ht="14.5">
      <c r="A773" s="3"/>
      <c r="B773" s="3"/>
      <c r="C773" s="3"/>
      <c r="D773" s="3"/>
      <c r="E773" s="3"/>
      <c r="F773" s="3"/>
      <c r="G773" s="3"/>
      <c r="H773" s="3"/>
      <c r="I773" s="3"/>
      <c r="J773" s="3"/>
      <c r="K773" s="3"/>
      <c r="L773" s="3"/>
      <c r="M773" s="3"/>
      <c r="N773" s="3"/>
      <c r="O773" s="3"/>
      <c r="P773" s="3"/>
      <c r="Q773" s="42"/>
      <c r="R773" s="3"/>
      <c r="S773" s="3"/>
      <c r="T773" s="3"/>
      <c r="U773" s="3"/>
      <c r="V773" s="42"/>
      <c r="W773" s="3"/>
      <c r="X773" s="3"/>
      <c r="Y773" s="3"/>
      <c r="Z773" s="3"/>
      <c r="AA773" s="3"/>
      <c r="AB773" s="3"/>
      <c r="AC773" s="3"/>
      <c r="AD773" s="3"/>
      <c r="AE773" s="3"/>
      <c r="AF773" s="3"/>
      <c r="AG773" s="3"/>
      <c r="AH773" s="3"/>
      <c r="AI773" s="3"/>
      <c r="AJ773" s="3"/>
      <c r="AK773" s="3"/>
      <c r="AL773" s="3"/>
      <c r="AM773" s="3"/>
      <c r="AN773" s="3"/>
    </row>
    <row r="774" spans="1:40" ht="14.5">
      <c r="A774" s="3"/>
      <c r="B774" s="3"/>
      <c r="C774" s="3"/>
      <c r="D774" s="3"/>
      <c r="E774" s="3"/>
      <c r="F774" s="3"/>
      <c r="G774" s="3"/>
      <c r="H774" s="3"/>
      <c r="I774" s="3"/>
      <c r="J774" s="3"/>
      <c r="K774" s="3"/>
      <c r="L774" s="3"/>
      <c r="M774" s="3"/>
      <c r="N774" s="3"/>
      <c r="O774" s="3"/>
      <c r="P774" s="3"/>
      <c r="Q774" s="42"/>
      <c r="R774" s="3"/>
      <c r="S774" s="3"/>
      <c r="T774" s="3"/>
      <c r="U774" s="3"/>
      <c r="V774" s="42"/>
      <c r="W774" s="3"/>
      <c r="X774" s="3"/>
      <c r="Y774" s="3"/>
      <c r="Z774" s="3"/>
      <c r="AA774" s="3"/>
      <c r="AB774" s="3"/>
      <c r="AC774" s="3"/>
      <c r="AD774" s="3"/>
      <c r="AE774" s="3"/>
      <c r="AF774" s="3"/>
      <c r="AG774" s="3"/>
      <c r="AH774" s="3"/>
      <c r="AI774" s="3"/>
      <c r="AJ774" s="3"/>
      <c r="AK774" s="3"/>
      <c r="AL774" s="3"/>
      <c r="AM774" s="3"/>
      <c r="AN774" s="3"/>
    </row>
    <row r="775" spans="1:40" ht="14.5">
      <c r="A775" s="3"/>
      <c r="B775" s="3"/>
      <c r="C775" s="3"/>
      <c r="D775" s="3"/>
      <c r="E775" s="3"/>
      <c r="F775" s="3"/>
      <c r="G775" s="3"/>
      <c r="H775" s="3"/>
      <c r="I775" s="3"/>
      <c r="J775" s="3"/>
      <c r="K775" s="3"/>
      <c r="L775" s="3"/>
      <c r="M775" s="3"/>
      <c r="N775" s="3"/>
      <c r="O775" s="3"/>
      <c r="P775" s="3"/>
      <c r="Q775" s="42"/>
      <c r="R775" s="3"/>
      <c r="S775" s="3"/>
      <c r="T775" s="3"/>
      <c r="U775" s="3"/>
      <c r="V775" s="42"/>
      <c r="W775" s="3"/>
      <c r="X775" s="3"/>
      <c r="Y775" s="3"/>
      <c r="Z775" s="3"/>
      <c r="AA775" s="3"/>
      <c r="AB775" s="3"/>
      <c r="AC775" s="3"/>
      <c r="AD775" s="3"/>
      <c r="AE775" s="3"/>
      <c r="AF775" s="3"/>
      <c r="AG775" s="3"/>
      <c r="AH775" s="3"/>
      <c r="AI775" s="3"/>
      <c r="AJ775" s="3"/>
      <c r="AK775" s="3"/>
      <c r="AL775" s="3"/>
      <c r="AM775" s="3"/>
      <c r="AN775" s="3"/>
    </row>
    <row r="776" spans="1:40" ht="14.5">
      <c r="A776" s="3"/>
      <c r="B776" s="3"/>
      <c r="C776" s="3"/>
      <c r="D776" s="3"/>
      <c r="E776" s="3"/>
      <c r="F776" s="3"/>
      <c r="G776" s="3"/>
      <c r="H776" s="3"/>
      <c r="I776" s="3"/>
      <c r="J776" s="3"/>
      <c r="K776" s="3"/>
      <c r="L776" s="3"/>
      <c r="M776" s="3"/>
      <c r="N776" s="3"/>
      <c r="O776" s="3"/>
      <c r="P776" s="3"/>
      <c r="Q776" s="42"/>
      <c r="R776" s="3"/>
      <c r="S776" s="3"/>
      <c r="T776" s="3"/>
      <c r="U776" s="3"/>
      <c r="V776" s="42"/>
      <c r="W776" s="3"/>
      <c r="X776" s="3"/>
      <c r="Y776" s="3"/>
      <c r="Z776" s="3"/>
      <c r="AA776" s="3"/>
      <c r="AB776" s="3"/>
      <c r="AC776" s="3"/>
      <c r="AD776" s="3"/>
      <c r="AE776" s="3"/>
      <c r="AF776" s="3"/>
      <c r="AG776" s="3"/>
      <c r="AH776" s="3"/>
      <c r="AI776" s="3"/>
      <c r="AJ776" s="3"/>
      <c r="AK776" s="3"/>
      <c r="AL776" s="3"/>
      <c r="AM776" s="3"/>
      <c r="AN776" s="3"/>
    </row>
    <row r="777" spans="1:40" ht="14.5">
      <c r="A777" s="3"/>
      <c r="B777" s="3"/>
      <c r="C777" s="3"/>
      <c r="D777" s="3"/>
      <c r="E777" s="3"/>
      <c r="F777" s="3"/>
      <c r="G777" s="3"/>
      <c r="H777" s="3"/>
      <c r="I777" s="3"/>
      <c r="J777" s="3"/>
      <c r="K777" s="3"/>
      <c r="L777" s="3"/>
      <c r="M777" s="3"/>
      <c r="N777" s="3"/>
      <c r="O777" s="3"/>
      <c r="P777" s="3"/>
      <c r="Q777" s="42"/>
      <c r="R777" s="3"/>
      <c r="S777" s="3"/>
      <c r="T777" s="3"/>
      <c r="U777" s="3"/>
      <c r="V777" s="42"/>
      <c r="W777" s="3"/>
      <c r="X777" s="3"/>
      <c r="Y777" s="3"/>
      <c r="Z777" s="3"/>
      <c r="AA777" s="3"/>
      <c r="AB777" s="3"/>
      <c r="AC777" s="3"/>
      <c r="AD777" s="3"/>
      <c r="AE777" s="3"/>
      <c r="AF777" s="3"/>
      <c r="AG777" s="3"/>
      <c r="AH777" s="3"/>
      <c r="AI777" s="3"/>
      <c r="AJ777" s="3"/>
      <c r="AK777" s="3"/>
      <c r="AL777" s="3"/>
      <c r="AM777" s="3"/>
      <c r="AN777" s="3"/>
    </row>
    <row r="778" spans="1:40" ht="14.5">
      <c r="A778" s="3"/>
      <c r="B778" s="3"/>
      <c r="C778" s="3"/>
      <c r="D778" s="3"/>
      <c r="E778" s="3"/>
      <c r="F778" s="3"/>
      <c r="G778" s="3"/>
      <c r="H778" s="3"/>
      <c r="I778" s="3"/>
      <c r="J778" s="3"/>
      <c r="K778" s="3"/>
      <c r="L778" s="3"/>
      <c r="M778" s="3"/>
      <c r="N778" s="3"/>
      <c r="O778" s="3"/>
      <c r="P778" s="3"/>
      <c r="Q778" s="42"/>
      <c r="R778" s="3"/>
      <c r="S778" s="3"/>
      <c r="T778" s="3"/>
      <c r="U778" s="3"/>
      <c r="V778" s="42"/>
      <c r="W778" s="3"/>
      <c r="X778" s="3"/>
      <c r="Y778" s="3"/>
      <c r="Z778" s="3"/>
      <c r="AA778" s="3"/>
      <c r="AB778" s="3"/>
      <c r="AC778" s="3"/>
      <c r="AD778" s="3"/>
      <c r="AE778" s="3"/>
      <c r="AF778" s="3"/>
      <c r="AG778" s="3"/>
      <c r="AH778" s="3"/>
      <c r="AI778" s="3"/>
      <c r="AJ778" s="3"/>
      <c r="AK778" s="3"/>
      <c r="AL778" s="3"/>
      <c r="AM778" s="3"/>
      <c r="AN778" s="3"/>
    </row>
    <row r="779" spans="1:40" ht="14.5">
      <c r="A779" s="3"/>
      <c r="B779" s="3"/>
      <c r="C779" s="3"/>
      <c r="D779" s="3"/>
      <c r="E779" s="3"/>
      <c r="F779" s="3"/>
      <c r="G779" s="3"/>
      <c r="H779" s="3"/>
      <c r="I779" s="3"/>
      <c r="J779" s="3"/>
      <c r="K779" s="3"/>
      <c r="L779" s="3"/>
      <c r="M779" s="3"/>
      <c r="N779" s="3"/>
      <c r="O779" s="3"/>
      <c r="P779" s="3"/>
      <c r="Q779" s="42"/>
      <c r="R779" s="3"/>
      <c r="S779" s="3"/>
      <c r="T779" s="3"/>
      <c r="U779" s="3"/>
      <c r="V779" s="42"/>
      <c r="W779" s="3"/>
      <c r="X779" s="3"/>
      <c r="Y779" s="3"/>
      <c r="Z779" s="3"/>
      <c r="AA779" s="3"/>
      <c r="AB779" s="3"/>
      <c r="AC779" s="3"/>
      <c r="AD779" s="3"/>
      <c r="AE779" s="3"/>
      <c r="AF779" s="3"/>
      <c r="AG779" s="3"/>
      <c r="AH779" s="3"/>
      <c r="AI779" s="3"/>
      <c r="AJ779" s="3"/>
      <c r="AK779" s="3"/>
      <c r="AL779" s="3"/>
      <c r="AM779" s="3"/>
      <c r="AN779" s="3"/>
    </row>
    <row r="780" spans="1:40" ht="14.5">
      <c r="A780" s="3"/>
      <c r="B780" s="3"/>
      <c r="C780" s="3"/>
      <c r="D780" s="3"/>
      <c r="E780" s="3"/>
      <c r="F780" s="3"/>
      <c r="G780" s="3"/>
      <c r="H780" s="3"/>
      <c r="I780" s="3"/>
      <c r="J780" s="3"/>
      <c r="K780" s="3"/>
      <c r="L780" s="3"/>
      <c r="M780" s="3"/>
      <c r="N780" s="3"/>
      <c r="O780" s="3"/>
      <c r="P780" s="3"/>
      <c r="Q780" s="42"/>
      <c r="R780" s="3"/>
      <c r="S780" s="3"/>
      <c r="T780" s="3"/>
      <c r="U780" s="3"/>
      <c r="V780" s="42"/>
      <c r="W780" s="3"/>
      <c r="X780" s="3"/>
      <c r="Y780" s="3"/>
      <c r="Z780" s="3"/>
      <c r="AA780" s="3"/>
      <c r="AB780" s="3"/>
      <c r="AC780" s="3"/>
      <c r="AD780" s="3"/>
      <c r="AE780" s="3"/>
      <c r="AF780" s="3"/>
      <c r="AG780" s="3"/>
      <c r="AH780" s="3"/>
      <c r="AI780" s="3"/>
      <c r="AJ780" s="3"/>
      <c r="AK780" s="3"/>
      <c r="AL780" s="3"/>
      <c r="AM780" s="3"/>
      <c r="AN780" s="3"/>
    </row>
    <row r="781" spans="1:40" ht="14.5">
      <c r="A781" s="3"/>
      <c r="B781" s="3"/>
      <c r="C781" s="3"/>
      <c r="D781" s="3"/>
      <c r="E781" s="3"/>
      <c r="F781" s="3"/>
      <c r="G781" s="3"/>
      <c r="H781" s="3"/>
      <c r="I781" s="3"/>
      <c r="J781" s="3"/>
      <c r="K781" s="3"/>
      <c r="L781" s="3"/>
      <c r="M781" s="3"/>
      <c r="N781" s="3"/>
      <c r="O781" s="3"/>
      <c r="P781" s="3"/>
      <c r="Q781" s="42"/>
      <c r="R781" s="3"/>
      <c r="S781" s="3"/>
      <c r="T781" s="3"/>
      <c r="U781" s="3"/>
      <c r="V781" s="42"/>
      <c r="W781" s="3"/>
      <c r="X781" s="3"/>
      <c r="Y781" s="3"/>
      <c r="Z781" s="3"/>
      <c r="AA781" s="3"/>
      <c r="AB781" s="3"/>
      <c r="AC781" s="3"/>
      <c r="AD781" s="3"/>
      <c r="AE781" s="3"/>
      <c r="AF781" s="3"/>
      <c r="AG781" s="3"/>
      <c r="AH781" s="3"/>
      <c r="AI781" s="3"/>
      <c r="AJ781" s="3"/>
      <c r="AK781" s="3"/>
      <c r="AL781" s="3"/>
      <c r="AM781" s="3"/>
      <c r="AN781" s="3"/>
    </row>
    <row r="782" spans="1:40" ht="14.5">
      <c r="A782" s="3"/>
      <c r="B782" s="3"/>
      <c r="C782" s="3"/>
      <c r="D782" s="3"/>
      <c r="E782" s="3"/>
      <c r="F782" s="3"/>
      <c r="G782" s="3"/>
      <c r="H782" s="3"/>
      <c r="I782" s="3"/>
      <c r="J782" s="3"/>
      <c r="K782" s="3"/>
      <c r="L782" s="3"/>
      <c r="M782" s="3"/>
      <c r="N782" s="3"/>
      <c r="O782" s="3"/>
      <c r="P782" s="3"/>
      <c r="Q782" s="42"/>
      <c r="R782" s="3"/>
      <c r="S782" s="3"/>
      <c r="T782" s="3"/>
      <c r="U782" s="3"/>
      <c r="V782" s="42"/>
      <c r="W782" s="3"/>
      <c r="X782" s="3"/>
      <c r="Y782" s="3"/>
      <c r="Z782" s="3"/>
      <c r="AA782" s="3"/>
      <c r="AB782" s="3"/>
      <c r="AC782" s="3"/>
      <c r="AD782" s="3"/>
      <c r="AE782" s="3"/>
      <c r="AF782" s="3"/>
      <c r="AG782" s="3"/>
      <c r="AH782" s="3"/>
      <c r="AI782" s="3"/>
      <c r="AJ782" s="3"/>
      <c r="AK782" s="3"/>
      <c r="AL782" s="3"/>
      <c r="AM782" s="3"/>
      <c r="AN782" s="3"/>
    </row>
    <row r="783" spans="1:40" ht="14.5">
      <c r="A783" s="3"/>
      <c r="B783" s="3"/>
      <c r="C783" s="3"/>
      <c r="D783" s="3"/>
      <c r="E783" s="3"/>
      <c r="F783" s="3"/>
      <c r="G783" s="3"/>
      <c r="H783" s="3"/>
      <c r="I783" s="3"/>
      <c r="J783" s="3"/>
      <c r="K783" s="3"/>
      <c r="L783" s="3"/>
      <c r="M783" s="3"/>
      <c r="N783" s="3"/>
      <c r="O783" s="3"/>
      <c r="P783" s="3"/>
      <c r="Q783" s="42"/>
      <c r="R783" s="3"/>
      <c r="S783" s="3"/>
      <c r="T783" s="3"/>
      <c r="U783" s="3"/>
      <c r="V783" s="42"/>
      <c r="W783" s="3"/>
      <c r="X783" s="3"/>
      <c r="Y783" s="3"/>
      <c r="Z783" s="3"/>
      <c r="AA783" s="3"/>
      <c r="AB783" s="3"/>
      <c r="AC783" s="3"/>
      <c r="AD783" s="3"/>
      <c r="AE783" s="3"/>
      <c r="AF783" s="3"/>
      <c r="AG783" s="3"/>
      <c r="AH783" s="3"/>
      <c r="AI783" s="3"/>
      <c r="AJ783" s="3"/>
      <c r="AK783" s="3"/>
      <c r="AL783" s="3"/>
      <c r="AM783" s="3"/>
      <c r="AN783" s="3"/>
    </row>
    <row r="784" spans="1:40" ht="14.5">
      <c r="A784" s="3"/>
      <c r="B784" s="3"/>
      <c r="C784" s="3"/>
      <c r="D784" s="3"/>
      <c r="E784" s="3"/>
      <c r="F784" s="3"/>
      <c r="G784" s="3"/>
      <c r="H784" s="3"/>
      <c r="I784" s="3"/>
      <c r="J784" s="3"/>
      <c r="K784" s="3"/>
      <c r="L784" s="3"/>
      <c r="M784" s="3"/>
      <c r="N784" s="3"/>
      <c r="O784" s="3"/>
      <c r="P784" s="3"/>
      <c r="Q784" s="42"/>
      <c r="R784" s="3"/>
      <c r="S784" s="3"/>
      <c r="T784" s="3"/>
      <c r="U784" s="3"/>
      <c r="V784" s="42"/>
      <c r="W784" s="3"/>
      <c r="X784" s="3"/>
      <c r="Y784" s="3"/>
      <c r="Z784" s="3"/>
      <c r="AA784" s="3"/>
      <c r="AB784" s="3"/>
      <c r="AC784" s="3"/>
      <c r="AD784" s="3"/>
      <c r="AE784" s="3"/>
      <c r="AF784" s="3"/>
      <c r="AG784" s="3"/>
      <c r="AH784" s="3"/>
      <c r="AI784" s="3"/>
      <c r="AJ784" s="3"/>
      <c r="AK784" s="3"/>
      <c r="AL784" s="3"/>
      <c r="AM784" s="3"/>
      <c r="AN784" s="3"/>
    </row>
    <row r="785" spans="1:40" ht="14.5">
      <c r="A785" s="3"/>
      <c r="B785" s="3"/>
      <c r="C785" s="3"/>
      <c r="D785" s="3"/>
      <c r="E785" s="3"/>
      <c r="F785" s="3"/>
      <c r="G785" s="3"/>
      <c r="H785" s="3"/>
      <c r="I785" s="3"/>
      <c r="J785" s="3"/>
      <c r="K785" s="3"/>
      <c r="L785" s="3"/>
      <c r="M785" s="3"/>
      <c r="N785" s="3"/>
      <c r="O785" s="3"/>
      <c r="P785" s="3"/>
      <c r="Q785" s="42"/>
      <c r="R785" s="3"/>
      <c r="S785" s="3"/>
      <c r="T785" s="3"/>
      <c r="U785" s="3"/>
      <c r="V785" s="42"/>
      <c r="W785" s="3"/>
      <c r="X785" s="3"/>
      <c r="Y785" s="3"/>
      <c r="Z785" s="3"/>
      <c r="AA785" s="3"/>
      <c r="AB785" s="3"/>
      <c r="AC785" s="3"/>
      <c r="AD785" s="3"/>
      <c r="AE785" s="3"/>
      <c r="AF785" s="3"/>
      <c r="AG785" s="3"/>
      <c r="AH785" s="3"/>
      <c r="AI785" s="3"/>
      <c r="AJ785" s="3"/>
      <c r="AK785" s="3"/>
      <c r="AL785" s="3"/>
      <c r="AM785" s="3"/>
      <c r="AN785" s="3"/>
    </row>
    <row r="786" spans="1:40" ht="14.5">
      <c r="A786" s="3"/>
      <c r="B786" s="3"/>
      <c r="C786" s="3"/>
      <c r="D786" s="3"/>
      <c r="E786" s="3"/>
      <c r="F786" s="3"/>
      <c r="G786" s="3"/>
      <c r="H786" s="3"/>
      <c r="I786" s="3"/>
      <c r="J786" s="3"/>
      <c r="K786" s="3"/>
      <c r="L786" s="3"/>
      <c r="M786" s="3"/>
      <c r="N786" s="3"/>
      <c r="O786" s="3"/>
      <c r="P786" s="3"/>
      <c r="Q786" s="42"/>
      <c r="R786" s="3"/>
      <c r="S786" s="3"/>
      <c r="T786" s="3"/>
      <c r="U786" s="3"/>
      <c r="V786" s="42"/>
      <c r="W786" s="3"/>
      <c r="X786" s="3"/>
      <c r="Y786" s="3"/>
      <c r="Z786" s="3"/>
      <c r="AA786" s="3"/>
      <c r="AB786" s="3"/>
      <c r="AC786" s="3"/>
      <c r="AD786" s="3"/>
      <c r="AE786" s="3"/>
      <c r="AF786" s="3"/>
      <c r="AG786" s="3"/>
      <c r="AH786" s="3"/>
      <c r="AI786" s="3"/>
      <c r="AJ786" s="3"/>
      <c r="AK786" s="3"/>
      <c r="AL786" s="3"/>
      <c r="AM786" s="3"/>
      <c r="AN786" s="3"/>
    </row>
    <row r="787" spans="1:40" ht="14.5">
      <c r="A787" s="3"/>
      <c r="B787" s="3"/>
      <c r="C787" s="3"/>
      <c r="D787" s="3"/>
      <c r="E787" s="3"/>
      <c r="F787" s="3"/>
      <c r="G787" s="3"/>
      <c r="H787" s="3"/>
      <c r="I787" s="3"/>
      <c r="J787" s="3"/>
      <c r="K787" s="3"/>
      <c r="L787" s="3"/>
      <c r="M787" s="3"/>
      <c r="N787" s="3"/>
      <c r="O787" s="3"/>
      <c r="P787" s="3"/>
      <c r="Q787" s="42"/>
      <c r="R787" s="3"/>
      <c r="S787" s="3"/>
      <c r="T787" s="3"/>
      <c r="U787" s="3"/>
      <c r="V787" s="42"/>
      <c r="W787" s="3"/>
      <c r="X787" s="3"/>
      <c r="Y787" s="3"/>
      <c r="Z787" s="3"/>
      <c r="AA787" s="3"/>
      <c r="AB787" s="3"/>
      <c r="AC787" s="3"/>
      <c r="AD787" s="3"/>
      <c r="AE787" s="3"/>
      <c r="AF787" s="3"/>
      <c r="AG787" s="3"/>
      <c r="AH787" s="3"/>
      <c r="AI787" s="3"/>
      <c r="AJ787" s="3"/>
      <c r="AK787" s="3"/>
      <c r="AL787" s="3"/>
      <c r="AM787" s="3"/>
      <c r="AN787" s="3"/>
    </row>
    <row r="788" spans="1:40" ht="14.5">
      <c r="A788" s="3"/>
      <c r="B788" s="3"/>
      <c r="C788" s="3"/>
      <c r="D788" s="3"/>
      <c r="E788" s="3"/>
      <c r="F788" s="3"/>
      <c r="G788" s="3"/>
      <c r="H788" s="3"/>
      <c r="I788" s="3"/>
      <c r="J788" s="3"/>
      <c r="K788" s="3"/>
      <c r="L788" s="3"/>
      <c r="M788" s="3"/>
      <c r="N788" s="3"/>
      <c r="O788" s="3"/>
      <c r="P788" s="3"/>
      <c r="Q788" s="42"/>
      <c r="R788" s="3"/>
      <c r="S788" s="3"/>
      <c r="T788" s="3"/>
      <c r="U788" s="3"/>
      <c r="V788" s="42"/>
      <c r="W788" s="3"/>
      <c r="X788" s="3"/>
      <c r="Y788" s="3"/>
      <c r="Z788" s="3"/>
      <c r="AA788" s="3"/>
      <c r="AB788" s="3"/>
      <c r="AC788" s="3"/>
      <c r="AD788" s="3"/>
      <c r="AE788" s="3"/>
      <c r="AF788" s="3"/>
      <c r="AG788" s="3"/>
      <c r="AH788" s="3"/>
      <c r="AI788" s="3"/>
      <c r="AJ788" s="3"/>
      <c r="AK788" s="3"/>
      <c r="AL788" s="3"/>
      <c r="AM788" s="3"/>
      <c r="AN788" s="3"/>
    </row>
    <row r="789" spans="1:40" ht="14.5">
      <c r="A789" s="3"/>
      <c r="B789" s="3"/>
      <c r="C789" s="3"/>
      <c r="D789" s="3"/>
      <c r="E789" s="3"/>
      <c r="F789" s="3"/>
      <c r="G789" s="3"/>
      <c r="H789" s="3"/>
      <c r="I789" s="3"/>
      <c r="J789" s="3"/>
      <c r="K789" s="3"/>
      <c r="L789" s="3"/>
      <c r="M789" s="3"/>
      <c r="N789" s="3"/>
      <c r="O789" s="3"/>
      <c r="P789" s="3"/>
      <c r="Q789" s="42"/>
      <c r="R789" s="3"/>
      <c r="S789" s="3"/>
      <c r="T789" s="3"/>
      <c r="U789" s="3"/>
      <c r="V789" s="42"/>
      <c r="W789" s="3"/>
      <c r="X789" s="3"/>
      <c r="Y789" s="3"/>
      <c r="Z789" s="3"/>
      <c r="AA789" s="3"/>
      <c r="AB789" s="3"/>
      <c r="AC789" s="3"/>
      <c r="AD789" s="3"/>
      <c r="AE789" s="3"/>
      <c r="AF789" s="3"/>
      <c r="AG789" s="3"/>
      <c r="AH789" s="3"/>
      <c r="AI789" s="3"/>
      <c r="AJ789" s="3"/>
      <c r="AK789" s="3"/>
      <c r="AL789" s="3"/>
      <c r="AM789" s="3"/>
      <c r="AN789" s="3"/>
    </row>
    <row r="790" spans="1:40" ht="14.5">
      <c r="A790" s="3"/>
      <c r="B790" s="3"/>
      <c r="C790" s="3"/>
      <c r="D790" s="3"/>
      <c r="E790" s="3"/>
      <c r="F790" s="3"/>
      <c r="G790" s="3"/>
      <c r="H790" s="3"/>
      <c r="I790" s="3"/>
      <c r="J790" s="3"/>
      <c r="K790" s="3"/>
      <c r="L790" s="3"/>
      <c r="M790" s="3"/>
      <c r="N790" s="3"/>
      <c r="O790" s="3"/>
      <c r="P790" s="3"/>
      <c r="Q790" s="42"/>
      <c r="R790" s="3"/>
      <c r="S790" s="3"/>
      <c r="T790" s="3"/>
      <c r="U790" s="3"/>
      <c r="V790" s="42"/>
      <c r="W790" s="3"/>
      <c r="X790" s="3"/>
      <c r="Y790" s="3"/>
      <c r="Z790" s="3"/>
      <c r="AA790" s="3"/>
      <c r="AB790" s="3"/>
      <c r="AC790" s="3"/>
      <c r="AD790" s="3"/>
      <c r="AE790" s="3"/>
      <c r="AF790" s="3"/>
      <c r="AG790" s="3"/>
      <c r="AH790" s="3"/>
      <c r="AI790" s="3"/>
      <c r="AJ790" s="3"/>
      <c r="AK790" s="3"/>
      <c r="AL790" s="3"/>
      <c r="AM790" s="3"/>
      <c r="AN790" s="3"/>
    </row>
    <row r="791" spans="1:40" ht="14.5">
      <c r="A791" s="3"/>
      <c r="B791" s="3"/>
      <c r="C791" s="3"/>
      <c r="D791" s="3"/>
      <c r="E791" s="3"/>
      <c r="F791" s="3"/>
      <c r="G791" s="3"/>
      <c r="H791" s="3"/>
      <c r="I791" s="3"/>
      <c r="J791" s="3"/>
      <c r="K791" s="3"/>
      <c r="L791" s="3"/>
      <c r="M791" s="3"/>
      <c r="N791" s="3"/>
      <c r="O791" s="3"/>
      <c r="P791" s="3"/>
      <c r="Q791" s="42"/>
      <c r="R791" s="3"/>
      <c r="S791" s="3"/>
      <c r="T791" s="3"/>
      <c r="U791" s="3"/>
      <c r="V791" s="42"/>
      <c r="W791" s="3"/>
      <c r="X791" s="3"/>
      <c r="Y791" s="3"/>
      <c r="Z791" s="3"/>
      <c r="AA791" s="3"/>
      <c r="AB791" s="3"/>
      <c r="AC791" s="3"/>
      <c r="AD791" s="3"/>
      <c r="AE791" s="3"/>
      <c r="AF791" s="3"/>
      <c r="AG791" s="3"/>
      <c r="AH791" s="3"/>
      <c r="AI791" s="3"/>
      <c r="AJ791" s="3"/>
      <c r="AK791" s="3"/>
      <c r="AL791" s="3"/>
      <c r="AM791" s="3"/>
      <c r="AN791" s="3"/>
    </row>
    <row r="792" spans="1:40" ht="14.5">
      <c r="A792" s="3"/>
      <c r="B792" s="3"/>
      <c r="C792" s="3"/>
      <c r="D792" s="3"/>
      <c r="E792" s="3"/>
      <c r="F792" s="3"/>
      <c r="G792" s="3"/>
      <c r="H792" s="3"/>
      <c r="I792" s="3"/>
      <c r="J792" s="3"/>
      <c r="K792" s="3"/>
      <c r="L792" s="3"/>
      <c r="M792" s="3"/>
      <c r="N792" s="3"/>
      <c r="O792" s="3"/>
      <c r="P792" s="3"/>
      <c r="Q792" s="42"/>
      <c r="R792" s="3"/>
      <c r="S792" s="3"/>
      <c r="T792" s="3"/>
      <c r="U792" s="3"/>
      <c r="V792" s="42"/>
      <c r="W792" s="3"/>
      <c r="X792" s="3"/>
      <c r="Y792" s="3"/>
      <c r="Z792" s="3"/>
      <c r="AA792" s="3"/>
      <c r="AB792" s="3"/>
      <c r="AC792" s="3"/>
      <c r="AD792" s="3"/>
      <c r="AE792" s="3"/>
      <c r="AF792" s="3"/>
      <c r="AG792" s="3"/>
      <c r="AH792" s="3"/>
      <c r="AI792" s="3"/>
      <c r="AJ792" s="3"/>
      <c r="AK792" s="3"/>
      <c r="AL792" s="3"/>
      <c r="AM792" s="3"/>
      <c r="AN792" s="3"/>
    </row>
    <row r="793" spans="1:40" ht="14.5">
      <c r="A793" s="3"/>
      <c r="B793" s="3"/>
      <c r="C793" s="3"/>
      <c r="D793" s="3"/>
      <c r="E793" s="3"/>
      <c r="F793" s="3"/>
      <c r="G793" s="3"/>
      <c r="H793" s="3"/>
      <c r="I793" s="3"/>
      <c r="J793" s="3"/>
      <c r="K793" s="3"/>
      <c r="L793" s="3"/>
      <c r="M793" s="3"/>
      <c r="N793" s="3"/>
      <c r="O793" s="3"/>
      <c r="P793" s="3"/>
      <c r="Q793" s="42"/>
      <c r="R793" s="3"/>
      <c r="S793" s="3"/>
      <c r="T793" s="3"/>
      <c r="U793" s="3"/>
      <c r="V793" s="42"/>
      <c r="W793" s="3"/>
      <c r="X793" s="3"/>
      <c r="Y793" s="3"/>
      <c r="Z793" s="3"/>
      <c r="AA793" s="3"/>
      <c r="AB793" s="3"/>
      <c r="AC793" s="3"/>
      <c r="AD793" s="3"/>
      <c r="AE793" s="3"/>
      <c r="AF793" s="3"/>
      <c r="AG793" s="3"/>
      <c r="AH793" s="3"/>
      <c r="AI793" s="3"/>
      <c r="AJ793" s="3"/>
      <c r="AK793" s="3"/>
      <c r="AL793" s="3"/>
      <c r="AM793" s="3"/>
      <c r="AN793" s="3"/>
    </row>
    <row r="794" spans="1:40" ht="14.5">
      <c r="A794" s="3"/>
      <c r="B794" s="3"/>
      <c r="C794" s="3"/>
      <c r="D794" s="3"/>
      <c r="E794" s="3"/>
      <c r="F794" s="3"/>
      <c r="G794" s="3"/>
      <c r="H794" s="3"/>
      <c r="I794" s="3"/>
      <c r="J794" s="3"/>
      <c r="K794" s="3"/>
      <c r="L794" s="3"/>
      <c r="M794" s="3"/>
      <c r="N794" s="3"/>
      <c r="O794" s="3"/>
      <c r="P794" s="3"/>
      <c r="Q794" s="42"/>
      <c r="R794" s="3"/>
      <c r="S794" s="3"/>
      <c r="T794" s="3"/>
      <c r="U794" s="3"/>
      <c r="V794" s="42"/>
      <c r="W794" s="3"/>
      <c r="X794" s="3"/>
      <c r="Y794" s="3"/>
      <c r="Z794" s="3"/>
      <c r="AA794" s="3"/>
      <c r="AB794" s="3"/>
      <c r="AC794" s="3"/>
      <c r="AD794" s="3"/>
      <c r="AE794" s="3"/>
      <c r="AF794" s="3"/>
      <c r="AG794" s="3"/>
      <c r="AH794" s="3"/>
      <c r="AI794" s="3"/>
      <c r="AJ794" s="3"/>
      <c r="AK794" s="3"/>
      <c r="AL794" s="3"/>
      <c r="AM794" s="3"/>
      <c r="AN794" s="3"/>
    </row>
    <row r="795" spans="1:40" ht="14.5">
      <c r="A795" s="3"/>
      <c r="B795" s="3"/>
      <c r="C795" s="3"/>
      <c r="D795" s="3"/>
      <c r="E795" s="3"/>
      <c r="F795" s="3"/>
      <c r="G795" s="3"/>
      <c r="H795" s="3"/>
      <c r="I795" s="3"/>
      <c r="J795" s="3"/>
      <c r="K795" s="3"/>
      <c r="L795" s="3"/>
      <c r="M795" s="3"/>
      <c r="N795" s="3"/>
      <c r="O795" s="3"/>
      <c r="P795" s="3"/>
      <c r="Q795" s="42"/>
      <c r="R795" s="3"/>
      <c r="S795" s="3"/>
      <c r="T795" s="3"/>
      <c r="U795" s="3"/>
      <c r="V795" s="42"/>
      <c r="W795" s="3"/>
      <c r="X795" s="3"/>
      <c r="Y795" s="3"/>
      <c r="Z795" s="3"/>
      <c r="AA795" s="3"/>
      <c r="AB795" s="3"/>
      <c r="AC795" s="3"/>
      <c r="AD795" s="3"/>
      <c r="AE795" s="3"/>
      <c r="AF795" s="3"/>
      <c r="AG795" s="3"/>
      <c r="AH795" s="3"/>
      <c r="AI795" s="3"/>
      <c r="AJ795" s="3"/>
      <c r="AK795" s="3"/>
      <c r="AL795" s="3"/>
      <c r="AM795" s="3"/>
      <c r="AN795" s="3"/>
    </row>
    <row r="796" spans="1:40" ht="14.5">
      <c r="A796" s="3"/>
      <c r="B796" s="3"/>
      <c r="C796" s="3"/>
      <c r="D796" s="3"/>
      <c r="E796" s="3"/>
      <c r="F796" s="3"/>
      <c r="G796" s="3"/>
      <c r="H796" s="3"/>
      <c r="I796" s="3"/>
      <c r="J796" s="3"/>
      <c r="K796" s="3"/>
      <c r="L796" s="3"/>
      <c r="M796" s="3"/>
      <c r="N796" s="3"/>
      <c r="O796" s="3"/>
      <c r="P796" s="3"/>
      <c r="Q796" s="42"/>
      <c r="R796" s="3"/>
      <c r="S796" s="3"/>
      <c r="T796" s="3"/>
      <c r="U796" s="3"/>
      <c r="V796" s="42"/>
      <c r="W796" s="3"/>
      <c r="X796" s="3"/>
      <c r="Y796" s="3"/>
      <c r="Z796" s="3"/>
      <c r="AA796" s="3"/>
      <c r="AB796" s="3"/>
      <c r="AC796" s="3"/>
      <c r="AD796" s="3"/>
      <c r="AE796" s="3"/>
      <c r="AF796" s="3"/>
      <c r="AG796" s="3"/>
      <c r="AH796" s="3"/>
      <c r="AI796" s="3"/>
      <c r="AJ796" s="3"/>
      <c r="AK796" s="3"/>
      <c r="AL796" s="3"/>
      <c r="AM796" s="3"/>
      <c r="AN796" s="3"/>
    </row>
    <row r="797" spans="1:40" ht="14.5">
      <c r="A797" s="3"/>
      <c r="B797" s="3"/>
      <c r="C797" s="3"/>
      <c r="D797" s="3"/>
      <c r="E797" s="3"/>
      <c r="F797" s="3"/>
      <c r="G797" s="3"/>
      <c r="H797" s="3"/>
      <c r="I797" s="3"/>
      <c r="J797" s="3"/>
      <c r="K797" s="3"/>
      <c r="L797" s="3"/>
      <c r="M797" s="3"/>
      <c r="N797" s="3"/>
      <c r="O797" s="3"/>
      <c r="P797" s="3"/>
      <c r="Q797" s="42"/>
      <c r="R797" s="3"/>
      <c r="S797" s="3"/>
      <c r="T797" s="3"/>
      <c r="U797" s="3"/>
      <c r="V797" s="42"/>
      <c r="W797" s="3"/>
      <c r="X797" s="3"/>
      <c r="Y797" s="3"/>
      <c r="Z797" s="3"/>
      <c r="AA797" s="3"/>
      <c r="AB797" s="3"/>
      <c r="AC797" s="3"/>
      <c r="AD797" s="3"/>
      <c r="AE797" s="3"/>
      <c r="AF797" s="3"/>
      <c r="AG797" s="3"/>
      <c r="AH797" s="3"/>
      <c r="AI797" s="3"/>
      <c r="AJ797" s="3"/>
      <c r="AK797" s="3"/>
      <c r="AL797" s="3"/>
      <c r="AM797" s="3"/>
      <c r="AN797" s="3"/>
    </row>
    <row r="798" spans="1:40" ht="14.5">
      <c r="A798" s="3"/>
      <c r="B798" s="3"/>
      <c r="C798" s="3"/>
      <c r="D798" s="3"/>
      <c r="E798" s="3"/>
      <c r="F798" s="3"/>
      <c r="G798" s="3"/>
      <c r="H798" s="3"/>
      <c r="I798" s="3"/>
      <c r="J798" s="3"/>
      <c r="K798" s="3"/>
      <c r="L798" s="3"/>
      <c r="M798" s="3"/>
      <c r="N798" s="3"/>
      <c r="O798" s="3"/>
      <c r="P798" s="3"/>
      <c r="Q798" s="42"/>
      <c r="R798" s="3"/>
      <c r="S798" s="3"/>
      <c r="T798" s="3"/>
      <c r="U798" s="3"/>
      <c r="V798" s="42"/>
      <c r="W798" s="3"/>
      <c r="X798" s="3"/>
      <c r="Y798" s="3"/>
      <c r="Z798" s="3"/>
      <c r="AA798" s="3"/>
      <c r="AB798" s="3"/>
      <c r="AC798" s="3"/>
      <c r="AD798" s="3"/>
      <c r="AE798" s="3"/>
      <c r="AF798" s="3"/>
      <c r="AG798" s="3"/>
      <c r="AH798" s="3"/>
      <c r="AI798" s="3"/>
      <c r="AJ798" s="3"/>
      <c r="AK798" s="3"/>
      <c r="AL798" s="3"/>
      <c r="AM798" s="3"/>
      <c r="AN798" s="3"/>
    </row>
    <row r="799" spans="1:40" ht="14.5">
      <c r="A799" s="3"/>
      <c r="B799" s="3"/>
      <c r="C799" s="3"/>
      <c r="D799" s="3"/>
      <c r="E799" s="3"/>
      <c r="F799" s="3"/>
      <c r="G799" s="3"/>
      <c r="H799" s="3"/>
      <c r="I799" s="3"/>
      <c r="J799" s="3"/>
      <c r="K799" s="3"/>
      <c r="L799" s="3"/>
      <c r="M799" s="3"/>
      <c r="N799" s="3"/>
      <c r="O799" s="3"/>
      <c r="P799" s="3"/>
      <c r="Q799" s="42"/>
      <c r="R799" s="3"/>
      <c r="S799" s="3"/>
      <c r="T799" s="3"/>
      <c r="U799" s="3"/>
      <c r="V799" s="42"/>
      <c r="W799" s="3"/>
      <c r="X799" s="3"/>
      <c r="Y799" s="3"/>
      <c r="Z799" s="3"/>
      <c r="AA799" s="3"/>
      <c r="AB799" s="3"/>
      <c r="AC799" s="3"/>
      <c r="AD799" s="3"/>
      <c r="AE799" s="3"/>
      <c r="AF799" s="3"/>
      <c r="AG799" s="3"/>
      <c r="AH799" s="3"/>
      <c r="AI799" s="3"/>
      <c r="AJ799" s="3"/>
      <c r="AK799" s="3"/>
      <c r="AL799" s="3"/>
      <c r="AM799" s="3"/>
      <c r="AN799" s="3"/>
    </row>
    <row r="800" spans="1:40" ht="14.5">
      <c r="A800" s="3"/>
      <c r="B800" s="3"/>
      <c r="C800" s="3"/>
      <c r="D800" s="3"/>
      <c r="E800" s="3"/>
      <c r="F800" s="3"/>
      <c r="G800" s="3"/>
      <c r="H800" s="3"/>
      <c r="I800" s="3"/>
      <c r="J800" s="3"/>
      <c r="K800" s="3"/>
      <c r="L800" s="3"/>
      <c r="M800" s="3"/>
      <c r="N800" s="3"/>
      <c r="O800" s="3"/>
      <c r="P800" s="3"/>
      <c r="Q800" s="42"/>
      <c r="R800" s="3"/>
      <c r="S800" s="3"/>
      <c r="T800" s="3"/>
      <c r="U800" s="3"/>
      <c r="V800" s="42"/>
      <c r="W800" s="3"/>
      <c r="X800" s="3"/>
      <c r="Y800" s="3"/>
      <c r="Z800" s="3"/>
      <c r="AA800" s="3"/>
      <c r="AB800" s="3"/>
      <c r="AC800" s="3"/>
      <c r="AD800" s="3"/>
      <c r="AE800" s="3"/>
      <c r="AF800" s="3"/>
      <c r="AG800" s="3"/>
      <c r="AH800" s="3"/>
      <c r="AI800" s="3"/>
      <c r="AJ800" s="3"/>
      <c r="AK800" s="3"/>
      <c r="AL800" s="3"/>
      <c r="AM800" s="3"/>
      <c r="AN800" s="3"/>
    </row>
    <row r="801" spans="1:40" ht="14.5">
      <c r="A801" s="3"/>
      <c r="B801" s="3"/>
      <c r="C801" s="3"/>
      <c r="D801" s="3"/>
      <c r="E801" s="3"/>
      <c r="F801" s="3"/>
      <c r="G801" s="3"/>
      <c r="H801" s="3"/>
      <c r="I801" s="3"/>
      <c r="J801" s="3"/>
      <c r="K801" s="3"/>
      <c r="L801" s="3"/>
      <c r="M801" s="3"/>
      <c r="N801" s="3"/>
      <c r="O801" s="3"/>
      <c r="P801" s="3"/>
      <c r="Q801" s="42"/>
      <c r="R801" s="3"/>
      <c r="S801" s="3"/>
      <c r="T801" s="3"/>
      <c r="U801" s="3"/>
      <c r="V801" s="42"/>
      <c r="W801" s="3"/>
      <c r="X801" s="3"/>
      <c r="Y801" s="3"/>
      <c r="Z801" s="3"/>
      <c r="AA801" s="3"/>
      <c r="AB801" s="3"/>
      <c r="AC801" s="3"/>
      <c r="AD801" s="3"/>
      <c r="AE801" s="3"/>
      <c r="AF801" s="3"/>
      <c r="AG801" s="3"/>
      <c r="AH801" s="3"/>
      <c r="AI801" s="3"/>
      <c r="AJ801" s="3"/>
      <c r="AK801" s="3"/>
      <c r="AL801" s="3"/>
      <c r="AM801" s="3"/>
      <c r="AN801" s="3"/>
    </row>
    <row r="802" spans="1:40" ht="14.5">
      <c r="A802" s="3"/>
      <c r="B802" s="3"/>
      <c r="C802" s="3"/>
      <c r="D802" s="3"/>
      <c r="E802" s="3"/>
      <c r="F802" s="3"/>
      <c r="G802" s="3"/>
      <c r="H802" s="3"/>
      <c r="I802" s="3"/>
      <c r="J802" s="3"/>
      <c r="K802" s="3"/>
      <c r="L802" s="3"/>
      <c r="M802" s="3"/>
      <c r="N802" s="3"/>
      <c r="O802" s="3"/>
      <c r="P802" s="3"/>
      <c r="Q802" s="42"/>
      <c r="R802" s="3"/>
      <c r="S802" s="3"/>
      <c r="T802" s="3"/>
      <c r="U802" s="3"/>
      <c r="V802" s="42"/>
      <c r="W802" s="3"/>
      <c r="X802" s="3"/>
      <c r="Y802" s="3"/>
      <c r="Z802" s="3"/>
      <c r="AA802" s="3"/>
      <c r="AB802" s="3"/>
      <c r="AC802" s="3"/>
      <c r="AD802" s="3"/>
      <c r="AE802" s="3"/>
      <c r="AF802" s="3"/>
      <c r="AG802" s="3"/>
      <c r="AH802" s="3"/>
      <c r="AI802" s="3"/>
      <c r="AJ802" s="3"/>
      <c r="AK802" s="3"/>
      <c r="AL802" s="3"/>
      <c r="AM802" s="3"/>
      <c r="AN802" s="3"/>
    </row>
    <row r="803" spans="1:40" ht="14.5">
      <c r="A803" s="3"/>
      <c r="B803" s="3"/>
      <c r="C803" s="3"/>
      <c r="D803" s="3"/>
      <c r="E803" s="3"/>
      <c r="F803" s="3"/>
      <c r="G803" s="3"/>
      <c r="H803" s="3"/>
      <c r="I803" s="3"/>
      <c r="J803" s="3"/>
      <c r="K803" s="3"/>
      <c r="L803" s="3"/>
      <c r="M803" s="3"/>
      <c r="N803" s="3"/>
      <c r="O803" s="3"/>
      <c r="P803" s="3"/>
      <c r="Q803" s="42"/>
      <c r="R803" s="3"/>
      <c r="S803" s="3"/>
      <c r="T803" s="3"/>
      <c r="U803" s="3"/>
      <c r="V803" s="42"/>
      <c r="W803" s="3"/>
      <c r="X803" s="3"/>
      <c r="Y803" s="3"/>
      <c r="Z803" s="3"/>
      <c r="AA803" s="3"/>
      <c r="AB803" s="3"/>
      <c r="AC803" s="3"/>
      <c r="AD803" s="3"/>
      <c r="AE803" s="3"/>
      <c r="AF803" s="3"/>
      <c r="AG803" s="3"/>
      <c r="AH803" s="3"/>
      <c r="AI803" s="3"/>
      <c r="AJ803" s="3"/>
      <c r="AK803" s="3"/>
      <c r="AL803" s="3"/>
      <c r="AM803" s="3"/>
      <c r="AN803" s="3"/>
    </row>
    <row r="804" spans="1:40" ht="14.5">
      <c r="A804" s="3"/>
      <c r="B804" s="3"/>
      <c r="C804" s="3"/>
      <c r="D804" s="3"/>
      <c r="E804" s="3"/>
      <c r="F804" s="3"/>
      <c r="G804" s="3"/>
      <c r="H804" s="3"/>
      <c r="I804" s="3"/>
      <c r="J804" s="3"/>
      <c r="K804" s="3"/>
      <c r="L804" s="3"/>
      <c r="M804" s="3"/>
      <c r="N804" s="3"/>
      <c r="O804" s="3"/>
      <c r="P804" s="3"/>
      <c r="Q804" s="42"/>
      <c r="R804" s="3"/>
      <c r="S804" s="3"/>
      <c r="T804" s="3"/>
      <c r="U804" s="3"/>
      <c r="V804" s="42"/>
      <c r="W804" s="3"/>
      <c r="X804" s="3"/>
      <c r="Y804" s="3"/>
      <c r="Z804" s="3"/>
      <c r="AA804" s="3"/>
      <c r="AB804" s="3"/>
      <c r="AC804" s="3"/>
      <c r="AD804" s="3"/>
      <c r="AE804" s="3"/>
      <c r="AF804" s="3"/>
      <c r="AG804" s="3"/>
      <c r="AH804" s="3"/>
      <c r="AI804" s="3"/>
      <c r="AJ804" s="3"/>
      <c r="AK804" s="3"/>
      <c r="AL804" s="3"/>
      <c r="AM804" s="3"/>
      <c r="AN804" s="3"/>
    </row>
    <row r="805" spans="1:40" ht="14.5">
      <c r="A805" s="3"/>
      <c r="B805" s="3"/>
      <c r="C805" s="3"/>
      <c r="D805" s="3"/>
      <c r="E805" s="3"/>
      <c r="F805" s="3"/>
      <c r="G805" s="3"/>
      <c r="H805" s="3"/>
      <c r="I805" s="3"/>
      <c r="J805" s="3"/>
      <c r="K805" s="3"/>
      <c r="L805" s="3"/>
      <c r="M805" s="3"/>
      <c r="N805" s="3"/>
      <c r="O805" s="3"/>
      <c r="P805" s="3"/>
      <c r="Q805" s="42"/>
      <c r="R805" s="3"/>
      <c r="S805" s="3"/>
      <c r="T805" s="3"/>
      <c r="U805" s="3"/>
      <c r="V805" s="42"/>
      <c r="W805" s="3"/>
      <c r="X805" s="3"/>
      <c r="Y805" s="3"/>
      <c r="Z805" s="3"/>
      <c r="AA805" s="3"/>
      <c r="AB805" s="3"/>
      <c r="AC805" s="3"/>
      <c r="AD805" s="3"/>
      <c r="AE805" s="3"/>
      <c r="AF805" s="3"/>
      <c r="AG805" s="3"/>
      <c r="AH805" s="3"/>
      <c r="AI805" s="3"/>
      <c r="AJ805" s="3"/>
      <c r="AK805" s="3"/>
      <c r="AL805" s="3"/>
      <c r="AM805" s="3"/>
      <c r="AN805" s="3"/>
    </row>
    <row r="806" spans="1:40" ht="14.5">
      <c r="A806" s="3"/>
      <c r="B806" s="3"/>
      <c r="C806" s="3"/>
      <c r="D806" s="3"/>
      <c r="E806" s="3"/>
      <c r="F806" s="3"/>
      <c r="G806" s="3"/>
      <c r="H806" s="3"/>
      <c r="I806" s="3"/>
      <c r="J806" s="3"/>
      <c r="K806" s="3"/>
      <c r="L806" s="3"/>
      <c r="M806" s="3"/>
      <c r="N806" s="3"/>
      <c r="O806" s="3"/>
      <c r="P806" s="3"/>
      <c r="Q806" s="42"/>
      <c r="R806" s="3"/>
      <c r="S806" s="3"/>
      <c r="T806" s="3"/>
      <c r="U806" s="3"/>
      <c r="V806" s="42"/>
      <c r="W806" s="3"/>
      <c r="X806" s="3"/>
      <c r="Y806" s="3"/>
      <c r="Z806" s="3"/>
      <c r="AA806" s="3"/>
      <c r="AB806" s="3"/>
      <c r="AC806" s="3"/>
      <c r="AD806" s="3"/>
      <c r="AE806" s="3"/>
      <c r="AF806" s="3"/>
      <c r="AG806" s="3"/>
      <c r="AH806" s="3"/>
      <c r="AI806" s="3"/>
      <c r="AJ806" s="3"/>
      <c r="AK806" s="3"/>
      <c r="AL806" s="3"/>
      <c r="AM806" s="3"/>
      <c r="AN806" s="3"/>
    </row>
    <row r="807" spans="1:40" ht="14.5">
      <c r="A807" s="3"/>
      <c r="B807" s="3"/>
      <c r="C807" s="3"/>
      <c r="D807" s="3"/>
      <c r="E807" s="3"/>
      <c r="F807" s="3"/>
      <c r="G807" s="3"/>
      <c r="H807" s="3"/>
      <c r="I807" s="3"/>
      <c r="J807" s="3"/>
      <c r="K807" s="3"/>
      <c r="L807" s="3"/>
      <c r="M807" s="3"/>
      <c r="N807" s="3"/>
      <c r="O807" s="3"/>
      <c r="P807" s="3"/>
      <c r="Q807" s="42"/>
      <c r="R807" s="3"/>
      <c r="S807" s="3"/>
      <c r="T807" s="3"/>
      <c r="U807" s="3"/>
      <c r="V807" s="42"/>
      <c r="W807" s="3"/>
      <c r="X807" s="3"/>
      <c r="Y807" s="3"/>
      <c r="Z807" s="3"/>
      <c r="AA807" s="3"/>
      <c r="AB807" s="3"/>
      <c r="AC807" s="3"/>
      <c r="AD807" s="3"/>
      <c r="AE807" s="3"/>
      <c r="AF807" s="3"/>
      <c r="AG807" s="3"/>
      <c r="AH807" s="3"/>
      <c r="AI807" s="3"/>
      <c r="AJ807" s="3"/>
      <c r="AK807" s="3"/>
      <c r="AL807" s="3"/>
      <c r="AM807" s="3"/>
      <c r="AN807" s="3"/>
    </row>
    <row r="808" spans="1:40" ht="14.5">
      <c r="A808" s="3"/>
      <c r="B808" s="3"/>
      <c r="C808" s="3"/>
      <c r="D808" s="3"/>
      <c r="E808" s="3"/>
      <c r="F808" s="3"/>
      <c r="G808" s="3"/>
      <c r="H808" s="3"/>
      <c r="I808" s="3"/>
      <c r="J808" s="3"/>
      <c r="K808" s="3"/>
      <c r="L808" s="3"/>
      <c r="M808" s="3"/>
      <c r="N808" s="3"/>
      <c r="O808" s="3"/>
      <c r="P808" s="3"/>
      <c r="Q808" s="42"/>
      <c r="R808" s="3"/>
      <c r="S808" s="3"/>
      <c r="T808" s="3"/>
      <c r="U808" s="3"/>
      <c r="V808" s="42"/>
      <c r="W808" s="3"/>
      <c r="X808" s="3"/>
      <c r="Y808" s="3"/>
      <c r="Z808" s="3"/>
      <c r="AA808" s="3"/>
      <c r="AB808" s="3"/>
      <c r="AC808" s="3"/>
      <c r="AD808" s="3"/>
      <c r="AE808" s="3"/>
      <c r="AF808" s="3"/>
      <c r="AG808" s="3"/>
      <c r="AH808" s="3"/>
      <c r="AI808" s="3"/>
      <c r="AJ808" s="3"/>
      <c r="AK808" s="3"/>
      <c r="AL808" s="3"/>
      <c r="AM808" s="3"/>
      <c r="AN808" s="3"/>
    </row>
    <row r="809" spans="1:40" ht="14.5">
      <c r="A809" s="3"/>
      <c r="B809" s="3"/>
      <c r="C809" s="3"/>
      <c r="D809" s="3"/>
      <c r="E809" s="3"/>
      <c r="F809" s="3"/>
      <c r="G809" s="3"/>
      <c r="H809" s="3"/>
      <c r="I809" s="3"/>
      <c r="J809" s="3"/>
      <c r="K809" s="3"/>
      <c r="L809" s="3"/>
      <c r="M809" s="3"/>
      <c r="N809" s="3"/>
      <c r="O809" s="3"/>
      <c r="P809" s="3"/>
      <c r="Q809" s="42"/>
      <c r="R809" s="3"/>
      <c r="S809" s="3"/>
      <c r="T809" s="3"/>
      <c r="U809" s="3"/>
      <c r="V809" s="42"/>
      <c r="W809" s="3"/>
      <c r="X809" s="3"/>
      <c r="Y809" s="3"/>
      <c r="Z809" s="3"/>
      <c r="AA809" s="3"/>
      <c r="AB809" s="3"/>
      <c r="AC809" s="3"/>
      <c r="AD809" s="3"/>
      <c r="AE809" s="3"/>
      <c r="AF809" s="3"/>
      <c r="AG809" s="3"/>
      <c r="AH809" s="3"/>
      <c r="AI809" s="3"/>
      <c r="AJ809" s="3"/>
      <c r="AK809" s="3"/>
      <c r="AL809" s="3"/>
      <c r="AM809" s="3"/>
      <c r="AN809" s="3"/>
    </row>
    <row r="810" spans="1:40" ht="14.5">
      <c r="A810" s="3"/>
      <c r="B810" s="3"/>
      <c r="C810" s="3"/>
      <c r="D810" s="3"/>
      <c r="E810" s="3"/>
      <c r="F810" s="3"/>
      <c r="G810" s="3"/>
      <c r="H810" s="3"/>
      <c r="I810" s="3"/>
      <c r="J810" s="3"/>
      <c r="K810" s="3"/>
      <c r="L810" s="3"/>
      <c r="M810" s="3"/>
      <c r="N810" s="3"/>
      <c r="O810" s="3"/>
      <c r="P810" s="3"/>
      <c r="Q810" s="42"/>
      <c r="R810" s="3"/>
      <c r="S810" s="3"/>
      <c r="T810" s="3"/>
      <c r="U810" s="3"/>
      <c r="V810" s="42"/>
      <c r="W810" s="3"/>
      <c r="X810" s="3"/>
      <c r="Y810" s="3"/>
      <c r="Z810" s="3"/>
      <c r="AA810" s="3"/>
      <c r="AB810" s="3"/>
      <c r="AC810" s="3"/>
      <c r="AD810" s="3"/>
      <c r="AE810" s="3"/>
      <c r="AF810" s="3"/>
      <c r="AG810" s="3"/>
      <c r="AH810" s="3"/>
      <c r="AI810" s="3"/>
      <c r="AJ810" s="3"/>
      <c r="AK810" s="3"/>
      <c r="AL810" s="3"/>
      <c r="AM810" s="3"/>
      <c r="AN810" s="3"/>
    </row>
    <row r="811" spans="1:40" ht="14.5">
      <c r="A811" s="3"/>
      <c r="B811" s="3"/>
      <c r="C811" s="3"/>
      <c r="D811" s="3"/>
      <c r="E811" s="3"/>
      <c r="F811" s="3"/>
      <c r="G811" s="3"/>
      <c r="H811" s="3"/>
      <c r="I811" s="3"/>
      <c r="J811" s="3"/>
      <c r="K811" s="3"/>
      <c r="L811" s="3"/>
      <c r="M811" s="3"/>
      <c r="N811" s="3"/>
      <c r="O811" s="3"/>
      <c r="P811" s="3"/>
      <c r="Q811" s="42"/>
      <c r="R811" s="3"/>
      <c r="S811" s="3"/>
      <c r="T811" s="3"/>
      <c r="U811" s="3"/>
      <c r="V811" s="42"/>
      <c r="W811" s="3"/>
      <c r="X811" s="3"/>
      <c r="Y811" s="3"/>
      <c r="Z811" s="3"/>
      <c r="AA811" s="3"/>
      <c r="AB811" s="3"/>
      <c r="AC811" s="3"/>
      <c r="AD811" s="3"/>
      <c r="AE811" s="3"/>
      <c r="AF811" s="3"/>
      <c r="AG811" s="3"/>
      <c r="AH811" s="3"/>
      <c r="AI811" s="3"/>
      <c r="AJ811" s="3"/>
      <c r="AK811" s="3"/>
      <c r="AL811" s="3"/>
      <c r="AM811" s="3"/>
      <c r="AN811" s="3"/>
    </row>
    <row r="812" spans="1:40" ht="14.5">
      <c r="A812" s="3"/>
      <c r="B812" s="3"/>
      <c r="C812" s="3"/>
      <c r="D812" s="3"/>
      <c r="E812" s="3"/>
      <c r="F812" s="3"/>
      <c r="G812" s="3"/>
      <c r="H812" s="3"/>
      <c r="I812" s="3"/>
      <c r="J812" s="3"/>
      <c r="K812" s="3"/>
      <c r="L812" s="3"/>
      <c r="M812" s="3"/>
      <c r="N812" s="3"/>
      <c r="O812" s="3"/>
      <c r="P812" s="3"/>
      <c r="Q812" s="42"/>
      <c r="R812" s="3"/>
      <c r="S812" s="3"/>
      <c r="T812" s="3"/>
      <c r="U812" s="3"/>
      <c r="V812" s="42"/>
      <c r="W812" s="3"/>
      <c r="X812" s="3"/>
      <c r="Y812" s="3"/>
      <c r="Z812" s="3"/>
      <c r="AA812" s="3"/>
      <c r="AB812" s="3"/>
      <c r="AC812" s="3"/>
      <c r="AD812" s="3"/>
      <c r="AE812" s="3"/>
      <c r="AF812" s="3"/>
      <c r="AG812" s="3"/>
      <c r="AH812" s="3"/>
      <c r="AI812" s="3"/>
      <c r="AJ812" s="3"/>
      <c r="AK812" s="3"/>
      <c r="AL812" s="3"/>
      <c r="AM812" s="3"/>
      <c r="AN812" s="3"/>
    </row>
    <row r="813" spans="1:40" ht="14.5">
      <c r="A813" s="3"/>
      <c r="B813" s="3"/>
      <c r="C813" s="3"/>
      <c r="D813" s="3"/>
      <c r="E813" s="3"/>
      <c r="F813" s="3"/>
      <c r="G813" s="3"/>
      <c r="H813" s="3"/>
      <c r="I813" s="3"/>
      <c r="J813" s="3"/>
      <c r="K813" s="3"/>
      <c r="L813" s="3"/>
      <c r="M813" s="3"/>
      <c r="N813" s="3"/>
      <c r="O813" s="3"/>
      <c r="P813" s="3"/>
      <c r="Q813" s="42"/>
      <c r="R813" s="3"/>
      <c r="S813" s="3"/>
      <c r="T813" s="3"/>
      <c r="U813" s="3"/>
      <c r="V813" s="42"/>
      <c r="W813" s="3"/>
      <c r="X813" s="3"/>
      <c r="Y813" s="3"/>
      <c r="Z813" s="3"/>
      <c r="AA813" s="3"/>
      <c r="AB813" s="3"/>
      <c r="AC813" s="3"/>
      <c r="AD813" s="3"/>
      <c r="AE813" s="3"/>
      <c r="AF813" s="3"/>
      <c r="AG813" s="3"/>
      <c r="AH813" s="3"/>
      <c r="AI813" s="3"/>
      <c r="AJ813" s="3"/>
      <c r="AK813" s="3"/>
      <c r="AL813" s="3"/>
      <c r="AM813" s="3"/>
      <c r="AN813" s="3"/>
    </row>
    <row r="814" spans="1:40" ht="14.5">
      <c r="A814" s="3"/>
      <c r="B814" s="3"/>
      <c r="C814" s="3"/>
      <c r="D814" s="3"/>
      <c r="E814" s="3"/>
      <c r="F814" s="3"/>
      <c r="G814" s="3"/>
      <c r="H814" s="3"/>
      <c r="I814" s="3"/>
      <c r="J814" s="3"/>
      <c r="K814" s="3"/>
      <c r="L814" s="3"/>
      <c r="M814" s="3"/>
      <c r="N814" s="3"/>
      <c r="O814" s="3"/>
      <c r="P814" s="3"/>
      <c r="Q814" s="42"/>
      <c r="R814" s="3"/>
      <c r="S814" s="3"/>
      <c r="T814" s="3"/>
      <c r="U814" s="3"/>
      <c r="V814" s="42"/>
      <c r="W814" s="3"/>
      <c r="X814" s="3"/>
      <c r="Y814" s="3"/>
      <c r="Z814" s="3"/>
      <c r="AA814" s="3"/>
      <c r="AB814" s="3"/>
      <c r="AC814" s="3"/>
      <c r="AD814" s="3"/>
      <c r="AE814" s="3"/>
      <c r="AF814" s="3"/>
      <c r="AG814" s="3"/>
      <c r="AH814" s="3"/>
      <c r="AI814" s="3"/>
      <c r="AJ814" s="3"/>
      <c r="AK814" s="3"/>
      <c r="AL814" s="3"/>
      <c r="AM814" s="3"/>
      <c r="AN814" s="3"/>
    </row>
    <row r="815" spans="1:40" ht="14.5">
      <c r="A815" s="3"/>
      <c r="B815" s="3"/>
      <c r="C815" s="3"/>
      <c r="D815" s="3"/>
      <c r="E815" s="3"/>
      <c r="F815" s="3"/>
      <c r="G815" s="3"/>
      <c r="H815" s="3"/>
      <c r="I815" s="3"/>
      <c r="J815" s="3"/>
      <c r="K815" s="3"/>
      <c r="L815" s="3"/>
      <c r="M815" s="3"/>
      <c r="N815" s="3"/>
      <c r="O815" s="3"/>
      <c r="P815" s="3"/>
      <c r="Q815" s="42"/>
      <c r="R815" s="3"/>
      <c r="S815" s="3"/>
      <c r="T815" s="3"/>
      <c r="U815" s="3"/>
      <c r="V815" s="42"/>
      <c r="W815" s="3"/>
      <c r="X815" s="3"/>
      <c r="Y815" s="3"/>
      <c r="Z815" s="3"/>
      <c r="AA815" s="3"/>
      <c r="AB815" s="3"/>
      <c r="AC815" s="3"/>
      <c r="AD815" s="3"/>
      <c r="AE815" s="3"/>
      <c r="AF815" s="3"/>
      <c r="AG815" s="3"/>
      <c r="AH815" s="3"/>
      <c r="AI815" s="3"/>
      <c r="AJ815" s="3"/>
      <c r="AK815" s="3"/>
      <c r="AL815" s="3"/>
      <c r="AM815" s="3"/>
      <c r="AN815" s="3"/>
    </row>
    <row r="816" spans="1:40" ht="14.5">
      <c r="A816" s="3"/>
      <c r="B816" s="3"/>
      <c r="C816" s="3"/>
      <c r="D816" s="3"/>
      <c r="E816" s="3"/>
      <c r="F816" s="3"/>
      <c r="G816" s="3"/>
      <c r="H816" s="3"/>
      <c r="I816" s="3"/>
      <c r="J816" s="3"/>
      <c r="K816" s="3"/>
      <c r="L816" s="3"/>
      <c r="M816" s="3"/>
      <c r="N816" s="3"/>
      <c r="O816" s="3"/>
      <c r="P816" s="3"/>
      <c r="Q816" s="42"/>
      <c r="R816" s="3"/>
      <c r="S816" s="3"/>
      <c r="T816" s="3"/>
      <c r="U816" s="3"/>
      <c r="V816" s="42"/>
      <c r="W816" s="3"/>
      <c r="X816" s="3"/>
      <c r="Y816" s="3"/>
      <c r="Z816" s="3"/>
      <c r="AA816" s="3"/>
      <c r="AB816" s="3"/>
      <c r="AC816" s="3"/>
      <c r="AD816" s="3"/>
      <c r="AE816" s="3"/>
      <c r="AF816" s="3"/>
      <c r="AG816" s="3"/>
      <c r="AH816" s="3"/>
      <c r="AI816" s="3"/>
      <c r="AJ816" s="3"/>
      <c r="AK816" s="3"/>
      <c r="AL816" s="3"/>
      <c r="AM816" s="3"/>
      <c r="AN816" s="3"/>
    </row>
    <row r="817" spans="1:40" ht="14.5">
      <c r="A817" s="3"/>
      <c r="B817" s="3"/>
      <c r="C817" s="3"/>
      <c r="D817" s="3"/>
      <c r="E817" s="3"/>
      <c r="F817" s="3"/>
      <c r="G817" s="3"/>
      <c r="H817" s="3"/>
      <c r="I817" s="3"/>
      <c r="J817" s="3"/>
      <c r="K817" s="3"/>
      <c r="L817" s="3"/>
      <c r="M817" s="3"/>
      <c r="N817" s="3"/>
      <c r="O817" s="3"/>
      <c r="P817" s="3"/>
      <c r="Q817" s="42"/>
      <c r="R817" s="3"/>
      <c r="S817" s="3"/>
      <c r="T817" s="3"/>
      <c r="U817" s="3"/>
      <c r="V817" s="42"/>
      <c r="W817" s="3"/>
      <c r="X817" s="3"/>
      <c r="Y817" s="3"/>
      <c r="Z817" s="3"/>
      <c r="AA817" s="3"/>
      <c r="AB817" s="3"/>
      <c r="AC817" s="3"/>
      <c r="AD817" s="3"/>
      <c r="AE817" s="3"/>
      <c r="AF817" s="3"/>
      <c r="AG817" s="3"/>
      <c r="AH817" s="3"/>
      <c r="AI817" s="3"/>
      <c r="AJ817" s="3"/>
      <c r="AK817" s="3"/>
      <c r="AL817" s="3"/>
      <c r="AM817" s="3"/>
      <c r="AN817" s="3"/>
    </row>
    <row r="818" spans="1:40" ht="14.5">
      <c r="A818" s="3"/>
      <c r="B818" s="3"/>
      <c r="C818" s="3"/>
      <c r="D818" s="3"/>
      <c r="E818" s="3"/>
      <c r="F818" s="3"/>
      <c r="G818" s="3"/>
      <c r="H818" s="3"/>
      <c r="I818" s="3"/>
      <c r="J818" s="3"/>
      <c r="K818" s="3"/>
      <c r="L818" s="3"/>
      <c r="M818" s="3"/>
      <c r="N818" s="3"/>
      <c r="O818" s="3"/>
      <c r="P818" s="3"/>
      <c r="Q818" s="42"/>
      <c r="R818" s="3"/>
      <c r="S818" s="3"/>
      <c r="T818" s="3"/>
      <c r="U818" s="3"/>
      <c r="V818" s="42"/>
      <c r="W818" s="3"/>
      <c r="X818" s="3"/>
      <c r="Y818" s="3"/>
      <c r="Z818" s="3"/>
      <c r="AA818" s="3"/>
      <c r="AB818" s="3"/>
      <c r="AC818" s="3"/>
      <c r="AD818" s="3"/>
      <c r="AE818" s="3"/>
      <c r="AF818" s="3"/>
      <c r="AG818" s="3"/>
      <c r="AH818" s="3"/>
      <c r="AI818" s="3"/>
      <c r="AJ818" s="3"/>
      <c r="AK818" s="3"/>
      <c r="AL818" s="3"/>
      <c r="AM818" s="3"/>
      <c r="AN818" s="3"/>
    </row>
    <row r="819" spans="1:40" ht="14.5">
      <c r="A819" s="3"/>
      <c r="B819" s="3"/>
      <c r="C819" s="3"/>
      <c r="D819" s="3"/>
      <c r="E819" s="3"/>
      <c r="F819" s="3"/>
      <c r="G819" s="3"/>
      <c r="H819" s="3"/>
      <c r="I819" s="3"/>
      <c r="J819" s="3"/>
      <c r="K819" s="3"/>
      <c r="L819" s="3"/>
      <c r="M819" s="3"/>
      <c r="N819" s="3"/>
      <c r="O819" s="3"/>
      <c r="P819" s="3"/>
      <c r="Q819" s="42"/>
      <c r="R819" s="3"/>
      <c r="S819" s="3"/>
      <c r="T819" s="3"/>
      <c r="U819" s="3"/>
      <c r="V819" s="42"/>
      <c r="W819" s="3"/>
      <c r="X819" s="3"/>
      <c r="Y819" s="3"/>
      <c r="Z819" s="3"/>
      <c r="AA819" s="3"/>
      <c r="AB819" s="3"/>
      <c r="AC819" s="3"/>
      <c r="AD819" s="3"/>
      <c r="AE819" s="3"/>
      <c r="AF819" s="3"/>
      <c r="AG819" s="3"/>
      <c r="AH819" s="3"/>
      <c r="AI819" s="3"/>
      <c r="AJ819" s="3"/>
      <c r="AK819" s="3"/>
      <c r="AL819" s="3"/>
      <c r="AM819" s="3"/>
      <c r="AN819" s="3"/>
    </row>
    <row r="820" spans="1:40" ht="14.5">
      <c r="A820" s="3"/>
      <c r="B820" s="3"/>
      <c r="C820" s="3"/>
      <c r="D820" s="3"/>
      <c r="E820" s="3"/>
      <c r="F820" s="3"/>
      <c r="G820" s="3"/>
      <c r="H820" s="3"/>
      <c r="I820" s="3"/>
      <c r="J820" s="3"/>
      <c r="K820" s="3"/>
      <c r="L820" s="3"/>
      <c r="M820" s="3"/>
      <c r="N820" s="3"/>
      <c r="O820" s="3"/>
      <c r="P820" s="3"/>
      <c r="Q820" s="42"/>
      <c r="R820" s="3"/>
      <c r="S820" s="3"/>
      <c r="T820" s="3"/>
      <c r="U820" s="3"/>
      <c r="V820" s="42"/>
      <c r="W820" s="3"/>
      <c r="X820" s="3"/>
      <c r="Y820" s="3"/>
      <c r="Z820" s="3"/>
      <c r="AA820" s="3"/>
      <c r="AB820" s="3"/>
      <c r="AC820" s="3"/>
      <c r="AD820" s="3"/>
      <c r="AE820" s="3"/>
      <c r="AF820" s="3"/>
      <c r="AG820" s="3"/>
      <c r="AH820" s="3"/>
      <c r="AI820" s="3"/>
      <c r="AJ820" s="3"/>
      <c r="AK820" s="3"/>
      <c r="AL820" s="3"/>
      <c r="AM820" s="3"/>
      <c r="AN820" s="3"/>
    </row>
    <row r="821" spans="1:40" ht="14.5">
      <c r="A821" s="3"/>
      <c r="B821" s="3"/>
      <c r="C821" s="3"/>
      <c r="D821" s="3"/>
      <c r="E821" s="3"/>
      <c r="F821" s="3"/>
      <c r="G821" s="3"/>
      <c r="H821" s="3"/>
      <c r="I821" s="3"/>
      <c r="J821" s="3"/>
      <c r="K821" s="3"/>
      <c r="L821" s="3"/>
      <c r="M821" s="3"/>
      <c r="N821" s="3"/>
      <c r="O821" s="3"/>
      <c r="P821" s="3"/>
      <c r="Q821" s="42"/>
      <c r="R821" s="3"/>
      <c r="S821" s="3"/>
      <c r="T821" s="3"/>
      <c r="U821" s="3"/>
      <c r="V821" s="42"/>
      <c r="W821" s="3"/>
      <c r="X821" s="3"/>
      <c r="Y821" s="3"/>
      <c r="Z821" s="3"/>
      <c r="AA821" s="3"/>
      <c r="AB821" s="3"/>
      <c r="AC821" s="3"/>
      <c r="AD821" s="3"/>
      <c r="AE821" s="3"/>
      <c r="AF821" s="3"/>
      <c r="AG821" s="3"/>
      <c r="AH821" s="3"/>
      <c r="AI821" s="3"/>
      <c r="AJ821" s="3"/>
      <c r="AK821" s="3"/>
      <c r="AL821" s="3"/>
      <c r="AM821" s="3"/>
      <c r="AN821" s="3"/>
    </row>
    <row r="822" spans="1:40" ht="14.5">
      <c r="A822" s="3"/>
      <c r="B822" s="3"/>
      <c r="C822" s="3"/>
      <c r="D822" s="3"/>
      <c r="E822" s="3"/>
      <c r="F822" s="3"/>
      <c r="G822" s="3"/>
      <c r="H822" s="3"/>
      <c r="I822" s="3"/>
      <c r="J822" s="3"/>
      <c r="K822" s="3"/>
      <c r="L822" s="3"/>
      <c r="M822" s="3"/>
      <c r="N822" s="3"/>
      <c r="O822" s="3"/>
      <c r="P822" s="3"/>
      <c r="Q822" s="42"/>
      <c r="R822" s="3"/>
      <c r="S822" s="3"/>
      <c r="T822" s="3"/>
      <c r="U822" s="3"/>
      <c r="V822" s="42"/>
      <c r="W822" s="3"/>
      <c r="X822" s="3"/>
      <c r="Y822" s="3"/>
      <c r="Z822" s="3"/>
      <c r="AA822" s="3"/>
      <c r="AB822" s="3"/>
      <c r="AC822" s="3"/>
      <c r="AD822" s="3"/>
      <c r="AE822" s="3"/>
      <c r="AF822" s="3"/>
      <c r="AG822" s="3"/>
      <c r="AH822" s="3"/>
      <c r="AI822" s="3"/>
      <c r="AJ822" s="3"/>
      <c r="AK822" s="3"/>
      <c r="AL822" s="3"/>
      <c r="AM822" s="3"/>
      <c r="AN822" s="3"/>
    </row>
    <row r="823" spans="1:40" ht="14.5">
      <c r="A823" s="3"/>
      <c r="B823" s="3"/>
      <c r="C823" s="3"/>
      <c r="D823" s="3"/>
      <c r="E823" s="3"/>
      <c r="F823" s="3"/>
      <c r="G823" s="3"/>
      <c r="H823" s="3"/>
      <c r="I823" s="3"/>
      <c r="J823" s="3"/>
      <c r="K823" s="3"/>
      <c r="L823" s="3"/>
      <c r="M823" s="3"/>
      <c r="N823" s="3"/>
      <c r="O823" s="3"/>
      <c r="P823" s="3"/>
      <c r="Q823" s="42"/>
      <c r="R823" s="3"/>
      <c r="S823" s="3"/>
      <c r="T823" s="3"/>
      <c r="U823" s="3"/>
      <c r="V823" s="42"/>
      <c r="W823" s="3"/>
      <c r="X823" s="3"/>
      <c r="Y823" s="3"/>
      <c r="Z823" s="3"/>
      <c r="AA823" s="3"/>
      <c r="AB823" s="3"/>
      <c r="AC823" s="3"/>
      <c r="AD823" s="3"/>
      <c r="AE823" s="3"/>
      <c r="AF823" s="3"/>
      <c r="AG823" s="3"/>
      <c r="AH823" s="3"/>
      <c r="AI823" s="3"/>
      <c r="AJ823" s="3"/>
      <c r="AK823" s="3"/>
      <c r="AL823" s="3"/>
      <c r="AM823" s="3"/>
      <c r="AN823" s="3"/>
    </row>
    <row r="824" spans="1:40" ht="14.5">
      <c r="A824" s="3"/>
      <c r="B824" s="3"/>
      <c r="C824" s="3"/>
      <c r="D824" s="3"/>
      <c r="E824" s="3"/>
      <c r="F824" s="3"/>
      <c r="G824" s="3"/>
      <c r="H824" s="3"/>
      <c r="I824" s="3"/>
      <c r="J824" s="3"/>
      <c r="K824" s="3"/>
      <c r="L824" s="3"/>
      <c r="M824" s="3"/>
      <c r="N824" s="3"/>
      <c r="O824" s="3"/>
      <c r="P824" s="3"/>
      <c r="Q824" s="42"/>
      <c r="R824" s="3"/>
      <c r="S824" s="3"/>
      <c r="T824" s="3"/>
      <c r="U824" s="3"/>
      <c r="V824" s="42"/>
      <c r="W824" s="3"/>
      <c r="X824" s="3"/>
      <c r="Y824" s="3"/>
      <c r="Z824" s="3"/>
      <c r="AA824" s="3"/>
      <c r="AB824" s="3"/>
      <c r="AC824" s="3"/>
      <c r="AD824" s="3"/>
      <c r="AE824" s="3"/>
      <c r="AF824" s="3"/>
      <c r="AG824" s="3"/>
      <c r="AH824" s="3"/>
      <c r="AI824" s="3"/>
      <c r="AJ824" s="3"/>
      <c r="AK824" s="3"/>
      <c r="AL824" s="3"/>
      <c r="AM824" s="3"/>
      <c r="AN824" s="3"/>
    </row>
    <row r="825" spans="1:40" ht="14.5">
      <c r="A825" s="3"/>
      <c r="B825" s="3"/>
      <c r="C825" s="3"/>
      <c r="D825" s="3"/>
      <c r="E825" s="3"/>
      <c r="F825" s="3"/>
      <c r="G825" s="3"/>
      <c r="H825" s="3"/>
      <c r="I825" s="3"/>
      <c r="J825" s="3"/>
      <c r="K825" s="3"/>
      <c r="L825" s="3"/>
      <c r="M825" s="3"/>
      <c r="N825" s="3"/>
      <c r="O825" s="3"/>
      <c r="P825" s="3"/>
      <c r="Q825" s="42"/>
      <c r="R825" s="3"/>
      <c r="S825" s="3"/>
      <c r="T825" s="3"/>
      <c r="U825" s="3"/>
      <c r="V825" s="42"/>
      <c r="W825" s="3"/>
      <c r="X825" s="3"/>
      <c r="Y825" s="3"/>
      <c r="Z825" s="3"/>
      <c r="AA825" s="3"/>
      <c r="AB825" s="3"/>
      <c r="AC825" s="3"/>
      <c r="AD825" s="3"/>
      <c r="AE825" s="3"/>
      <c r="AF825" s="3"/>
      <c r="AG825" s="3"/>
      <c r="AH825" s="3"/>
      <c r="AI825" s="3"/>
      <c r="AJ825" s="3"/>
      <c r="AK825" s="3"/>
      <c r="AL825" s="3"/>
      <c r="AM825" s="3"/>
      <c r="AN825" s="3"/>
    </row>
    <row r="826" spans="1:40" ht="14.5">
      <c r="A826" s="3"/>
      <c r="B826" s="3"/>
      <c r="C826" s="3"/>
      <c r="D826" s="3"/>
      <c r="E826" s="3"/>
      <c r="F826" s="3"/>
      <c r="G826" s="3"/>
      <c r="H826" s="3"/>
      <c r="I826" s="3"/>
      <c r="J826" s="3"/>
      <c r="K826" s="3"/>
      <c r="L826" s="3"/>
      <c r="M826" s="3"/>
      <c r="N826" s="3"/>
      <c r="O826" s="3"/>
      <c r="P826" s="3"/>
      <c r="Q826" s="42"/>
      <c r="R826" s="3"/>
      <c r="S826" s="3"/>
      <c r="T826" s="3"/>
      <c r="U826" s="3"/>
      <c r="V826" s="42"/>
      <c r="W826" s="3"/>
      <c r="X826" s="3"/>
      <c r="Y826" s="3"/>
      <c r="Z826" s="3"/>
      <c r="AA826" s="3"/>
      <c r="AB826" s="3"/>
      <c r="AC826" s="3"/>
      <c r="AD826" s="3"/>
      <c r="AE826" s="3"/>
      <c r="AF826" s="3"/>
      <c r="AG826" s="3"/>
      <c r="AH826" s="3"/>
      <c r="AI826" s="3"/>
      <c r="AJ826" s="3"/>
      <c r="AK826" s="3"/>
      <c r="AL826" s="3"/>
      <c r="AM826" s="3"/>
      <c r="AN826" s="3"/>
    </row>
    <row r="827" spans="1:40" ht="14.5">
      <c r="A827" s="3"/>
      <c r="B827" s="3"/>
      <c r="C827" s="3"/>
      <c r="D827" s="3"/>
      <c r="E827" s="3"/>
      <c r="F827" s="3"/>
      <c r="G827" s="3"/>
      <c r="H827" s="3"/>
      <c r="I827" s="3"/>
      <c r="J827" s="3"/>
      <c r="K827" s="3"/>
      <c r="L827" s="3"/>
      <c r="M827" s="3"/>
      <c r="N827" s="3"/>
      <c r="O827" s="3"/>
      <c r="P827" s="3"/>
      <c r="Q827" s="42"/>
      <c r="R827" s="3"/>
      <c r="S827" s="3"/>
      <c r="T827" s="3"/>
      <c r="U827" s="3"/>
      <c r="V827" s="42"/>
      <c r="W827" s="3"/>
      <c r="X827" s="3"/>
      <c r="Y827" s="3"/>
      <c r="Z827" s="3"/>
      <c r="AA827" s="3"/>
      <c r="AB827" s="3"/>
      <c r="AC827" s="3"/>
      <c r="AD827" s="3"/>
      <c r="AE827" s="3"/>
      <c r="AF827" s="3"/>
      <c r="AG827" s="3"/>
      <c r="AH827" s="3"/>
      <c r="AI827" s="3"/>
      <c r="AJ827" s="3"/>
      <c r="AK827" s="3"/>
      <c r="AL827" s="3"/>
      <c r="AM827" s="3"/>
      <c r="AN827" s="3"/>
    </row>
    <row r="828" spans="1:40" ht="14.5">
      <c r="A828" s="3"/>
      <c r="B828" s="3"/>
      <c r="C828" s="3"/>
      <c r="D828" s="3"/>
      <c r="E828" s="3"/>
      <c r="F828" s="3"/>
      <c r="G828" s="3"/>
      <c r="H828" s="3"/>
      <c r="I828" s="3"/>
      <c r="J828" s="3"/>
      <c r="K828" s="3"/>
      <c r="L828" s="3"/>
      <c r="M828" s="3"/>
      <c r="N828" s="3"/>
      <c r="O828" s="3"/>
      <c r="P828" s="3"/>
      <c r="Q828" s="42"/>
      <c r="R828" s="3"/>
      <c r="S828" s="3"/>
      <c r="T828" s="3"/>
      <c r="U828" s="3"/>
      <c r="V828" s="42"/>
      <c r="W828" s="3"/>
      <c r="X828" s="3"/>
      <c r="Y828" s="3"/>
      <c r="Z828" s="3"/>
      <c r="AA828" s="3"/>
      <c r="AB828" s="3"/>
      <c r="AC828" s="3"/>
      <c r="AD828" s="3"/>
      <c r="AE828" s="3"/>
      <c r="AF828" s="3"/>
      <c r="AG828" s="3"/>
      <c r="AH828" s="3"/>
      <c r="AI828" s="3"/>
      <c r="AJ828" s="3"/>
      <c r="AK828" s="3"/>
      <c r="AL828" s="3"/>
      <c r="AM828" s="3"/>
      <c r="AN828" s="3"/>
    </row>
    <row r="829" spans="1:40" ht="14.5">
      <c r="A829" s="3"/>
      <c r="B829" s="3"/>
      <c r="C829" s="3"/>
      <c r="D829" s="3"/>
      <c r="E829" s="3"/>
      <c r="F829" s="3"/>
      <c r="G829" s="3"/>
      <c r="H829" s="3"/>
      <c r="I829" s="3"/>
      <c r="J829" s="3"/>
      <c r="K829" s="3"/>
      <c r="L829" s="3"/>
      <c r="M829" s="3"/>
      <c r="N829" s="3"/>
      <c r="O829" s="3"/>
      <c r="P829" s="3"/>
      <c r="Q829" s="42"/>
      <c r="R829" s="3"/>
      <c r="S829" s="3"/>
      <c r="T829" s="3"/>
      <c r="U829" s="3"/>
      <c r="V829" s="42"/>
      <c r="W829" s="3"/>
      <c r="X829" s="3"/>
      <c r="Y829" s="3"/>
      <c r="Z829" s="3"/>
      <c r="AA829" s="3"/>
      <c r="AB829" s="3"/>
      <c r="AC829" s="3"/>
      <c r="AD829" s="3"/>
      <c r="AE829" s="3"/>
      <c r="AF829" s="3"/>
      <c r="AG829" s="3"/>
      <c r="AH829" s="3"/>
      <c r="AI829" s="3"/>
      <c r="AJ829" s="3"/>
      <c r="AK829" s="3"/>
      <c r="AL829" s="3"/>
      <c r="AM829" s="3"/>
      <c r="AN829" s="3"/>
    </row>
    <row r="830" spans="1:40" ht="14.5">
      <c r="A830" s="3"/>
      <c r="B830" s="3"/>
      <c r="C830" s="3"/>
      <c r="D830" s="3"/>
      <c r="E830" s="3"/>
      <c r="F830" s="3"/>
      <c r="G830" s="3"/>
      <c r="H830" s="3"/>
      <c r="I830" s="3"/>
      <c r="J830" s="3"/>
      <c r="K830" s="3"/>
      <c r="L830" s="3"/>
      <c r="M830" s="3"/>
      <c r="N830" s="3"/>
      <c r="O830" s="3"/>
      <c r="P830" s="3"/>
      <c r="Q830" s="42"/>
      <c r="R830" s="3"/>
      <c r="S830" s="3"/>
      <c r="T830" s="3"/>
      <c r="U830" s="3"/>
      <c r="V830" s="42"/>
      <c r="W830" s="3"/>
      <c r="X830" s="3"/>
      <c r="Y830" s="3"/>
      <c r="Z830" s="3"/>
      <c r="AA830" s="3"/>
      <c r="AB830" s="3"/>
      <c r="AC830" s="3"/>
      <c r="AD830" s="3"/>
      <c r="AE830" s="3"/>
      <c r="AF830" s="3"/>
      <c r="AG830" s="3"/>
      <c r="AH830" s="3"/>
      <c r="AI830" s="3"/>
      <c r="AJ830" s="3"/>
      <c r="AK830" s="3"/>
      <c r="AL830" s="3"/>
      <c r="AM830" s="3"/>
      <c r="AN830" s="3"/>
    </row>
    <row r="831" spans="1:40" ht="14.5">
      <c r="A831" s="3"/>
      <c r="B831" s="3"/>
      <c r="C831" s="3"/>
      <c r="D831" s="3"/>
      <c r="E831" s="3"/>
      <c r="F831" s="3"/>
      <c r="G831" s="3"/>
      <c r="H831" s="3"/>
      <c r="I831" s="3"/>
      <c r="J831" s="3"/>
      <c r="K831" s="3"/>
      <c r="L831" s="3"/>
      <c r="M831" s="3"/>
      <c r="N831" s="3"/>
      <c r="O831" s="3"/>
      <c r="P831" s="3"/>
      <c r="Q831" s="42"/>
      <c r="R831" s="3"/>
      <c r="S831" s="3"/>
      <c r="T831" s="3"/>
      <c r="U831" s="3"/>
      <c r="V831" s="42"/>
      <c r="W831" s="3"/>
      <c r="X831" s="3"/>
      <c r="Y831" s="3"/>
      <c r="Z831" s="3"/>
      <c r="AA831" s="3"/>
      <c r="AB831" s="3"/>
      <c r="AC831" s="3"/>
      <c r="AD831" s="3"/>
      <c r="AE831" s="3"/>
      <c r="AF831" s="3"/>
      <c r="AG831" s="3"/>
      <c r="AH831" s="3"/>
      <c r="AI831" s="3"/>
      <c r="AJ831" s="3"/>
      <c r="AK831" s="3"/>
      <c r="AL831" s="3"/>
      <c r="AM831" s="3"/>
      <c r="AN831" s="3"/>
    </row>
    <row r="832" spans="1:40" ht="14.5">
      <c r="A832" s="3"/>
      <c r="B832" s="3"/>
      <c r="C832" s="3"/>
      <c r="D832" s="3"/>
      <c r="E832" s="3"/>
      <c r="F832" s="3"/>
      <c r="G832" s="3"/>
      <c r="H832" s="3"/>
      <c r="I832" s="3"/>
      <c r="J832" s="3"/>
      <c r="K832" s="3"/>
      <c r="L832" s="3"/>
      <c r="M832" s="3"/>
      <c r="N832" s="3"/>
      <c r="O832" s="3"/>
      <c r="P832" s="3"/>
      <c r="Q832" s="42"/>
      <c r="R832" s="3"/>
      <c r="S832" s="3"/>
      <c r="T832" s="3"/>
      <c r="U832" s="3"/>
      <c r="V832" s="42"/>
      <c r="W832" s="3"/>
      <c r="X832" s="3"/>
      <c r="Y832" s="3"/>
      <c r="Z832" s="3"/>
      <c r="AA832" s="3"/>
      <c r="AB832" s="3"/>
      <c r="AC832" s="3"/>
      <c r="AD832" s="3"/>
      <c r="AE832" s="3"/>
      <c r="AF832" s="3"/>
      <c r="AG832" s="3"/>
      <c r="AH832" s="3"/>
      <c r="AI832" s="3"/>
      <c r="AJ832" s="3"/>
      <c r="AK832" s="3"/>
      <c r="AL832" s="3"/>
      <c r="AM832" s="3"/>
      <c r="AN832" s="3"/>
    </row>
    <row r="833" spans="1:40" ht="14.5">
      <c r="A833" s="3"/>
      <c r="B833" s="3"/>
      <c r="C833" s="3"/>
      <c r="D833" s="3"/>
      <c r="E833" s="3"/>
      <c r="F833" s="3"/>
      <c r="G833" s="3"/>
      <c r="H833" s="3"/>
      <c r="I833" s="3"/>
      <c r="J833" s="3"/>
      <c r="K833" s="3"/>
      <c r="L833" s="3"/>
      <c r="M833" s="3"/>
      <c r="N833" s="3"/>
      <c r="O833" s="3"/>
      <c r="P833" s="3"/>
      <c r="Q833" s="42"/>
      <c r="R833" s="3"/>
      <c r="S833" s="3"/>
      <c r="T833" s="3"/>
      <c r="U833" s="3"/>
      <c r="V833" s="42"/>
      <c r="W833" s="3"/>
      <c r="X833" s="3"/>
      <c r="Y833" s="3"/>
      <c r="Z833" s="3"/>
      <c r="AA833" s="3"/>
      <c r="AB833" s="3"/>
      <c r="AC833" s="3"/>
      <c r="AD833" s="3"/>
      <c r="AE833" s="3"/>
      <c r="AF833" s="3"/>
      <c r="AG833" s="3"/>
      <c r="AH833" s="3"/>
      <c r="AI833" s="3"/>
      <c r="AJ833" s="3"/>
      <c r="AK833" s="3"/>
      <c r="AL833" s="3"/>
      <c r="AM833" s="3"/>
      <c r="AN833" s="3"/>
    </row>
    <row r="834" spans="1:40" ht="14.5">
      <c r="A834" s="3"/>
      <c r="B834" s="3"/>
      <c r="C834" s="3"/>
      <c r="D834" s="3"/>
      <c r="E834" s="3"/>
      <c r="F834" s="3"/>
      <c r="G834" s="3"/>
      <c r="H834" s="3"/>
      <c r="I834" s="3"/>
      <c r="J834" s="3"/>
      <c r="K834" s="3"/>
      <c r="L834" s="3"/>
      <c r="M834" s="3"/>
      <c r="N834" s="3"/>
      <c r="O834" s="3"/>
      <c r="P834" s="3"/>
      <c r="Q834" s="42"/>
      <c r="R834" s="3"/>
      <c r="S834" s="3"/>
      <c r="T834" s="3"/>
      <c r="U834" s="3"/>
      <c r="V834" s="42"/>
      <c r="W834" s="3"/>
      <c r="X834" s="3"/>
      <c r="Y834" s="3"/>
      <c r="Z834" s="3"/>
      <c r="AA834" s="3"/>
      <c r="AB834" s="3"/>
      <c r="AC834" s="3"/>
      <c r="AD834" s="3"/>
      <c r="AE834" s="3"/>
      <c r="AF834" s="3"/>
      <c r="AG834" s="3"/>
      <c r="AH834" s="3"/>
      <c r="AI834" s="3"/>
      <c r="AJ834" s="3"/>
      <c r="AK834" s="3"/>
      <c r="AL834" s="3"/>
      <c r="AM834" s="3"/>
      <c r="AN834" s="3"/>
    </row>
    <row r="835" spans="1:40" ht="14.5">
      <c r="A835" s="3"/>
      <c r="B835" s="3"/>
      <c r="C835" s="3"/>
      <c r="D835" s="3"/>
      <c r="E835" s="3"/>
      <c r="F835" s="3"/>
      <c r="G835" s="3"/>
      <c r="H835" s="3"/>
      <c r="I835" s="3"/>
      <c r="J835" s="3"/>
      <c r="K835" s="3"/>
      <c r="L835" s="3"/>
      <c r="M835" s="3"/>
      <c r="N835" s="3"/>
      <c r="O835" s="3"/>
      <c r="P835" s="3"/>
      <c r="Q835" s="42"/>
      <c r="R835" s="3"/>
      <c r="S835" s="3"/>
      <c r="T835" s="3"/>
      <c r="U835" s="3"/>
      <c r="V835" s="42"/>
      <c r="W835" s="3"/>
      <c r="X835" s="3"/>
      <c r="Y835" s="3"/>
      <c r="Z835" s="3"/>
      <c r="AA835" s="3"/>
      <c r="AB835" s="3"/>
      <c r="AC835" s="3"/>
      <c r="AD835" s="3"/>
      <c r="AE835" s="3"/>
      <c r="AF835" s="3"/>
      <c r="AG835" s="3"/>
      <c r="AH835" s="3"/>
      <c r="AI835" s="3"/>
      <c r="AJ835" s="3"/>
      <c r="AK835" s="3"/>
      <c r="AL835" s="3"/>
      <c r="AM835" s="3"/>
      <c r="AN835" s="3"/>
    </row>
    <row r="836" spans="1:40" ht="14.5">
      <c r="A836" s="3"/>
      <c r="B836" s="3"/>
      <c r="C836" s="3"/>
      <c r="D836" s="3"/>
      <c r="E836" s="3"/>
      <c r="F836" s="3"/>
      <c r="G836" s="3"/>
      <c r="H836" s="3"/>
      <c r="I836" s="3"/>
      <c r="J836" s="3"/>
      <c r="K836" s="3"/>
      <c r="L836" s="3"/>
      <c r="M836" s="3"/>
      <c r="N836" s="3"/>
      <c r="O836" s="3"/>
      <c r="P836" s="3"/>
      <c r="Q836" s="42"/>
      <c r="R836" s="3"/>
      <c r="S836" s="3"/>
      <c r="T836" s="3"/>
      <c r="U836" s="3"/>
      <c r="V836" s="42"/>
      <c r="W836" s="3"/>
      <c r="X836" s="3"/>
      <c r="Y836" s="3"/>
      <c r="Z836" s="3"/>
      <c r="AA836" s="3"/>
      <c r="AB836" s="3"/>
      <c r="AC836" s="3"/>
      <c r="AD836" s="3"/>
      <c r="AE836" s="3"/>
      <c r="AF836" s="3"/>
      <c r="AG836" s="3"/>
      <c r="AH836" s="3"/>
      <c r="AI836" s="3"/>
      <c r="AJ836" s="3"/>
      <c r="AK836" s="3"/>
      <c r="AL836" s="3"/>
      <c r="AM836" s="3"/>
      <c r="AN836" s="3"/>
    </row>
    <row r="837" spans="1:40" ht="14.5">
      <c r="A837" s="3"/>
      <c r="B837" s="3"/>
      <c r="C837" s="3"/>
      <c r="D837" s="3"/>
      <c r="E837" s="3"/>
      <c r="F837" s="3"/>
      <c r="G837" s="3"/>
      <c r="H837" s="3"/>
      <c r="I837" s="3"/>
      <c r="J837" s="3"/>
      <c r="K837" s="3"/>
      <c r="L837" s="3"/>
      <c r="M837" s="3"/>
      <c r="N837" s="3"/>
      <c r="O837" s="3"/>
      <c r="P837" s="3"/>
      <c r="Q837" s="42"/>
      <c r="R837" s="3"/>
      <c r="S837" s="3"/>
      <c r="T837" s="3"/>
      <c r="U837" s="3"/>
      <c r="V837" s="42"/>
      <c r="W837" s="3"/>
      <c r="X837" s="3"/>
      <c r="Y837" s="3"/>
      <c r="Z837" s="3"/>
      <c r="AA837" s="3"/>
      <c r="AB837" s="3"/>
      <c r="AC837" s="3"/>
      <c r="AD837" s="3"/>
      <c r="AE837" s="3"/>
      <c r="AF837" s="3"/>
      <c r="AG837" s="3"/>
      <c r="AH837" s="3"/>
      <c r="AI837" s="3"/>
      <c r="AJ837" s="3"/>
      <c r="AK837" s="3"/>
      <c r="AL837" s="3"/>
      <c r="AM837" s="3"/>
      <c r="AN837" s="3"/>
    </row>
    <row r="838" spans="1:40" ht="14.5">
      <c r="A838" s="3"/>
      <c r="B838" s="3"/>
      <c r="C838" s="3"/>
      <c r="D838" s="3"/>
      <c r="E838" s="3"/>
      <c r="F838" s="3"/>
      <c r="G838" s="3"/>
      <c r="H838" s="3"/>
      <c r="I838" s="3"/>
      <c r="J838" s="3"/>
      <c r="K838" s="3"/>
      <c r="L838" s="3"/>
      <c r="M838" s="3"/>
      <c r="N838" s="3"/>
      <c r="O838" s="3"/>
      <c r="P838" s="3"/>
      <c r="Q838" s="42"/>
      <c r="R838" s="3"/>
      <c r="S838" s="3"/>
      <c r="T838" s="3"/>
      <c r="U838" s="3"/>
      <c r="V838" s="42"/>
      <c r="W838" s="3"/>
      <c r="X838" s="3"/>
      <c r="Y838" s="3"/>
      <c r="Z838" s="3"/>
      <c r="AA838" s="3"/>
      <c r="AB838" s="3"/>
      <c r="AC838" s="3"/>
      <c r="AD838" s="3"/>
      <c r="AE838" s="3"/>
      <c r="AF838" s="3"/>
      <c r="AG838" s="3"/>
      <c r="AH838" s="3"/>
      <c r="AI838" s="3"/>
      <c r="AJ838" s="3"/>
      <c r="AK838" s="3"/>
      <c r="AL838" s="3"/>
      <c r="AM838" s="3"/>
      <c r="AN838" s="3"/>
    </row>
    <row r="839" spans="1:40" ht="14.5">
      <c r="A839" s="3"/>
      <c r="B839" s="3"/>
      <c r="C839" s="3"/>
      <c r="D839" s="3"/>
      <c r="E839" s="3"/>
      <c r="F839" s="3"/>
      <c r="G839" s="3"/>
      <c r="H839" s="3"/>
      <c r="I839" s="3"/>
      <c r="J839" s="3"/>
      <c r="K839" s="3"/>
      <c r="L839" s="3"/>
      <c r="M839" s="3"/>
      <c r="N839" s="3"/>
      <c r="O839" s="3"/>
      <c r="P839" s="3"/>
      <c r="Q839" s="42"/>
      <c r="R839" s="3"/>
      <c r="S839" s="3"/>
      <c r="T839" s="3"/>
      <c r="U839" s="3"/>
      <c r="V839" s="42"/>
      <c r="W839" s="3"/>
      <c r="X839" s="3"/>
      <c r="Y839" s="3"/>
      <c r="Z839" s="3"/>
      <c r="AA839" s="3"/>
      <c r="AB839" s="3"/>
      <c r="AC839" s="3"/>
      <c r="AD839" s="3"/>
      <c r="AE839" s="3"/>
      <c r="AF839" s="3"/>
      <c r="AG839" s="3"/>
      <c r="AH839" s="3"/>
      <c r="AI839" s="3"/>
      <c r="AJ839" s="3"/>
      <c r="AK839" s="3"/>
      <c r="AL839" s="3"/>
      <c r="AM839" s="3"/>
      <c r="AN839" s="3"/>
    </row>
    <row r="840" spans="1:40" ht="14.5">
      <c r="A840" s="3"/>
      <c r="B840" s="3"/>
      <c r="C840" s="3"/>
      <c r="D840" s="3"/>
      <c r="E840" s="3"/>
      <c r="F840" s="3"/>
      <c r="G840" s="3"/>
      <c r="H840" s="3"/>
      <c r="I840" s="3"/>
      <c r="J840" s="3"/>
      <c r="K840" s="3"/>
      <c r="L840" s="3"/>
      <c r="M840" s="3"/>
      <c r="N840" s="3"/>
      <c r="O840" s="3"/>
      <c r="P840" s="3"/>
      <c r="Q840" s="42"/>
      <c r="R840" s="3"/>
      <c r="S840" s="3"/>
      <c r="T840" s="3"/>
      <c r="U840" s="3"/>
      <c r="V840" s="42"/>
      <c r="W840" s="3"/>
      <c r="X840" s="3"/>
      <c r="Y840" s="3"/>
      <c r="Z840" s="3"/>
      <c r="AA840" s="3"/>
      <c r="AB840" s="3"/>
      <c r="AC840" s="3"/>
      <c r="AD840" s="3"/>
      <c r="AE840" s="3"/>
      <c r="AF840" s="3"/>
      <c r="AG840" s="3"/>
      <c r="AH840" s="3"/>
      <c r="AI840" s="3"/>
      <c r="AJ840" s="3"/>
      <c r="AK840" s="3"/>
      <c r="AL840" s="3"/>
      <c r="AM840" s="3"/>
      <c r="AN840" s="3"/>
    </row>
    <row r="841" spans="1:40" ht="14.5">
      <c r="A841" s="3"/>
      <c r="B841" s="3"/>
      <c r="C841" s="3"/>
      <c r="D841" s="3"/>
      <c r="E841" s="3"/>
      <c r="F841" s="3"/>
      <c r="G841" s="3"/>
      <c r="H841" s="3"/>
      <c r="I841" s="3"/>
      <c r="J841" s="3"/>
      <c r="K841" s="3"/>
      <c r="L841" s="3"/>
      <c r="M841" s="3"/>
      <c r="N841" s="3"/>
      <c r="O841" s="3"/>
      <c r="P841" s="3"/>
      <c r="Q841" s="42"/>
      <c r="R841" s="3"/>
      <c r="S841" s="3"/>
      <c r="T841" s="3"/>
      <c r="U841" s="3"/>
      <c r="V841" s="42"/>
      <c r="W841" s="3"/>
      <c r="X841" s="3"/>
      <c r="Y841" s="3"/>
      <c r="Z841" s="3"/>
      <c r="AA841" s="3"/>
      <c r="AB841" s="3"/>
      <c r="AC841" s="3"/>
      <c r="AD841" s="3"/>
      <c r="AE841" s="3"/>
      <c r="AF841" s="3"/>
      <c r="AG841" s="3"/>
      <c r="AH841" s="3"/>
      <c r="AI841" s="3"/>
      <c r="AJ841" s="3"/>
      <c r="AK841" s="3"/>
      <c r="AL841" s="3"/>
      <c r="AM841" s="3"/>
      <c r="AN841" s="3"/>
    </row>
    <row r="842" spans="1:40" ht="14.5">
      <c r="A842" s="3"/>
      <c r="B842" s="3"/>
      <c r="C842" s="3"/>
      <c r="D842" s="3"/>
      <c r="E842" s="3"/>
      <c r="F842" s="3"/>
      <c r="G842" s="3"/>
      <c r="H842" s="3"/>
      <c r="I842" s="3"/>
      <c r="J842" s="3"/>
      <c r="K842" s="3"/>
      <c r="L842" s="3"/>
      <c r="M842" s="3"/>
      <c r="N842" s="3"/>
      <c r="O842" s="3"/>
      <c r="P842" s="3"/>
      <c r="Q842" s="42"/>
      <c r="R842" s="3"/>
      <c r="S842" s="3"/>
      <c r="T842" s="3"/>
      <c r="U842" s="3"/>
      <c r="V842" s="42"/>
      <c r="W842" s="3"/>
      <c r="X842" s="3"/>
      <c r="Y842" s="3"/>
      <c r="Z842" s="3"/>
      <c r="AA842" s="3"/>
      <c r="AB842" s="3"/>
      <c r="AC842" s="3"/>
      <c r="AD842" s="3"/>
      <c r="AE842" s="3"/>
      <c r="AF842" s="3"/>
      <c r="AG842" s="3"/>
      <c r="AH842" s="3"/>
      <c r="AI842" s="3"/>
      <c r="AJ842" s="3"/>
      <c r="AK842" s="3"/>
      <c r="AL842" s="3"/>
      <c r="AM842" s="3"/>
      <c r="AN842" s="3"/>
    </row>
    <row r="843" spans="1:40" ht="14.5">
      <c r="A843" s="3"/>
      <c r="B843" s="3"/>
      <c r="C843" s="3"/>
      <c r="D843" s="3"/>
      <c r="E843" s="3"/>
      <c r="F843" s="3"/>
      <c r="G843" s="3"/>
      <c r="H843" s="3"/>
      <c r="I843" s="3"/>
      <c r="J843" s="3"/>
      <c r="K843" s="3"/>
      <c r="L843" s="3"/>
      <c r="M843" s="3"/>
      <c r="N843" s="3"/>
      <c r="O843" s="3"/>
      <c r="P843" s="3"/>
      <c r="Q843" s="42"/>
      <c r="R843" s="3"/>
      <c r="S843" s="3"/>
      <c r="T843" s="3"/>
      <c r="U843" s="3"/>
      <c r="V843" s="42"/>
      <c r="W843" s="3"/>
      <c r="X843" s="3"/>
      <c r="Y843" s="3"/>
      <c r="Z843" s="3"/>
      <c r="AA843" s="3"/>
      <c r="AB843" s="3"/>
      <c r="AC843" s="3"/>
      <c r="AD843" s="3"/>
      <c r="AE843" s="3"/>
      <c r="AF843" s="3"/>
      <c r="AG843" s="3"/>
      <c r="AH843" s="3"/>
      <c r="AI843" s="3"/>
      <c r="AJ843" s="3"/>
      <c r="AK843" s="3"/>
      <c r="AL843" s="3"/>
      <c r="AM843" s="3"/>
      <c r="AN843" s="3"/>
    </row>
    <row r="844" spans="1:40" ht="14.5">
      <c r="A844" s="3"/>
      <c r="B844" s="3"/>
      <c r="C844" s="3"/>
      <c r="D844" s="3"/>
      <c r="E844" s="3"/>
      <c r="F844" s="3"/>
      <c r="G844" s="3"/>
      <c r="H844" s="3"/>
      <c r="I844" s="3"/>
      <c r="J844" s="3"/>
      <c r="K844" s="3"/>
      <c r="L844" s="3"/>
      <c r="M844" s="3"/>
      <c r="N844" s="3"/>
      <c r="O844" s="3"/>
      <c r="P844" s="3"/>
      <c r="Q844" s="42"/>
      <c r="R844" s="3"/>
      <c r="S844" s="3"/>
      <c r="T844" s="3"/>
      <c r="U844" s="3"/>
      <c r="V844" s="42"/>
      <c r="W844" s="3"/>
      <c r="X844" s="3"/>
      <c r="Y844" s="3"/>
      <c r="Z844" s="3"/>
      <c r="AA844" s="3"/>
      <c r="AB844" s="3"/>
      <c r="AC844" s="3"/>
      <c r="AD844" s="3"/>
      <c r="AE844" s="3"/>
      <c r="AF844" s="3"/>
      <c r="AG844" s="3"/>
      <c r="AH844" s="3"/>
      <c r="AI844" s="3"/>
      <c r="AJ844" s="3"/>
      <c r="AK844" s="3"/>
      <c r="AL844" s="3"/>
      <c r="AM844" s="3"/>
      <c r="AN844" s="3"/>
    </row>
    <row r="845" spans="1:40" ht="14.5">
      <c r="A845" s="3"/>
      <c r="B845" s="3"/>
      <c r="C845" s="3"/>
      <c r="D845" s="3"/>
      <c r="E845" s="3"/>
      <c r="F845" s="3"/>
      <c r="G845" s="3"/>
      <c r="H845" s="3"/>
      <c r="I845" s="3"/>
      <c r="J845" s="3"/>
      <c r="K845" s="3"/>
      <c r="L845" s="3"/>
      <c r="M845" s="3"/>
      <c r="N845" s="3"/>
      <c r="O845" s="3"/>
      <c r="P845" s="3"/>
      <c r="Q845" s="42"/>
      <c r="R845" s="3"/>
      <c r="S845" s="3"/>
      <c r="T845" s="3"/>
      <c r="U845" s="3"/>
      <c r="V845" s="42"/>
      <c r="W845" s="3"/>
      <c r="X845" s="3"/>
      <c r="Y845" s="3"/>
      <c r="Z845" s="3"/>
      <c r="AA845" s="3"/>
      <c r="AB845" s="3"/>
      <c r="AC845" s="3"/>
      <c r="AD845" s="3"/>
      <c r="AE845" s="3"/>
      <c r="AF845" s="3"/>
      <c r="AG845" s="3"/>
      <c r="AH845" s="3"/>
      <c r="AI845" s="3"/>
      <c r="AJ845" s="3"/>
      <c r="AK845" s="3"/>
      <c r="AL845" s="3"/>
      <c r="AM845" s="3"/>
      <c r="AN845" s="3"/>
    </row>
    <row r="846" spans="1:40" ht="14.5">
      <c r="A846" s="3"/>
      <c r="B846" s="3"/>
      <c r="C846" s="3"/>
      <c r="D846" s="3"/>
      <c r="E846" s="3"/>
      <c r="F846" s="3"/>
      <c r="G846" s="3"/>
      <c r="H846" s="3"/>
      <c r="I846" s="3"/>
      <c r="J846" s="3"/>
      <c r="K846" s="3"/>
      <c r="L846" s="3"/>
      <c r="M846" s="3"/>
      <c r="N846" s="3"/>
      <c r="O846" s="3"/>
      <c r="P846" s="3"/>
      <c r="Q846" s="42"/>
      <c r="R846" s="3"/>
      <c r="S846" s="3"/>
      <c r="T846" s="3"/>
      <c r="U846" s="3"/>
      <c r="V846" s="42"/>
      <c r="W846" s="3"/>
      <c r="X846" s="3"/>
      <c r="Y846" s="3"/>
      <c r="Z846" s="3"/>
      <c r="AA846" s="3"/>
      <c r="AB846" s="3"/>
      <c r="AC846" s="3"/>
      <c r="AD846" s="3"/>
      <c r="AE846" s="3"/>
      <c r="AF846" s="3"/>
      <c r="AG846" s="3"/>
      <c r="AH846" s="3"/>
      <c r="AI846" s="3"/>
      <c r="AJ846" s="3"/>
      <c r="AK846" s="3"/>
      <c r="AL846" s="3"/>
      <c r="AM846" s="3"/>
      <c r="AN846" s="3"/>
    </row>
    <row r="847" spans="1:40" ht="14.5">
      <c r="A847" s="3"/>
      <c r="B847" s="3"/>
      <c r="C847" s="3"/>
      <c r="D847" s="3"/>
      <c r="E847" s="3"/>
      <c r="F847" s="3"/>
      <c r="G847" s="3"/>
      <c r="H847" s="3"/>
      <c r="I847" s="3"/>
      <c r="J847" s="3"/>
      <c r="K847" s="3"/>
      <c r="L847" s="3"/>
      <c r="M847" s="3"/>
      <c r="N847" s="3"/>
      <c r="O847" s="3"/>
      <c r="P847" s="3"/>
      <c r="Q847" s="42"/>
      <c r="R847" s="3"/>
      <c r="S847" s="3"/>
      <c r="T847" s="3"/>
      <c r="U847" s="3"/>
      <c r="V847" s="42"/>
      <c r="W847" s="3"/>
      <c r="X847" s="3"/>
      <c r="Y847" s="3"/>
      <c r="Z847" s="3"/>
      <c r="AA847" s="3"/>
      <c r="AB847" s="3"/>
      <c r="AC847" s="3"/>
      <c r="AD847" s="3"/>
      <c r="AE847" s="3"/>
      <c r="AF847" s="3"/>
      <c r="AG847" s="3"/>
      <c r="AH847" s="3"/>
      <c r="AI847" s="3"/>
      <c r="AJ847" s="3"/>
      <c r="AK847" s="3"/>
      <c r="AL847" s="3"/>
      <c r="AM847" s="3"/>
      <c r="AN847" s="3"/>
    </row>
    <row r="848" spans="1:40" ht="14.5">
      <c r="A848" s="3"/>
      <c r="B848" s="3"/>
      <c r="C848" s="3"/>
      <c r="D848" s="3"/>
      <c r="E848" s="3"/>
      <c r="F848" s="3"/>
      <c r="G848" s="3"/>
      <c r="H848" s="3"/>
      <c r="I848" s="3"/>
      <c r="J848" s="3"/>
      <c r="K848" s="3"/>
      <c r="L848" s="3"/>
      <c r="M848" s="3"/>
      <c r="N848" s="3"/>
      <c r="O848" s="3"/>
      <c r="P848" s="3"/>
      <c r="Q848" s="42"/>
      <c r="R848" s="3"/>
      <c r="S848" s="3"/>
      <c r="T848" s="3"/>
      <c r="U848" s="3"/>
      <c r="V848" s="42"/>
      <c r="W848" s="3"/>
      <c r="X848" s="3"/>
      <c r="Y848" s="3"/>
      <c r="Z848" s="3"/>
      <c r="AA848" s="3"/>
      <c r="AB848" s="3"/>
      <c r="AC848" s="3"/>
      <c r="AD848" s="3"/>
      <c r="AE848" s="3"/>
      <c r="AF848" s="3"/>
      <c r="AG848" s="3"/>
      <c r="AH848" s="3"/>
      <c r="AI848" s="3"/>
      <c r="AJ848" s="3"/>
      <c r="AK848" s="3"/>
      <c r="AL848" s="3"/>
      <c r="AM848" s="3"/>
      <c r="AN848" s="3"/>
    </row>
    <row r="849" spans="1:40" ht="14.5">
      <c r="A849" s="3"/>
      <c r="B849" s="3"/>
      <c r="C849" s="3"/>
      <c r="D849" s="3"/>
      <c r="E849" s="3"/>
      <c r="F849" s="3"/>
      <c r="G849" s="3"/>
      <c r="H849" s="3"/>
      <c r="I849" s="3"/>
      <c r="J849" s="3"/>
      <c r="K849" s="3"/>
      <c r="L849" s="3"/>
      <c r="M849" s="3"/>
      <c r="N849" s="3"/>
      <c r="O849" s="3"/>
      <c r="P849" s="3"/>
      <c r="Q849" s="42"/>
      <c r="R849" s="3"/>
      <c r="S849" s="3"/>
      <c r="T849" s="3"/>
      <c r="U849" s="3"/>
      <c r="V849" s="42"/>
      <c r="W849" s="3"/>
      <c r="X849" s="3"/>
      <c r="Y849" s="3"/>
      <c r="Z849" s="3"/>
      <c r="AA849" s="3"/>
      <c r="AB849" s="3"/>
      <c r="AC849" s="3"/>
      <c r="AD849" s="3"/>
      <c r="AE849" s="3"/>
      <c r="AF849" s="3"/>
      <c r="AG849" s="3"/>
      <c r="AH849" s="3"/>
      <c r="AI849" s="3"/>
      <c r="AJ849" s="3"/>
      <c r="AK849" s="3"/>
      <c r="AL849" s="3"/>
      <c r="AM849" s="3"/>
      <c r="AN849" s="3"/>
    </row>
    <row r="850" spans="1:40" ht="14.5">
      <c r="A850" s="3"/>
      <c r="B850" s="3"/>
      <c r="C850" s="3"/>
      <c r="D850" s="3"/>
      <c r="E850" s="3"/>
      <c r="F850" s="3"/>
      <c r="G850" s="3"/>
      <c r="H850" s="3"/>
      <c r="I850" s="3"/>
      <c r="J850" s="3"/>
      <c r="K850" s="3"/>
      <c r="L850" s="3"/>
      <c r="M850" s="3"/>
      <c r="N850" s="3"/>
      <c r="O850" s="3"/>
      <c r="P850" s="3"/>
      <c r="Q850" s="42"/>
      <c r="R850" s="3"/>
      <c r="S850" s="3"/>
      <c r="T850" s="3"/>
      <c r="U850" s="3"/>
      <c r="V850" s="42"/>
      <c r="W850" s="3"/>
      <c r="X850" s="3"/>
      <c r="Y850" s="3"/>
      <c r="Z850" s="3"/>
      <c r="AA850" s="3"/>
      <c r="AB850" s="3"/>
      <c r="AC850" s="3"/>
      <c r="AD850" s="3"/>
      <c r="AE850" s="3"/>
      <c r="AF850" s="3"/>
      <c r="AG850" s="3"/>
      <c r="AH850" s="3"/>
      <c r="AI850" s="3"/>
      <c r="AJ850" s="3"/>
      <c r="AK850" s="3"/>
      <c r="AL850" s="3"/>
      <c r="AM850" s="3"/>
      <c r="AN850" s="3"/>
    </row>
    <row r="851" spans="1:40" ht="14.5">
      <c r="A851" s="3"/>
      <c r="B851" s="3"/>
      <c r="C851" s="3"/>
      <c r="D851" s="3"/>
      <c r="E851" s="3"/>
      <c r="F851" s="3"/>
      <c r="G851" s="3"/>
      <c r="H851" s="3"/>
      <c r="I851" s="3"/>
      <c r="J851" s="3"/>
      <c r="K851" s="3"/>
      <c r="L851" s="3"/>
      <c r="M851" s="3"/>
      <c r="N851" s="3"/>
      <c r="O851" s="3"/>
      <c r="P851" s="3"/>
      <c r="Q851" s="42"/>
      <c r="R851" s="3"/>
      <c r="S851" s="3"/>
      <c r="T851" s="3"/>
      <c r="U851" s="3"/>
      <c r="V851" s="42"/>
      <c r="W851" s="3"/>
      <c r="X851" s="3"/>
      <c r="Y851" s="3"/>
      <c r="Z851" s="3"/>
      <c r="AA851" s="3"/>
      <c r="AB851" s="3"/>
      <c r="AC851" s="3"/>
      <c r="AD851" s="3"/>
      <c r="AE851" s="3"/>
      <c r="AF851" s="3"/>
      <c r="AG851" s="3"/>
      <c r="AH851" s="3"/>
      <c r="AI851" s="3"/>
      <c r="AJ851" s="3"/>
      <c r="AK851" s="3"/>
      <c r="AL851" s="3"/>
      <c r="AM851" s="3"/>
      <c r="AN851" s="3"/>
    </row>
    <row r="852" spans="1:40" ht="14.5">
      <c r="A852" s="3"/>
      <c r="B852" s="3"/>
      <c r="C852" s="3"/>
      <c r="D852" s="3"/>
      <c r="E852" s="3"/>
      <c r="F852" s="3"/>
      <c r="G852" s="3"/>
      <c r="H852" s="3"/>
      <c r="I852" s="3"/>
      <c r="J852" s="3"/>
      <c r="K852" s="3"/>
      <c r="L852" s="3"/>
      <c r="M852" s="3"/>
      <c r="N852" s="3"/>
      <c r="O852" s="3"/>
      <c r="P852" s="3"/>
      <c r="Q852" s="42"/>
      <c r="R852" s="3"/>
      <c r="S852" s="3"/>
      <c r="T852" s="3"/>
      <c r="U852" s="3"/>
      <c r="V852" s="42"/>
      <c r="W852" s="3"/>
      <c r="X852" s="3"/>
      <c r="Y852" s="3"/>
      <c r="Z852" s="3"/>
      <c r="AA852" s="3"/>
      <c r="AB852" s="3"/>
      <c r="AC852" s="3"/>
      <c r="AD852" s="3"/>
      <c r="AE852" s="3"/>
      <c r="AF852" s="3"/>
      <c r="AG852" s="3"/>
      <c r="AH852" s="3"/>
      <c r="AI852" s="3"/>
      <c r="AJ852" s="3"/>
      <c r="AK852" s="3"/>
      <c r="AL852" s="3"/>
      <c r="AM852" s="3"/>
      <c r="AN852" s="3"/>
    </row>
    <row r="853" spans="1:40" ht="14.5">
      <c r="A853" s="3"/>
      <c r="B853" s="3"/>
      <c r="C853" s="3"/>
      <c r="D853" s="3"/>
      <c r="E853" s="3"/>
      <c r="F853" s="3"/>
      <c r="G853" s="3"/>
      <c r="H853" s="3"/>
      <c r="I853" s="3"/>
      <c r="J853" s="3"/>
      <c r="K853" s="3"/>
      <c r="L853" s="3"/>
      <c r="M853" s="3"/>
      <c r="N853" s="3"/>
      <c r="O853" s="3"/>
      <c r="P853" s="3"/>
      <c r="Q853" s="42"/>
      <c r="R853" s="3"/>
      <c r="S853" s="3"/>
      <c r="T853" s="3"/>
      <c r="U853" s="3"/>
      <c r="V853" s="42"/>
      <c r="W853" s="3"/>
      <c r="X853" s="3"/>
      <c r="Y853" s="3"/>
      <c r="Z853" s="3"/>
      <c r="AA853" s="3"/>
      <c r="AB853" s="3"/>
      <c r="AC853" s="3"/>
      <c r="AD853" s="3"/>
      <c r="AE853" s="3"/>
      <c r="AF853" s="3"/>
      <c r="AG853" s="3"/>
      <c r="AH853" s="3"/>
      <c r="AI853" s="3"/>
      <c r="AJ853" s="3"/>
      <c r="AK853" s="3"/>
      <c r="AL853" s="3"/>
      <c r="AM853" s="3"/>
      <c r="AN853" s="3"/>
    </row>
    <row r="854" spans="1:40" ht="14.5">
      <c r="A854" s="3"/>
      <c r="B854" s="3"/>
      <c r="C854" s="3"/>
      <c r="D854" s="3"/>
      <c r="E854" s="3"/>
      <c r="F854" s="3"/>
      <c r="G854" s="3"/>
      <c r="H854" s="3"/>
      <c r="I854" s="3"/>
      <c r="J854" s="3"/>
      <c r="K854" s="3"/>
      <c r="L854" s="3"/>
      <c r="M854" s="3"/>
      <c r="N854" s="3"/>
      <c r="O854" s="3"/>
      <c r="P854" s="3"/>
      <c r="Q854" s="42"/>
      <c r="R854" s="3"/>
      <c r="S854" s="3"/>
      <c r="T854" s="3"/>
      <c r="U854" s="3"/>
      <c r="V854" s="42"/>
      <c r="W854" s="3"/>
      <c r="X854" s="3"/>
      <c r="Y854" s="3"/>
      <c r="Z854" s="3"/>
      <c r="AA854" s="3"/>
      <c r="AB854" s="3"/>
      <c r="AC854" s="3"/>
      <c r="AD854" s="3"/>
      <c r="AE854" s="3"/>
      <c r="AF854" s="3"/>
      <c r="AG854" s="3"/>
      <c r="AH854" s="3"/>
      <c r="AI854" s="3"/>
      <c r="AJ854" s="3"/>
      <c r="AK854" s="3"/>
      <c r="AL854" s="3"/>
      <c r="AM854" s="3"/>
      <c r="AN854" s="3"/>
    </row>
    <row r="855" spans="1:40" ht="14.5">
      <c r="A855" s="3"/>
      <c r="B855" s="3"/>
      <c r="C855" s="3"/>
      <c r="D855" s="3"/>
      <c r="E855" s="3"/>
      <c r="F855" s="3"/>
      <c r="G855" s="3"/>
      <c r="H855" s="3"/>
      <c r="I855" s="3"/>
      <c r="J855" s="3"/>
      <c r="K855" s="3"/>
      <c r="L855" s="3"/>
      <c r="M855" s="3"/>
      <c r="N855" s="3"/>
      <c r="O855" s="3"/>
      <c r="P855" s="3"/>
      <c r="Q855" s="42"/>
      <c r="R855" s="3"/>
      <c r="S855" s="3"/>
      <c r="T855" s="3"/>
      <c r="U855" s="3"/>
      <c r="V855" s="42"/>
      <c r="W855" s="3"/>
      <c r="X855" s="3"/>
      <c r="Y855" s="3"/>
      <c r="Z855" s="3"/>
      <c r="AA855" s="3"/>
      <c r="AB855" s="3"/>
      <c r="AC855" s="3"/>
      <c r="AD855" s="3"/>
      <c r="AE855" s="3"/>
      <c r="AF855" s="3"/>
      <c r="AG855" s="3"/>
      <c r="AH855" s="3"/>
      <c r="AI855" s="3"/>
      <c r="AJ855" s="3"/>
      <c r="AK855" s="3"/>
      <c r="AL855" s="3"/>
      <c r="AM855" s="3"/>
      <c r="AN855" s="3"/>
    </row>
    <row r="856" spans="1:40" ht="14.5">
      <c r="A856" s="3"/>
      <c r="B856" s="3"/>
      <c r="C856" s="3"/>
      <c r="D856" s="3"/>
      <c r="E856" s="3"/>
      <c r="F856" s="3"/>
      <c r="G856" s="3"/>
      <c r="H856" s="3"/>
      <c r="I856" s="3"/>
      <c r="J856" s="3"/>
      <c r="K856" s="3"/>
      <c r="L856" s="3"/>
      <c r="M856" s="3"/>
      <c r="N856" s="3"/>
      <c r="O856" s="3"/>
      <c r="P856" s="3"/>
      <c r="Q856" s="42"/>
      <c r="R856" s="3"/>
      <c r="S856" s="3"/>
      <c r="T856" s="3"/>
      <c r="U856" s="3"/>
      <c r="V856" s="42"/>
      <c r="W856" s="3"/>
      <c r="X856" s="3"/>
      <c r="Y856" s="3"/>
      <c r="Z856" s="3"/>
      <c r="AA856" s="3"/>
      <c r="AB856" s="3"/>
      <c r="AC856" s="3"/>
      <c r="AD856" s="3"/>
      <c r="AE856" s="3"/>
      <c r="AF856" s="3"/>
      <c r="AG856" s="3"/>
      <c r="AH856" s="3"/>
      <c r="AI856" s="3"/>
      <c r="AJ856" s="3"/>
      <c r="AK856" s="3"/>
      <c r="AL856" s="3"/>
      <c r="AM856" s="3"/>
      <c r="AN856" s="3"/>
    </row>
    <row r="857" spans="1:40" ht="14.5">
      <c r="A857" s="3"/>
      <c r="B857" s="3"/>
      <c r="C857" s="3"/>
      <c r="D857" s="3"/>
      <c r="E857" s="3"/>
      <c r="F857" s="3"/>
      <c r="G857" s="3"/>
      <c r="H857" s="3"/>
      <c r="I857" s="3"/>
      <c r="J857" s="3"/>
      <c r="K857" s="3"/>
      <c r="L857" s="3"/>
      <c r="M857" s="3"/>
      <c r="N857" s="3"/>
      <c r="O857" s="3"/>
      <c r="P857" s="3"/>
      <c r="Q857" s="42"/>
      <c r="R857" s="3"/>
      <c r="S857" s="3"/>
      <c r="T857" s="3"/>
      <c r="U857" s="3"/>
      <c r="V857" s="42"/>
      <c r="W857" s="3"/>
      <c r="X857" s="3"/>
      <c r="Y857" s="3"/>
      <c r="Z857" s="3"/>
      <c r="AA857" s="3"/>
      <c r="AB857" s="3"/>
      <c r="AC857" s="3"/>
      <c r="AD857" s="3"/>
      <c r="AE857" s="3"/>
      <c r="AF857" s="3"/>
      <c r="AG857" s="3"/>
      <c r="AH857" s="3"/>
      <c r="AI857" s="3"/>
      <c r="AJ857" s="3"/>
      <c r="AK857" s="3"/>
      <c r="AL857" s="3"/>
      <c r="AM857" s="3"/>
      <c r="AN857" s="3"/>
    </row>
    <row r="858" spans="1:40" ht="14.5">
      <c r="A858" s="3"/>
      <c r="B858" s="3"/>
      <c r="C858" s="3"/>
      <c r="D858" s="3"/>
      <c r="E858" s="3"/>
      <c r="F858" s="3"/>
      <c r="G858" s="3"/>
      <c r="H858" s="3"/>
      <c r="I858" s="3"/>
      <c r="J858" s="3"/>
      <c r="K858" s="3"/>
      <c r="L858" s="3"/>
      <c r="M858" s="3"/>
      <c r="N858" s="3"/>
      <c r="O858" s="3"/>
      <c r="P858" s="3"/>
      <c r="Q858" s="42"/>
      <c r="R858" s="3"/>
      <c r="S858" s="3"/>
      <c r="T858" s="3"/>
      <c r="U858" s="3"/>
      <c r="V858" s="42"/>
      <c r="W858" s="3"/>
      <c r="X858" s="3"/>
      <c r="Y858" s="3"/>
      <c r="Z858" s="3"/>
      <c r="AA858" s="3"/>
      <c r="AB858" s="3"/>
      <c r="AC858" s="3"/>
      <c r="AD858" s="3"/>
      <c r="AE858" s="3"/>
      <c r="AF858" s="3"/>
      <c r="AG858" s="3"/>
      <c r="AH858" s="3"/>
      <c r="AI858" s="3"/>
      <c r="AJ858" s="3"/>
      <c r="AK858" s="3"/>
      <c r="AL858" s="3"/>
      <c r="AM858" s="3"/>
      <c r="AN858" s="3"/>
    </row>
    <row r="859" spans="1:40" ht="14.5">
      <c r="A859" s="3"/>
      <c r="B859" s="3"/>
      <c r="C859" s="3"/>
      <c r="D859" s="3"/>
      <c r="E859" s="3"/>
      <c r="F859" s="3"/>
      <c r="G859" s="3"/>
      <c r="H859" s="3"/>
      <c r="I859" s="3"/>
      <c r="J859" s="3"/>
      <c r="K859" s="3"/>
      <c r="L859" s="3"/>
      <c r="M859" s="3"/>
      <c r="N859" s="3"/>
      <c r="O859" s="3"/>
      <c r="P859" s="3"/>
      <c r="Q859" s="42"/>
      <c r="R859" s="3"/>
      <c r="S859" s="3"/>
      <c r="T859" s="3"/>
      <c r="U859" s="3"/>
      <c r="V859" s="42"/>
      <c r="W859" s="3"/>
      <c r="X859" s="3"/>
      <c r="Y859" s="3"/>
      <c r="Z859" s="3"/>
      <c r="AA859" s="3"/>
      <c r="AB859" s="3"/>
      <c r="AC859" s="3"/>
      <c r="AD859" s="3"/>
      <c r="AE859" s="3"/>
      <c r="AF859" s="3"/>
      <c r="AG859" s="3"/>
      <c r="AH859" s="3"/>
      <c r="AI859" s="3"/>
      <c r="AJ859" s="3"/>
      <c r="AK859" s="3"/>
      <c r="AL859" s="3"/>
      <c r="AM859" s="3"/>
      <c r="AN859" s="3"/>
    </row>
    <row r="860" spans="1:40" ht="14.5">
      <c r="A860" s="3"/>
      <c r="B860" s="3"/>
      <c r="C860" s="3"/>
      <c r="D860" s="3"/>
      <c r="E860" s="3"/>
      <c r="F860" s="3"/>
      <c r="G860" s="3"/>
      <c r="H860" s="3"/>
      <c r="I860" s="3"/>
      <c r="J860" s="3"/>
      <c r="K860" s="3"/>
      <c r="L860" s="3"/>
      <c r="M860" s="3"/>
      <c r="N860" s="3"/>
      <c r="O860" s="3"/>
      <c r="P860" s="3"/>
      <c r="Q860" s="42"/>
      <c r="R860" s="3"/>
      <c r="S860" s="3"/>
      <c r="T860" s="3"/>
      <c r="U860" s="3"/>
      <c r="V860" s="42"/>
      <c r="W860" s="3"/>
      <c r="X860" s="3"/>
      <c r="Y860" s="3"/>
      <c r="Z860" s="3"/>
      <c r="AA860" s="3"/>
      <c r="AB860" s="3"/>
      <c r="AC860" s="3"/>
      <c r="AD860" s="3"/>
      <c r="AE860" s="3"/>
      <c r="AF860" s="3"/>
      <c r="AG860" s="3"/>
      <c r="AH860" s="3"/>
      <c r="AI860" s="3"/>
      <c r="AJ860" s="3"/>
      <c r="AK860" s="3"/>
      <c r="AL860" s="3"/>
      <c r="AM860" s="3"/>
      <c r="AN860" s="3"/>
    </row>
    <row r="861" spans="1:40" ht="14.5">
      <c r="A861" s="3"/>
      <c r="B861" s="3"/>
      <c r="C861" s="3"/>
      <c r="D861" s="3"/>
      <c r="E861" s="3"/>
      <c r="F861" s="3"/>
      <c r="G861" s="3"/>
      <c r="H861" s="3"/>
      <c r="I861" s="3"/>
      <c r="J861" s="3"/>
      <c r="K861" s="3"/>
      <c r="L861" s="3"/>
      <c r="M861" s="3"/>
      <c r="N861" s="3"/>
      <c r="O861" s="3"/>
      <c r="P861" s="3"/>
      <c r="Q861" s="42"/>
      <c r="R861" s="3"/>
      <c r="S861" s="3"/>
      <c r="T861" s="3"/>
      <c r="U861" s="3"/>
      <c r="V861" s="42"/>
      <c r="W861" s="3"/>
      <c r="X861" s="3"/>
      <c r="Y861" s="3"/>
      <c r="Z861" s="3"/>
      <c r="AA861" s="3"/>
      <c r="AB861" s="3"/>
      <c r="AC861" s="3"/>
      <c r="AD861" s="3"/>
      <c r="AE861" s="3"/>
      <c r="AF861" s="3"/>
      <c r="AG861" s="3"/>
      <c r="AH861" s="3"/>
      <c r="AI861" s="3"/>
      <c r="AJ861" s="3"/>
      <c r="AK861" s="3"/>
      <c r="AL861" s="3"/>
      <c r="AM861" s="3"/>
      <c r="AN861" s="3"/>
    </row>
    <row r="862" spans="1:40" ht="14.5">
      <c r="A862" s="3"/>
      <c r="B862" s="3"/>
      <c r="C862" s="3"/>
      <c r="D862" s="3"/>
      <c r="E862" s="3"/>
      <c r="F862" s="3"/>
      <c r="G862" s="3"/>
      <c r="H862" s="3"/>
      <c r="I862" s="3"/>
      <c r="J862" s="3"/>
      <c r="K862" s="3"/>
      <c r="L862" s="3"/>
      <c r="M862" s="3"/>
      <c r="N862" s="3"/>
      <c r="O862" s="3"/>
      <c r="P862" s="3"/>
      <c r="Q862" s="42"/>
      <c r="R862" s="3"/>
      <c r="S862" s="3"/>
      <c r="T862" s="3"/>
      <c r="U862" s="3"/>
      <c r="V862" s="42"/>
      <c r="W862" s="3"/>
      <c r="X862" s="3"/>
      <c r="Y862" s="3"/>
      <c r="Z862" s="3"/>
      <c r="AA862" s="3"/>
      <c r="AB862" s="3"/>
      <c r="AC862" s="3"/>
      <c r="AD862" s="3"/>
      <c r="AE862" s="3"/>
      <c r="AF862" s="3"/>
      <c r="AG862" s="3"/>
      <c r="AH862" s="3"/>
      <c r="AI862" s="3"/>
      <c r="AJ862" s="3"/>
      <c r="AK862" s="3"/>
      <c r="AL862" s="3"/>
      <c r="AM862" s="3"/>
      <c r="AN862" s="3"/>
    </row>
    <row r="863" spans="1:40" ht="14.5">
      <c r="A863" s="3"/>
      <c r="B863" s="3"/>
      <c r="C863" s="3"/>
      <c r="D863" s="3"/>
      <c r="E863" s="3"/>
      <c r="F863" s="3"/>
      <c r="G863" s="3"/>
      <c r="H863" s="3"/>
      <c r="I863" s="3"/>
      <c r="J863" s="3"/>
      <c r="K863" s="3"/>
      <c r="L863" s="3"/>
      <c r="M863" s="3"/>
      <c r="N863" s="3"/>
      <c r="O863" s="3"/>
      <c r="P863" s="3"/>
      <c r="Q863" s="42"/>
      <c r="R863" s="3"/>
      <c r="S863" s="3"/>
      <c r="T863" s="3"/>
      <c r="U863" s="3"/>
      <c r="V863" s="42"/>
      <c r="W863" s="3"/>
      <c r="X863" s="3"/>
      <c r="Y863" s="3"/>
      <c r="Z863" s="3"/>
      <c r="AA863" s="3"/>
      <c r="AB863" s="3"/>
      <c r="AC863" s="3"/>
      <c r="AD863" s="3"/>
      <c r="AE863" s="3"/>
      <c r="AF863" s="3"/>
      <c r="AG863" s="3"/>
      <c r="AH863" s="3"/>
      <c r="AI863" s="3"/>
      <c r="AJ863" s="3"/>
      <c r="AK863" s="3"/>
      <c r="AL863" s="3"/>
      <c r="AM863" s="3"/>
      <c r="AN863" s="3"/>
    </row>
    <row r="864" spans="1:40" ht="14.5">
      <c r="A864" s="3"/>
      <c r="B864" s="3"/>
      <c r="C864" s="3"/>
      <c r="D864" s="3"/>
      <c r="E864" s="3"/>
      <c r="F864" s="3"/>
      <c r="G864" s="3"/>
      <c r="H864" s="3"/>
      <c r="I864" s="3"/>
      <c r="J864" s="3"/>
      <c r="K864" s="3"/>
      <c r="L864" s="3"/>
      <c r="M864" s="3"/>
      <c r="N864" s="3"/>
      <c r="O864" s="3"/>
      <c r="P864" s="3"/>
      <c r="Q864" s="42"/>
      <c r="R864" s="3"/>
      <c r="S864" s="3"/>
      <c r="T864" s="3"/>
      <c r="U864" s="3"/>
      <c r="V864" s="42"/>
      <c r="W864" s="3"/>
      <c r="X864" s="3"/>
      <c r="Y864" s="3"/>
      <c r="Z864" s="3"/>
      <c r="AA864" s="3"/>
      <c r="AB864" s="3"/>
      <c r="AC864" s="3"/>
      <c r="AD864" s="3"/>
      <c r="AE864" s="3"/>
      <c r="AF864" s="3"/>
      <c r="AG864" s="3"/>
      <c r="AH864" s="3"/>
      <c r="AI864" s="3"/>
      <c r="AJ864" s="3"/>
      <c r="AK864" s="3"/>
      <c r="AL864" s="3"/>
      <c r="AM864" s="3"/>
      <c r="AN864" s="3"/>
    </row>
    <row r="865" spans="1:40" ht="14.5">
      <c r="A865" s="3"/>
      <c r="B865" s="3"/>
      <c r="C865" s="3"/>
      <c r="D865" s="3"/>
      <c r="E865" s="3"/>
      <c r="F865" s="3"/>
      <c r="G865" s="3"/>
      <c r="H865" s="3"/>
      <c r="I865" s="3"/>
      <c r="J865" s="3"/>
      <c r="K865" s="3"/>
      <c r="L865" s="3"/>
      <c r="M865" s="3"/>
      <c r="N865" s="3"/>
      <c r="O865" s="3"/>
      <c r="P865" s="3"/>
      <c r="Q865" s="42"/>
      <c r="R865" s="3"/>
      <c r="S865" s="3"/>
      <c r="T865" s="3"/>
      <c r="U865" s="3"/>
      <c r="V865" s="42"/>
      <c r="W865" s="3"/>
      <c r="X865" s="3"/>
      <c r="Y865" s="3"/>
      <c r="Z865" s="3"/>
      <c r="AA865" s="3"/>
      <c r="AB865" s="3"/>
      <c r="AC865" s="3"/>
      <c r="AD865" s="3"/>
      <c r="AE865" s="3"/>
      <c r="AF865" s="3"/>
      <c r="AG865" s="3"/>
      <c r="AH865" s="3"/>
      <c r="AI865" s="3"/>
      <c r="AJ865" s="3"/>
      <c r="AK865" s="3"/>
      <c r="AL865" s="3"/>
      <c r="AM865" s="3"/>
      <c r="AN865" s="3"/>
    </row>
    <row r="866" spans="1:40" ht="14.5">
      <c r="A866" s="3"/>
      <c r="B866" s="3"/>
      <c r="C866" s="3"/>
      <c r="D866" s="3"/>
      <c r="E866" s="3"/>
      <c r="F866" s="3"/>
      <c r="G866" s="3"/>
      <c r="H866" s="3"/>
      <c r="I866" s="3"/>
      <c r="J866" s="3"/>
      <c r="K866" s="3"/>
      <c r="L866" s="3"/>
      <c r="M866" s="3"/>
      <c r="N866" s="3"/>
      <c r="O866" s="3"/>
      <c r="P866" s="3"/>
      <c r="Q866" s="42"/>
      <c r="R866" s="3"/>
      <c r="S866" s="3"/>
      <c r="T866" s="3"/>
      <c r="U866" s="3"/>
      <c r="V866" s="42"/>
      <c r="W866" s="3"/>
      <c r="X866" s="3"/>
      <c r="Y866" s="3"/>
      <c r="Z866" s="3"/>
      <c r="AA866" s="3"/>
      <c r="AB866" s="3"/>
      <c r="AC866" s="3"/>
      <c r="AD866" s="3"/>
      <c r="AE866" s="3"/>
      <c r="AF866" s="3"/>
      <c r="AG866" s="3"/>
      <c r="AH866" s="3"/>
      <c r="AI866" s="3"/>
      <c r="AJ866" s="3"/>
      <c r="AK866" s="3"/>
      <c r="AL866" s="3"/>
      <c r="AM866" s="3"/>
      <c r="AN866" s="3"/>
    </row>
    <row r="867" spans="1:40" ht="14.5">
      <c r="A867" s="3"/>
      <c r="B867" s="3"/>
      <c r="C867" s="3"/>
      <c r="D867" s="3"/>
      <c r="E867" s="3"/>
      <c r="F867" s="3"/>
      <c r="G867" s="3"/>
      <c r="H867" s="3"/>
      <c r="I867" s="3"/>
      <c r="J867" s="3"/>
      <c r="K867" s="3"/>
      <c r="L867" s="3"/>
      <c r="M867" s="3"/>
      <c r="N867" s="3"/>
      <c r="O867" s="3"/>
      <c r="P867" s="3"/>
      <c r="Q867" s="42"/>
      <c r="R867" s="3"/>
      <c r="S867" s="3"/>
      <c r="T867" s="3"/>
      <c r="U867" s="3"/>
      <c r="V867" s="42"/>
      <c r="W867" s="3"/>
      <c r="X867" s="3"/>
      <c r="Y867" s="3"/>
      <c r="Z867" s="3"/>
      <c r="AA867" s="3"/>
      <c r="AB867" s="3"/>
      <c r="AC867" s="3"/>
      <c r="AD867" s="3"/>
      <c r="AE867" s="3"/>
      <c r="AF867" s="3"/>
      <c r="AG867" s="3"/>
      <c r="AH867" s="3"/>
      <c r="AI867" s="3"/>
      <c r="AJ867" s="3"/>
      <c r="AK867" s="3"/>
      <c r="AL867" s="3"/>
      <c r="AM867" s="3"/>
      <c r="AN867" s="3"/>
    </row>
    <row r="868" spans="1:40" ht="14.5">
      <c r="A868" s="3"/>
      <c r="B868" s="3"/>
      <c r="C868" s="3"/>
      <c r="D868" s="3"/>
      <c r="E868" s="3"/>
      <c r="F868" s="3"/>
      <c r="G868" s="3"/>
      <c r="H868" s="3"/>
      <c r="I868" s="3"/>
      <c r="J868" s="3"/>
      <c r="K868" s="3"/>
      <c r="L868" s="3"/>
      <c r="M868" s="3"/>
      <c r="N868" s="3"/>
      <c r="O868" s="3"/>
      <c r="P868" s="3"/>
      <c r="Q868" s="42"/>
      <c r="R868" s="3"/>
      <c r="S868" s="3"/>
      <c r="T868" s="3"/>
      <c r="U868" s="3"/>
      <c r="V868" s="42"/>
      <c r="W868" s="3"/>
      <c r="X868" s="3"/>
      <c r="Y868" s="3"/>
      <c r="Z868" s="3"/>
      <c r="AA868" s="3"/>
      <c r="AB868" s="3"/>
      <c r="AC868" s="3"/>
      <c r="AD868" s="3"/>
      <c r="AE868" s="3"/>
      <c r="AF868" s="3"/>
      <c r="AG868" s="3"/>
      <c r="AH868" s="3"/>
      <c r="AI868" s="3"/>
      <c r="AJ868" s="3"/>
      <c r="AK868" s="3"/>
      <c r="AL868" s="3"/>
      <c r="AM868" s="3"/>
      <c r="AN868" s="3"/>
    </row>
    <row r="869" spans="1:40" ht="14.5">
      <c r="A869" s="3"/>
      <c r="B869" s="3"/>
      <c r="C869" s="3"/>
      <c r="D869" s="3"/>
      <c r="E869" s="3"/>
      <c r="F869" s="3"/>
      <c r="G869" s="3"/>
      <c r="H869" s="3"/>
      <c r="I869" s="3"/>
      <c r="J869" s="3"/>
      <c r="K869" s="3"/>
      <c r="L869" s="3"/>
      <c r="M869" s="3"/>
      <c r="N869" s="3"/>
      <c r="O869" s="3"/>
      <c r="P869" s="3"/>
      <c r="Q869" s="42"/>
      <c r="R869" s="3"/>
      <c r="S869" s="3"/>
      <c r="T869" s="3"/>
      <c r="U869" s="3"/>
      <c r="V869" s="42"/>
      <c r="W869" s="3"/>
      <c r="X869" s="3"/>
      <c r="Y869" s="3"/>
      <c r="Z869" s="3"/>
      <c r="AA869" s="3"/>
      <c r="AB869" s="3"/>
      <c r="AC869" s="3"/>
      <c r="AD869" s="3"/>
      <c r="AE869" s="3"/>
      <c r="AF869" s="3"/>
      <c r="AG869" s="3"/>
      <c r="AH869" s="3"/>
      <c r="AI869" s="3"/>
      <c r="AJ869" s="3"/>
      <c r="AK869" s="3"/>
      <c r="AL869" s="3"/>
      <c r="AM869" s="3"/>
      <c r="AN869" s="3"/>
    </row>
    <row r="870" spans="1:40" ht="14.5">
      <c r="A870" s="3"/>
      <c r="B870" s="3"/>
      <c r="C870" s="3"/>
      <c r="D870" s="3"/>
      <c r="E870" s="3"/>
      <c r="F870" s="3"/>
      <c r="G870" s="3"/>
      <c r="H870" s="3"/>
      <c r="I870" s="3"/>
      <c r="J870" s="3"/>
      <c r="K870" s="3"/>
      <c r="L870" s="3"/>
      <c r="M870" s="3"/>
      <c r="N870" s="3"/>
      <c r="O870" s="3"/>
      <c r="P870" s="3"/>
      <c r="Q870" s="42"/>
      <c r="R870" s="3"/>
      <c r="S870" s="3"/>
      <c r="T870" s="3"/>
      <c r="U870" s="3"/>
      <c r="V870" s="42"/>
      <c r="W870" s="3"/>
      <c r="X870" s="3"/>
      <c r="Y870" s="3"/>
      <c r="Z870" s="3"/>
      <c r="AA870" s="3"/>
      <c r="AB870" s="3"/>
      <c r="AC870" s="3"/>
      <c r="AD870" s="3"/>
      <c r="AE870" s="3"/>
      <c r="AF870" s="3"/>
      <c r="AG870" s="3"/>
      <c r="AH870" s="3"/>
      <c r="AI870" s="3"/>
      <c r="AJ870" s="3"/>
      <c r="AK870" s="3"/>
      <c r="AL870" s="3"/>
      <c r="AM870" s="3"/>
      <c r="AN870" s="3"/>
    </row>
    <row r="871" spans="1:40" ht="14.5">
      <c r="A871" s="3"/>
      <c r="B871" s="3"/>
      <c r="C871" s="3"/>
      <c r="D871" s="3"/>
      <c r="E871" s="3"/>
      <c r="F871" s="3"/>
      <c r="G871" s="3"/>
      <c r="H871" s="3"/>
      <c r="I871" s="3"/>
      <c r="J871" s="3"/>
      <c r="K871" s="3"/>
      <c r="L871" s="3"/>
      <c r="M871" s="3"/>
      <c r="N871" s="3"/>
      <c r="O871" s="3"/>
      <c r="P871" s="3"/>
      <c r="Q871" s="42"/>
      <c r="R871" s="3"/>
      <c r="S871" s="3"/>
      <c r="T871" s="3"/>
      <c r="U871" s="3"/>
      <c r="V871" s="42"/>
      <c r="W871" s="3"/>
      <c r="X871" s="3"/>
      <c r="Y871" s="3"/>
      <c r="Z871" s="3"/>
      <c r="AA871" s="3"/>
      <c r="AB871" s="3"/>
      <c r="AC871" s="3"/>
      <c r="AD871" s="3"/>
      <c r="AE871" s="3"/>
      <c r="AF871" s="3"/>
      <c r="AG871" s="3"/>
      <c r="AH871" s="3"/>
      <c r="AI871" s="3"/>
      <c r="AJ871" s="3"/>
      <c r="AK871" s="3"/>
      <c r="AL871" s="3"/>
      <c r="AM871" s="3"/>
      <c r="AN871" s="3"/>
    </row>
    <row r="872" spans="1:40" ht="14.5">
      <c r="A872" s="3"/>
      <c r="B872" s="3"/>
      <c r="C872" s="3"/>
      <c r="D872" s="3"/>
      <c r="E872" s="3"/>
      <c r="F872" s="3"/>
      <c r="G872" s="3"/>
      <c r="H872" s="3"/>
      <c r="I872" s="3"/>
      <c r="J872" s="3"/>
      <c r="K872" s="3"/>
      <c r="L872" s="3"/>
      <c r="M872" s="3"/>
      <c r="N872" s="3"/>
      <c r="O872" s="3"/>
      <c r="P872" s="3"/>
      <c r="Q872" s="42"/>
      <c r="R872" s="3"/>
      <c r="S872" s="3"/>
      <c r="T872" s="3"/>
      <c r="U872" s="3"/>
      <c r="V872" s="42"/>
      <c r="W872" s="3"/>
      <c r="X872" s="3"/>
      <c r="Y872" s="3"/>
      <c r="Z872" s="3"/>
      <c r="AA872" s="3"/>
      <c r="AB872" s="3"/>
      <c r="AC872" s="3"/>
      <c r="AD872" s="3"/>
      <c r="AE872" s="3"/>
      <c r="AF872" s="3"/>
      <c r="AG872" s="3"/>
      <c r="AH872" s="3"/>
      <c r="AI872" s="3"/>
      <c r="AJ872" s="3"/>
      <c r="AK872" s="3"/>
      <c r="AL872" s="3"/>
      <c r="AM872" s="3"/>
      <c r="AN872" s="3"/>
    </row>
    <row r="873" spans="1:40" ht="14.5">
      <c r="A873" s="3"/>
      <c r="B873" s="3"/>
      <c r="C873" s="3"/>
      <c r="D873" s="3"/>
      <c r="E873" s="3"/>
      <c r="F873" s="3"/>
      <c r="G873" s="3"/>
      <c r="H873" s="3"/>
      <c r="I873" s="3"/>
      <c r="J873" s="3"/>
      <c r="K873" s="3"/>
      <c r="L873" s="3"/>
      <c r="M873" s="3"/>
      <c r="N873" s="3"/>
      <c r="O873" s="3"/>
      <c r="P873" s="3"/>
      <c r="Q873" s="42"/>
      <c r="R873" s="3"/>
      <c r="S873" s="3"/>
      <c r="T873" s="3"/>
      <c r="U873" s="3"/>
      <c r="V873" s="42"/>
      <c r="W873" s="3"/>
      <c r="X873" s="3"/>
      <c r="Y873" s="3"/>
      <c r="Z873" s="3"/>
      <c r="AA873" s="3"/>
      <c r="AB873" s="3"/>
      <c r="AC873" s="3"/>
      <c r="AD873" s="3"/>
      <c r="AE873" s="3"/>
      <c r="AF873" s="3"/>
      <c r="AG873" s="3"/>
      <c r="AH873" s="3"/>
      <c r="AI873" s="3"/>
      <c r="AJ873" s="3"/>
      <c r="AK873" s="3"/>
      <c r="AL873" s="3"/>
      <c r="AM873" s="3"/>
      <c r="AN873" s="3"/>
    </row>
    <row r="874" spans="1:40" ht="14.5">
      <c r="A874" s="3"/>
      <c r="B874" s="3"/>
      <c r="C874" s="3"/>
      <c r="D874" s="3"/>
      <c r="E874" s="3"/>
      <c r="F874" s="3"/>
      <c r="G874" s="3"/>
      <c r="H874" s="3"/>
      <c r="I874" s="3"/>
      <c r="J874" s="3"/>
      <c r="K874" s="3"/>
      <c r="L874" s="3"/>
      <c r="M874" s="3"/>
      <c r="N874" s="3"/>
      <c r="O874" s="3"/>
      <c r="P874" s="3"/>
      <c r="Q874" s="42"/>
      <c r="R874" s="3"/>
      <c r="S874" s="3"/>
      <c r="T874" s="3"/>
      <c r="U874" s="3"/>
      <c r="V874" s="42"/>
      <c r="W874" s="3"/>
      <c r="X874" s="3"/>
      <c r="Y874" s="3"/>
      <c r="Z874" s="3"/>
      <c r="AA874" s="3"/>
      <c r="AB874" s="3"/>
      <c r="AC874" s="3"/>
      <c r="AD874" s="3"/>
      <c r="AE874" s="3"/>
      <c r="AF874" s="3"/>
      <c r="AG874" s="3"/>
      <c r="AH874" s="3"/>
      <c r="AI874" s="3"/>
      <c r="AJ874" s="3"/>
      <c r="AK874" s="3"/>
      <c r="AL874" s="3"/>
      <c r="AM874" s="3"/>
      <c r="AN874" s="3"/>
    </row>
    <row r="875" spans="1:40" ht="14.5">
      <c r="A875" s="3"/>
      <c r="B875" s="3"/>
      <c r="C875" s="3"/>
      <c r="D875" s="3"/>
      <c r="E875" s="3"/>
      <c r="F875" s="3"/>
      <c r="G875" s="3"/>
      <c r="H875" s="3"/>
      <c r="I875" s="3"/>
      <c r="J875" s="3"/>
      <c r="K875" s="3"/>
      <c r="L875" s="3"/>
      <c r="M875" s="3"/>
      <c r="N875" s="3"/>
      <c r="O875" s="3"/>
      <c r="P875" s="3"/>
      <c r="Q875" s="42"/>
      <c r="R875" s="3"/>
      <c r="S875" s="3"/>
      <c r="T875" s="3"/>
      <c r="U875" s="3"/>
      <c r="V875" s="42"/>
      <c r="W875" s="3"/>
      <c r="X875" s="3"/>
      <c r="Y875" s="3"/>
      <c r="Z875" s="3"/>
      <c r="AA875" s="3"/>
      <c r="AB875" s="3"/>
      <c r="AC875" s="3"/>
      <c r="AD875" s="3"/>
      <c r="AE875" s="3"/>
      <c r="AF875" s="3"/>
      <c r="AG875" s="3"/>
      <c r="AH875" s="3"/>
      <c r="AI875" s="3"/>
      <c r="AJ875" s="3"/>
      <c r="AK875" s="3"/>
      <c r="AL875" s="3"/>
      <c r="AM875" s="3"/>
      <c r="AN875" s="3"/>
    </row>
    <row r="876" spans="1:40" ht="14.5">
      <c r="A876" s="3"/>
      <c r="B876" s="3"/>
      <c r="C876" s="3"/>
      <c r="D876" s="3"/>
      <c r="E876" s="3"/>
      <c r="F876" s="3"/>
      <c r="G876" s="3"/>
      <c r="H876" s="3"/>
      <c r="I876" s="3"/>
      <c r="J876" s="3"/>
      <c r="K876" s="3"/>
      <c r="L876" s="3"/>
      <c r="M876" s="3"/>
      <c r="N876" s="3"/>
      <c r="O876" s="3"/>
      <c r="P876" s="3"/>
      <c r="Q876" s="42"/>
      <c r="R876" s="3"/>
      <c r="S876" s="3"/>
      <c r="T876" s="3"/>
      <c r="U876" s="3"/>
      <c r="V876" s="42"/>
      <c r="W876" s="3"/>
      <c r="X876" s="3"/>
      <c r="Y876" s="3"/>
      <c r="Z876" s="3"/>
      <c r="AA876" s="3"/>
      <c r="AB876" s="3"/>
      <c r="AC876" s="3"/>
      <c r="AD876" s="3"/>
      <c r="AE876" s="3"/>
      <c r="AF876" s="3"/>
      <c r="AG876" s="3"/>
      <c r="AH876" s="3"/>
      <c r="AI876" s="3"/>
      <c r="AJ876" s="3"/>
      <c r="AK876" s="3"/>
      <c r="AL876" s="3"/>
      <c r="AM876" s="3"/>
      <c r="AN876" s="3"/>
    </row>
    <row r="877" spans="1:40" ht="14.5">
      <c r="A877" s="3"/>
      <c r="B877" s="3"/>
      <c r="C877" s="3"/>
      <c r="D877" s="3"/>
      <c r="E877" s="3"/>
      <c r="F877" s="3"/>
      <c r="G877" s="3"/>
      <c r="H877" s="3"/>
      <c r="I877" s="3"/>
      <c r="J877" s="3"/>
      <c r="K877" s="3"/>
      <c r="L877" s="3"/>
      <c r="M877" s="3"/>
      <c r="N877" s="3"/>
      <c r="O877" s="3"/>
      <c r="P877" s="3"/>
      <c r="Q877" s="42"/>
      <c r="R877" s="3"/>
      <c r="S877" s="3"/>
      <c r="T877" s="3"/>
      <c r="U877" s="3"/>
      <c r="V877" s="42"/>
      <c r="W877" s="3"/>
      <c r="X877" s="3"/>
      <c r="Y877" s="3"/>
      <c r="Z877" s="3"/>
      <c r="AA877" s="3"/>
      <c r="AB877" s="3"/>
      <c r="AC877" s="3"/>
      <c r="AD877" s="3"/>
      <c r="AE877" s="3"/>
      <c r="AF877" s="3"/>
      <c r="AG877" s="3"/>
      <c r="AH877" s="3"/>
      <c r="AI877" s="3"/>
      <c r="AJ877" s="3"/>
      <c r="AK877" s="3"/>
      <c r="AL877" s="3"/>
      <c r="AM877" s="3"/>
      <c r="AN877" s="3"/>
    </row>
    <row r="878" spans="1:40" ht="14.5">
      <c r="A878" s="3"/>
      <c r="B878" s="3"/>
      <c r="C878" s="3"/>
      <c r="D878" s="3"/>
      <c r="E878" s="3"/>
      <c r="F878" s="3"/>
      <c r="G878" s="3"/>
      <c r="H878" s="3"/>
      <c r="I878" s="3"/>
      <c r="J878" s="3"/>
      <c r="K878" s="3"/>
      <c r="L878" s="3"/>
      <c r="M878" s="3"/>
      <c r="N878" s="3"/>
      <c r="O878" s="3"/>
      <c r="P878" s="3"/>
      <c r="Q878" s="42"/>
      <c r="R878" s="3"/>
      <c r="S878" s="3"/>
      <c r="T878" s="3"/>
      <c r="U878" s="3"/>
      <c r="V878" s="42"/>
      <c r="W878" s="3"/>
      <c r="X878" s="3"/>
      <c r="Y878" s="3"/>
      <c r="Z878" s="3"/>
      <c r="AA878" s="3"/>
      <c r="AB878" s="3"/>
      <c r="AC878" s="3"/>
      <c r="AD878" s="3"/>
      <c r="AE878" s="3"/>
      <c r="AF878" s="3"/>
      <c r="AG878" s="3"/>
      <c r="AH878" s="3"/>
      <c r="AI878" s="3"/>
      <c r="AJ878" s="3"/>
      <c r="AK878" s="3"/>
      <c r="AL878" s="3"/>
      <c r="AM878" s="3"/>
      <c r="AN878" s="3"/>
    </row>
    <row r="879" spans="1:40" ht="14.5">
      <c r="A879" s="3"/>
      <c r="B879" s="3"/>
      <c r="C879" s="3"/>
      <c r="D879" s="3"/>
      <c r="E879" s="3"/>
      <c r="F879" s="3"/>
      <c r="G879" s="3"/>
      <c r="H879" s="3"/>
      <c r="I879" s="3"/>
      <c r="J879" s="3"/>
      <c r="K879" s="3"/>
      <c r="L879" s="3"/>
      <c r="M879" s="3"/>
      <c r="N879" s="3"/>
      <c r="O879" s="3"/>
      <c r="P879" s="3"/>
      <c r="Q879" s="42"/>
      <c r="R879" s="3"/>
      <c r="S879" s="3"/>
      <c r="T879" s="3"/>
      <c r="U879" s="3"/>
      <c r="V879" s="42"/>
      <c r="W879" s="3"/>
      <c r="X879" s="3"/>
      <c r="Y879" s="3"/>
      <c r="Z879" s="3"/>
      <c r="AA879" s="3"/>
      <c r="AB879" s="3"/>
      <c r="AC879" s="3"/>
      <c r="AD879" s="3"/>
      <c r="AE879" s="3"/>
      <c r="AF879" s="3"/>
      <c r="AG879" s="3"/>
      <c r="AH879" s="3"/>
      <c r="AI879" s="3"/>
      <c r="AJ879" s="3"/>
      <c r="AK879" s="3"/>
      <c r="AL879" s="3"/>
      <c r="AM879" s="3"/>
      <c r="AN879" s="3"/>
    </row>
    <row r="880" spans="1:40" ht="14.5">
      <c r="A880" s="3"/>
      <c r="B880" s="3"/>
      <c r="C880" s="3"/>
      <c r="D880" s="3"/>
      <c r="E880" s="3"/>
      <c r="F880" s="3"/>
      <c r="G880" s="3"/>
      <c r="H880" s="3"/>
      <c r="I880" s="3"/>
      <c r="J880" s="3"/>
      <c r="K880" s="3"/>
      <c r="L880" s="3"/>
      <c r="M880" s="3"/>
      <c r="N880" s="3"/>
      <c r="O880" s="3"/>
      <c r="P880" s="3"/>
      <c r="Q880" s="42"/>
      <c r="R880" s="3"/>
      <c r="S880" s="3"/>
      <c r="T880" s="3"/>
      <c r="U880" s="3"/>
      <c r="V880" s="42"/>
      <c r="W880" s="3"/>
      <c r="X880" s="3"/>
      <c r="Y880" s="3"/>
      <c r="Z880" s="3"/>
      <c r="AA880" s="3"/>
      <c r="AB880" s="3"/>
      <c r="AC880" s="3"/>
      <c r="AD880" s="3"/>
      <c r="AE880" s="3"/>
      <c r="AF880" s="3"/>
      <c r="AG880" s="3"/>
      <c r="AH880" s="3"/>
      <c r="AI880" s="3"/>
      <c r="AJ880" s="3"/>
      <c r="AK880" s="3"/>
      <c r="AL880" s="3"/>
      <c r="AM880" s="3"/>
      <c r="AN880" s="3"/>
    </row>
    <row r="881" spans="1:40" ht="14.5">
      <c r="A881" s="3"/>
      <c r="B881" s="3"/>
      <c r="C881" s="3"/>
      <c r="D881" s="3"/>
      <c r="E881" s="3"/>
      <c r="F881" s="3"/>
      <c r="G881" s="3"/>
      <c r="H881" s="3"/>
      <c r="I881" s="3"/>
      <c r="J881" s="3"/>
      <c r="K881" s="3"/>
      <c r="L881" s="3"/>
      <c r="M881" s="3"/>
      <c r="N881" s="3"/>
      <c r="O881" s="3"/>
      <c r="P881" s="3"/>
      <c r="Q881" s="42"/>
      <c r="R881" s="3"/>
      <c r="S881" s="3"/>
      <c r="T881" s="3"/>
      <c r="U881" s="3"/>
      <c r="V881" s="42"/>
      <c r="W881" s="3"/>
      <c r="X881" s="3"/>
      <c r="Y881" s="3"/>
      <c r="Z881" s="3"/>
      <c r="AA881" s="3"/>
      <c r="AB881" s="3"/>
      <c r="AC881" s="3"/>
      <c r="AD881" s="3"/>
      <c r="AE881" s="3"/>
      <c r="AF881" s="3"/>
      <c r="AG881" s="3"/>
      <c r="AH881" s="3"/>
      <c r="AI881" s="3"/>
      <c r="AJ881" s="3"/>
      <c r="AK881" s="3"/>
      <c r="AL881" s="3"/>
      <c r="AM881" s="3"/>
      <c r="AN881" s="3"/>
    </row>
    <row r="882" spans="1:40" ht="14.5">
      <c r="A882" s="3"/>
      <c r="B882" s="3"/>
      <c r="C882" s="3"/>
      <c r="D882" s="3"/>
      <c r="E882" s="3"/>
      <c r="F882" s="3"/>
      <c r="G882" s="3"/>
      <c r="H882" s="3"/>
      <c r="I882" s="3"/>
      <c r="J882" s="3"/>
      <c r="K882" s="3"/>
      <c r="L882" s="3"/>
      <c r="M882" s="3"/>
      <c r="N882" s="3"/>
      <c r="O882" s="3"/>
      <c r="P882" s="3"/>
      <c r="Q882" s="42"/>
      <c r="R882" s="3"/>
      <c r="S882" s="3"/>
      <c r="T882" s="3"/>
      <c r="U882" s="3"/>
      <c r="V882" s="42"/>
      <c r="W882" s="3"/>
      <c r="X882" s="3"/>
      <c r="Y882" s="3"/>
      <c r="Z882" s="3"/>
      <c r="AA882" s="3"/>
      <c r="AB882" s="3"/>
      <c r="AC882" s="3"/>
      <c r="AD882" s="3"/>
      <c r="AE882" s="3"/>
      <c r="AF882" s="3"/>
      <c r="AG882" s="3"/>
      <c r="AH882" s="3"/>
      <c r="AI882" s="3"/>
      <c r="AJ882" s="3"/>
      <c r="AK882" s="3"/>
      <c r="AL882" s="3"/>
      <c r="AM882" s="3"/>
      <c r="AN882" s="3"/>
    </row>
    <row r="883" spans="1:40" ht="14.5">
      <c r="A883" s="3"/>
      <c r="B883" s="3"/>
      <c r="C883" s="3"/>
      <c r="D883" s="3"/>
      <c r="E883" s="3"/>
      <c r="F883" s="3"/>
      <c r="G883" s="3"/>
      <c r="H883" s="3"/>
      <c r="I883" s="3"/>
      <c r="J883" s="3"/>
      <c r="K883" s="3"/>
      <c r="L883" s="3"/>
      <c r="M883" s="3"/>
      <c r="N883" s="3"/>
      <c r="O883" s="3"/>
      <c r="P883" s="3"/>
      <c r="Q883" s="42"/>
      <c r="R883" s="3"/>
      <c r="S883" s="3"/>
      <c r="T883" s="3"/>
      <c r="U883" s="3"/>
      <c r="V883" s="42"/>
      <c r="W883" s="3"/>
      <c r="X883" s="3"/>
      <c r="Y883" s="3"/>
      <c r="Z883" s="3"/>
      <c r="AA883" s="3"/>
      <c r="AB883" s="3"/>
      <c r="AC883" s="3"/>
      <c r="AD883" s="3"/>
      <c r="AE883" s="3"/>
      <c r="AF883" s="3"/>
      <c r="AG883" s="3"/>
      <c r="AH883" s="3"/>
      <c r="AI883" s="3"/>
      <c r="AJ883" s="3"/>
      <c r="AK883" s="3"/>
      <c r="AL883" s="3"/>
      <c r="AM883" s="3"/>
      <c r="AN883" s="3"/>
    </row>
    <row r="884" spans="1:40" ht="14.5">
      <c r="A884" s="3"/>
      <c r="B884" s="3"/>
      <c r="C884" s="3"/>
      <c r="D884" s="3"/>
      <c r="E884" s="3"/>
      <c r="F884" s="3"/>
      <c r="G884" s="3"/>
      <c r="H884" s="3"/>
      <c r="I884" s="3"/>
      <c r="J884" s="3"/>
      <c r="K884" s="3"/>
      <c r="L884" s="3"/>
      <c r="M884" s="3"/>
      <c r="N884" s="3"/>
      <c r="O884" s="3"/>
      <c r="P884" s="3"/>
      <c r="Q884" s="42"/>
      <c r="R884" s="3"/>
      <c r="S884" s="3"/>
      <c r="T884" s="3"/>
      <c r="U884" s="3"/>
      <c r="V884" s="42"/>
      <c r="W884" s="3"/>
      <c r="X884" s="3"/>
      <c r="Y884" s="3"/>
      <c r="Z884" s="3"/>
      <c r="AA884" s="3"/>
      <c r="AB884" s="3"/>
      <c r="AC884" s="3"/>
      <c r="AD884" s="3"/>
      <c r="AE884" s="3"/>
      <c r="AF884" s="3"/>
      <c r="AG884" s="3"/>
      <c r="AH884" s="3"/>
      <c r="AI884" s="3"/>
      <c r="AJ884" s="3"/>
      <c r="AK884" s="3"/>
      <c r="AL884" s="3"/>
      <c r="AM884" s="3"/>
      <c r="AN884" s="3"/>
    </row>
    <row r="885" spans="1:40" ht="14.5">
      <c r="A885" s="3"/>
      <c r="B885" s="3"/>
      <c r="C885" s="3"/>
      <c r="D885" s="3"/>
      <c r="E885" s="3"/>
      <c r="F885" s="3"/>
      <c r="G885" s="3"/>
      <c r="H885" s="3"/>
      <c r="I885" s="3"/>
      <c r="J885" s="3"/>
      <c r="K885" s="3"/>
      <c r="L885" s="3"/>
      <c r="M885" s="3"/>
      <c r="N885" s="3"/>
      <c r="O885" s="3"/>
      <c r="P885" s="3"/>
      <c r="Q885" s="42"/>
      <c r="R885" s="3"/>
      <c r="S885" s="3"/>
      <c r="T885" s="3"/>
      <c r="U885" s="3"/>
      <c r="V885" s="42"/>
      <c r="W885" s="3"/>
      <c r="X885" s="3"/>
      <c r="Y885" s="3"/>
      <c r="Z885" s="3"/>
      <c r="AA885" s="3"/>
      <c r="AB885" s="3"/>
      <c r="AC885" s="3"/>
      <c r="AD885" s="3"/>
      <c r="AE885" s="3"/>
      <c r="AF885" s="3"/>
      <c r="AG885" s="3"/>
      <c r="AH885" s="3"/>
      <c r="AI885" s="3"/>
      <c r="AJ885" s="3"/>
      <c r="AK885" s="3"/>
      <c r="AL885" s="3"/>
      <c r="AM885" s="3"/>
      <c r="AN885" s="3"/>
    </row>
    <row r="886" spans="1:40" ht="14.5">
      <c r="A886" s="3"/>
      <c r="B886" s="3"/>
      <c r="C886" s="3"/>
      <c r="D886" s="3"/>
      <c r="E886" s="3"/>
      <c r="F886" s="3"/>
      <c r="G886" s="3"/>
      <c r="H886" s="3"/>
      <c r="I886" s="3"/>
      <c r="J886" s="3"/>
      <c r="K886" s="3"/>
      <c r="L886" s="3"/>
      <c r="M886" s="3"/>
      <c r="N886" s="3"/>
      <c r="O886" s="3"/>
      <c r="P886" s="3"/>
      <c r="Q886" s="42"/>
      <c r="R886" s="3"/>
      <c r="S886" s="3"/>
      <c r="T886" s="3"/>
      <c r="U886" s="3"/>
      <c r="V886" s="42"/>
      <c r="W886" s="3"/>
      <c r="X886" s="3"/>
      <c r="Y886" s="3"/>
      <c r="Z886" s="3"/>
      <c r="AA886" s="3"/>
      <c r="AB886" s="3"/>
      <c r="AC886" s="3"/>
      <c r="AD886" s="3"/>
      <c r="AE886" s="3"/>
      <c r="AF886" s="3"/>
      <c r="AG886" s="3"/>
      <c r="AH886" s="3"/>
      <c r="AI886" s="3"/>
      <c r="AJ886" s="3"/>
      <c r="AK886" s="3"/>
      <c r="AL886" s="3"/>
      <c r="AM886" s="3"/>
      <c r="AN886" s="3"/>
    </row>
    <row r="887" spans="1:40" ht="14.5">
      <c r="A887" s="3"/>
      <c r="B887" s="3"/>
      <c r="C887" s="3"/>
      <c r="D887" s="3"/>
      <c r="E887" s="3"/>
      <c r="F887" s="3"/>
      <c r="G887" s="3"/>
      <c r="H887" s="3"/>
      <c r="I887" s="3"/>
      <c r="J887" s="3"/>
      <c r="K887" s="3"/>
      <c r="L887" s="3"/>
      <c r="M887" s="3"/>
      <c r="N887" s="3"/>
      <c r="O887" s="3"/>
      <c r="P887" s="3"/>
      <c r="Q887" s="42"/>
      <c r="R887" s="3"/>
      <c r="S887" s="3"/>
      <c r="T887" s="3"/>
      <c r="U887" s="3"/>
      <c r="V887" s="42"/>
      <c r="W887" s="3"/>
      <c r="X887" s="3"/>
      <c r="Y887" s="3"/>
      <c r="Z887" s="3"/>
      <c r="AA887" s="3"/>
      <c r="AB887" s="3"/>
      <c r="AC887" s="3"/>
      <c r="AD887" s="3"/>
      <c r="AE887" s="3"/>
      <c r="AF887" s="3"/>
      <c r="AG887" s="3"/>
      <c r="AH887" s="3"/>
      <c r="AI887" s="3"/>
      <c r="AJ887" s="3"/>
      <c r="AK887" s="3"/>
      <c r="AL887" s="3"/>
      <c r="AM887" s="3"/>
      <c r="AN887" s="3"/>
    </row>
    <row r="888" spans="1:40" ht="14.5">
      <c r="A888" s="3"/>
      <c r="B888" s="3"/>
      <c r="C888" s="3"/>
      <c r="D888" s="3"/>
      <c r="E888" s="3"/>
      <c r="F888" s="3"/>
      <c r="G888" s="3"/>
      <c r="H888" s="3"/>
      <c r="I888" s="3"/>
      <c r="J888" s="3"/>
      <c r="K888" s="3"/>
      <c r="L888" s="3"/>
      <c r="M888" s="3"/>
      <c r="N888" s="3"/>
      <c r="O888" s="3"/>
      <c r="P888" s="3"/>
      <c r="Q888" s="42"/>
      <c r="R888" s="3"/>
      <c r="S888" s="3"/>
      <c r="T888" s="3"/>
      <c r="U888" s="3"/>
      <c r="V888" s="42"/>
      <c r="W888" s="3"/>
      <c r="X888" s="3"/>
      <c r="Y888" s="3"/>
      <c r="Z888" s="3"/>
      <c r="AA888" s="3"/>
      <c r="AB888" s="3"/>
      <c r="AC888" s="3"/>
      <c r="AD888" s="3"/>
      <c r="AE888" s="3"/>
      <c r="AF888" s="3"/>
      <c r="AG888" s="3"/>
      <c r="AH888" s="3"/>
      <c r="AI888" s="3"/>
      <c r="AJ888" s="3"/>
      <c r="AK888" s="3"/>
      <c r="AL888" s="3"/>
      <c r="AM888" s="3"/>
      <c r="AN888" s="3"/>
    </row>
    <row r="889" spans="1:40" ht="14.5">
      <c r="A889" s="3"/>
      <c r="B889" s="3"/>
      <c r="C889" s="3"/>
      <c r="D889" s="3"/>
      <c r="E889" s="3"/>
      <c r="F889" s="3"/>
      <c r="G889" s="3"/>
      <c r="H889" s="3"/>
      <c r="I889" s="3"/>
      <c r="J889" s="3"/>
      <c r="K889" s="3"/>
      <c r="L889" s="3"/>
      <c r="M889" s="3"/>
      <c r="N889" s="3"/>
      <c r="O889" s="3"/>
      <c r="P889" s="3"/>
      <c r="Q889" s="42"/>
      <c r="R889" s="3"/>
      <c r="S889" s="3"/>
      <c r="T889" s="3"/>
      <c r="U889" s="3"/>
      <c r="V889" s="42"/>
      <c r="W889" s="3"/>
      <c r="X889" s="3"/>
      <c r="Y889" s="3"/>
      <c r="Z889" s="3"/>
      <c r="AA889" s="3"/>
      <c r="AB889" s="3"/>
      <c r="AC889" s="3"/>
      <c r="AD889" s="3"/>
      <c r="AE889" s="3"/>
      <c r="AF889" s="3"/>
      <c r="AG889" s="3"/>
      <c r="AH889" s="3"/>
      <c r="AI889" s="3"/>
      <c r="AJ889" s="3"/>
      <c r="AK889" s="3"/>
      <c r="AL889" s="3"/>
      <c r="AM889" s="3"/>
      <c r="AN889" s="3"/>
    </row>
    <row r="890" spans="1:40" ht="14.5">
      <c r="A890" s="3"/>
      <c r="B890" s="3"/>
      <c r="C890" s="3"/>
      <c r="D890" s="3"/>
      <c r="E890" s="3"/>
      <c r="F890" s="3"/>
      <c r="G890" s="3"/>
      <c r="H890" s="3"/>
      <c r="I890" s="3"/>
      <c r="J890" s="3"/>
      <c r="K890" s="3"/>
      <c r="L890" s="3"/>
      <c r="M890" s="3"/>
      <c r="N890" s="3"/>
      <c r="O890" s="3"/>
      <c r="P890" s="3"/>
      <c r="Q890" s="42"/>
      <c r="R890" s="3"/>
      <c r="S890" s="3"/>
      <c r="T890" s="3"/>
      <c r="U890" s="3"/>
      <c r="V890" s="42"/>
      <c r="W890" s="3"/>
      <c r="X890" s="3"/>
      <c r="Y890" s="3"/>
      <c r="Z890" s="3"/>
      <c r="AA890" s="3"/>
      <c r="AB890" s="3"/>
      <c r="AC890" s="3"/>
      <c r="AD890" s="3"/>
      <c r="AE890" s="3"/>
      <c r="AF890" s="3"/>
      <c r="AG890" s="3"/>
      <c r="AH890" s="3"/>
      <c r="AI890" s="3"/>
      <c r="AJ890" s="3"/>
      <c r="AK890" s="3"/>
      <c r="AL890" s="3"/>
      <c r="AM890" s="3"/>
      <c r="AN890" s="3"/>
    </row>
    <row r="891" spans="1:40" ht="14.5">
      <c r="A891" s="3"/>
      <c r="B891" s="3"/>
      <c r="C891" s="3"/>
      <c r="D891" s="3"/>
      <c r="E891" s="3"/>
      <c r="F891" s="3"/>
      <c r="G891" s="3"/>
      <c r="H891" s="3"/>
      <c r="I891" s="3"/>
      <c r="J891" s="3"/>
      <c r="K891" s="3"/>
      <c r="L891" s="3"/>
      <c r="M891" s="3"/>
      <c r="N891" s="3"/>
      <c r="O891" s="3"/>
      <c r="P891" s="3"/>
      <c r="Q891" s="42"/>
      <c r="R891" s="3"/>
      <c r="S891" s="3"/>
      <c r="T891" s="3"/>
      <c r="U891" s="3"/>
      <c r="V891" s="42"/>
      <c r="W891" s="3"/>
      <c r="X891" s="3"/>
      <c r="Y891" s="3"/>
      <c r="Z891" s="3"/>
      <c r="AA891" s="3"/>
      <c r="AB891" s="3"/>
      <c r="AC891" s="3"/>
      <c r="AD891" s="3"/>
      <c r="AE891" s="3"/>
      <c r="AF891" s="3"/>
      <c r="AG891" s="3"/>
      <c r="AH891" s="3"/>
      <c r="AI891" s="3"/>
      <c r="AJ891" s="3"/>
      <c r="AK891" s="3"/>
      <c r="AL891" s="3"/>
      <c r="AM891" s="3"/>
      <c r="AN891" s="3"/>
    </row>
    <row r="892" spans="1:40" ht="14.5">
      <c r="A892" s="3"/>
      <c r="B892" s="3"/>
      <c r="C892" s="3"/>
      <c r="D892" s="3"/>
      <c r="E892" s="3"/>
      <c r="F892" s="3"/>
      <c r="G892" s="3"/>
      <c r="H892" s="3"/>
      <c r="I892" s="3"/>
      <c r="J892" s="3"/>
      <c r="K892" s="3"/>
      <c r="L892" s="3"/>
      <c r="M892" s="3"/>
      <c r="N892" s="3"/>
      <c r="O892" s="3"/>
      <c r="P892" s="3"/>
      <c r="Q892" s="42"/>
      <c r="R892" s="3"/>
      <c r="S892" s="3"/>
      <c r="T892" s="3"/>
      <c r="U892" s="3"/>
      <c r="V892" s="42"/>
      <c r="W892" s="3"/>
      <c r="X892" s="3"/>
      <c r="Y892" s="3"/>
      <c r="Z892" s="3"/>
      <c r="AA892" s="3"/>
      <c r="AB892" s="3"/>
      <c r="AC892" s="3"/>
      <c r="AD892" s="3"/>
      <c r="AE892" s="3"/>
      <c r="AF892" s="3"/>
      <c r="AG892" s="3"/>
      <c r="AH892" s="3"/>
      <c r="AI892" s="3"/>
      <c r="AJ892" s="3"/>
      <c r="AK892" s="3"/>
      <c r="AL892" s="3"/>
      <c r="AM892" s="3"/>
      <c r="AN892" s="3"/>
    </row>
    <row r="893" spans="1:40" ht="14.5">
      <c r="A893" s="3"/>
      <c r="B893" s="3"/>
      <c r="C893" s="3"/>
      <c r="D893" s="3"/>
      <c r="E893" s="3"/>
      <c r="F893" s="3"/>
      <c r="G893" s="3"/>
      <c r="H893" s="3"/>
      <c r="I893" s="3"/>
      <c r="J893" s="3"/>
      <c r="K893" s="3"/>
      <c r="L893" s="3"/>
      <c r="M893" s="3"/>
      <c r="N893" s="3"/>
      <c r="O893" s="3"/>
      <c r="P893" s="3"/>
      <c r="Q893" s="42"/>
      <c r="R893" s="3"/>
      <c r="S893" s="3"/>
      <c r="T893" s="3"/>
      <c r="U893" s="3"/>
      <c r="V893" s="42"/>
      <c r="W893" s="3"/>
      <c r="X893" s="3"/>
      <c r="Y893" s="3"/>
      <c r="Z893" s="3"/>
      <c r="AA893" s="3"/>
      <c r="AB893" s="3"/>
      <c r="AC893" s="3"/>
      <c r="AD893" s="3"/>
      <c r="AE893" s="3"/>
      <c r="AF893" s="3"/>
      <c r="AG893" s="3"/>
      <c r="AH893" s="3"/>
      <c r="AI893" s="3"/>
      <c r="AJ893" s="3"/>
      <c r="AK893" s="3"/>
      <c r="AL893" s="3"/>
      <c r="AM893" s="3"/>
      <c r="AN893" s="3"/>
    </row>
    <row r="894" spans="1:40" ht="14.5">
      <c r="A894" s="3"/>
      <c r="B894" s="3"/>
      <c r="C894" s="3"/>
      <c r="D894" s="3"/>
      <c r="E894" s="3"/>
      <c r="F894" s="3"/>
      <c r="G894" s="3"/>
      <c r="H894" s="3"/>
      <c r="I894" s="3"/>
      <c r="J894" s="3"/>
      <c r="K894" s="3"/>
      <c r="L894" s="3"/>
      <c r="M894" s="3"/>
      <c r="N894" s="3"/>
      <c r="O894" s="3"/>
      <c r="P894" s="3"/>
      <c r="Q894" s="42"/>
      <c r="R894" s="3"/>
      <c r="S894" s="3"/>
      <c r="T894" s="3"/>
      <c r="U894" s="3"/>
      <c r="V894" s="42"/>
      <c r="W894" s="3"/>
      <c r="X894" s="3"/>
      <c r="Y894" s="3"/>
      <c r="Z894" s="3"/>
      <c r="AA894" s="3"/>
      <c r="AB894" s="3"/>
      <c r="AC894" s="3"/>
      <c r="AD894" s="3"/>
      <c r="AE894" s="3"/>
      <c r="AF894" s="3"/>
      <c r="AG894" s="3"/>
      <c r="AH894" s="3"/>
      <c r="AI894" s="3"/>
      <c r="AJ894" s="3"/>
      <c r="AK894" s="3"/>
      <c r="AL894" s="3"/>
      <c r="AM894" s="3"/>
      <c r="AN894" s="3"/>
    </row>
    <row r="895" spans="1:40" ht="14.5">
      <c r="A895" s="3"/>
      <c r="B895" s="3"/>
      <c r="C895" s="3"/>
      <c r="D895" s="3"/>
      <c r="E895" s="3"/>
      <c r="F895" s="3"/>
      <c r="G895" s="3"/>
      <c r="H895" s="3"/>
      <c r="I895" s="3"/>
      <c r="J895" s="3"/>
      <c r="K895" s="3"/>
      <c r="L895" s="3"/>
      <c r="M895" s="3"/>
      <c r="N895" s="3"/>
      <c r="O895" s="3"/>
      <c r="P895" s="3"/>
      <c r="Q895" s="42"/>
      <c r="R895" s="3"/>
      <c r="S895" s="3"/>
      <c r="T895" s="3"/>
      <c r="U895" s="3"/>
      <c r="V895" s="42"/>
      <c r="W895" s="3"/>
      <c r="X895" s="3"/>
      <c r="Y895" s="3"/>
      <c r="Z895" s="3"/>
      <c r="AA895" s="3"/>
      <c r="AB895" s="3"/>
      <c r="AC895" s="3"/>
      <c r="AD895" s="3"/>
      <c r="AE895" s="3"/>
      <c r="AF895" s="3"/>
      <c r="AG895" s="3"/>
      <c r="AH895" s="3"/>
      <c r="AI895" s="3"/>
      <c r="AJ895" s="3"/>
      <c r="AK895" s="3"/>
      <c r="AL895" s="3"/>
      <c r="AM895" s="3"/>
      <c r="AN895" s="3"/>
    </row>
    <row r="896" spans="1:40" ht="14.5">
      <c r="A896" s="3"/>
      <c r="B896" s="3"/>
      <c r="C896" s="3"/>
      <c r="D896" s="3"/>
      <c r="E896" s="3"/>
      <c r="F896" s="3"/>
      <c r="G896" s="3"/>
      <c r="H896" s="3"/>
      <c r="I896" s="3"/>
      <c r="J896" s="3"/>
      <c r="K896" s="3"/>
      <c r="L896" s="3"/>
      <c r="M896" s="3"/>
      <c r="N896" s="3"/>
      <c r="O896" s="3"/>
      <c r="P896" s="3"/>
      <c r="Q896" s="42"/>
      <c r="R896" s="3"/>
      <c r="S896" s="3"/>
      <c r="T896" s="3"/>
      <c r="U896" s="3"/>
      <c r="V896" s="42"/>
      <c r="W896" s="3"/>
      <c r="X896" s="3"/>
      <c r="Y896" s="3"/>
      <c r="Z896" s="3"/>
      <c r="AA896" s="3"/>
      <c r="AB896" s="3"/>
      <c r="AC896" s="3"/>
      <c r="AD896" s="3"/>
      <c r="AE896" s="3"/>
      <c r="AF896" s="3"/>
      <c r="AG896" s="3"/>
      <c r="AH896" s="3"/>
      <c r="AI896" s="3"/>
      <c r="AJ896" s="3"/>
      <c r="AK896" s="3"/>
      <c r="AL896" s="3"/>
      <c r="AM896" s="3"/>
      <c r="AN896" s="3"/>
    </row>
    <row r="897" spans="1:40" ht="14.5">
      <c r="A897" s="3"/>
      <c r="B897" s="3"/>
      <c r="C897" s="3"/>
      <c r="D897" s="3"/>
      <c r="E897" s="3"/>
      <c r="F897" s="3"/>
      <c r="G897" s="3"/>
      <c r="H897" s="3"/>
      <c r="I897" s="3"/>
      <c r="J897" s="3"/>
      <c r="K897" s="3"/>
      <c r="L897" s="3"/>
      <c r="M897" s="3"/>
      <c r="N897" s="3"/>
      <c r="O897" s="3"/>
      <c r="P897" s="3"/>
      <c r="Q897" s="42"/>
      <c r="R897" s="3"/>
      <c r="S897" s="3"/>
      <c r="T897" s="3"/>
      <c r="U897" s="3"/>
      <c r="V897" s="42"/>
      <c r="W897" s="3"/>
      <c r="X897" s="3"/>
      <c r="Y897" s="3"/>
      <c r="Z897" s="3"/>
      <c r="AA897" s="3"/>
      <c r="AB897" s="3"/>
      <c r="AC897" s="3"/>
      <c r="AD897" s="3"/>
      <c r="AE897" s="3"/>
      <c r="AF897" s="3"/>
      <c r="AG897" s="3"/>
      <c r="AH897" s="3"/>
      <c r="AI897" s="3"/>
      <c r="AJ897" s="3"/>
      <c r="AK897" s="3"/>
      <c r="AL897" s="3"/>
      <c r="AM897" s="3"/>
      <c r="AN897" s="3"/>
    </row>
    <row r="898" spans="1:40" ht="14.5">
      <c r="A898" s="3"/>
      <c r="B898" s="3"/>
      <c r="C898" s="3"/>
      <c r="D898" s="3"/>
      <c r="E898" s="3"/>
      <c r="F898" s="3"/>
      <c r="G898" s="3"/>
      <c r="H898" s="3"/>
      <c r="I898" s="3"/>
      <c r="J898" s="3"/>
      <c r="K898" s="3"/>
      <c r="L898" s="3"/>
      <c r="M898" s="3"/>
      <c r="N898" s="3"/>
      <c r="O898" s="3"/>
      <c r="P898" s="3"/>
      <c r="Q898" s="42"/>
      <c r="R898" s="3"/>
      <c r="S898" s="3"/>
      <c r="T898" s="3"/>
      <c r="U898" s="3"/>
      <c r="V898" s="42"/>
      <c r="W898" s="3"/>
      <c r="X898" s="3"/>
      <c r="Y898" s="3"/>
      <c r="Z898" s="3"/>
      <c r="AA898" s="3"/>
      <c r="AB898" s="3"/>
      <c r="AC898" s="3"/>
      <c r="AD898" s="3"/>
      <c r="AE898" s="3"/>
      <c r="AF898" s="3"/>
      <c r="AG898" s="3"/>
      <c r="AH898" s="3"/>
      <c r="AI898" s="3"/>
      <c r="AJ898" s="3"/>
      <c r="AK898" s="3"/>
      <c r="AL898" s="3"/>
      <c r="AM898" s="3"/>
      <c r="AN898" s="3"/>
    </row>
    <row r="899" spans="1:40" ht="14.5">
      <c r="A899" s="3"/>
      <c r="B899" s="3"/>
      <c r="C899" s="3"/>
      <c r="D899" s="3"/>
      <c r="E899" s="3"/>
      <c r="F899" s="3"/>
      <c r="G899" s="3"/>
      <c r="H899" s="3"/>
      <c r="I899" s="3"/>
      <c r="J899" s="3"/>
      <c r="K899" s="3"/>
      <c r="L899" s="3"/>
      <c r="M899" s="3"/>
      <c r="N899" s="3"/>
      <c r="O899" s="3"/>
      <c r="P899" s="3"/>
      <c r="Q899" s="42"/>
      <c r="R899" s="3"/>
      <c r="S899" s="3"/>
      <c r="T899" s="3"/>
      <c r="U899" s="3"/>
      <c r="V899" s="42"/>
      <c r="W899" s="3"/>
      <c r="X899" s="3"/>
      <c r="Y899" s="3"/>
      <c r="Z899" s="3"/>
      <c r="AA899" s="3"/>
      <c r="AB899" s="3"/>
      <c r="AC899" s="3"/>
      <c r="AD899" s="3"/>
      <c r="AE899" s="3"/>
      <c r="AF899" s="3"/>
      <c r="AG899" s="3"/>
      <c r="AH899" s="3"/>
      <c r="AI899" s="3"/>
      <c r="AJ899" s="3"/>
      <c r="AK899" s="3"/>
      <c r="AL899" s="3"/>
      <c r="AM899" s="3"/>
      <c r="AN899" s="3"/>
    </row>
    <row r="900" spans="1:40" ht="14.5">
      <c r="A900" s="3"/>
      <c r="B900" s="3"/>
      <c r="C900" s="3"/>
      <c r="D900" s="3"/>
      <c r="E900" s="3"/>
      <c r="F900" s="3"/>
      <c r="G900" s="3"/>
      <c r="H900" s="3"/>
      <c r="I900" s="3"/>
      <c r="J900" s="3"/>
      <c r="K900" s="3"/>
      <c r="L900" s="3"/>
      <c r="M900" s="3"/>
      <c r="N900" s="3"/>
      <c r="O900" s="3"/>
      <c r="P900" s="3"/>
      <c r="Q900" s="42"/>
      <c r="R900" s="3"/>
      <c r="S900" s="3"/>
      <c r="T900" s="3"/>
      <c r="U900" s="3"/>
      <c r="V900" s="42"/>
      <c r="W900" s="3"/>
      <c r="X900" s="3"/>
      <c r="Y900" s="3"/>
      <c r="Z900" s="3"/>
      <c r="AA900" s="3"/>
      <c r="AB900" s="3"/>
      <c r="AC900" s="3"/>
      <c r="AD900" s="3"/>
      <c r="AE900" s="3"/>
      <c r="AF900" s="3"/>
      <c r="AG900" s="3"/>
      <c r="AH900" s="3"/>
      <c r="AI900" s="3"/>
      <c r="AJ900" s="3"/>
      <c r="AK900" s="3"/>
      <c r="AL900" s="3"/>
      <c r="AM900" s="3"/>
      <c r="AN900" s="3"/>
    </row>
    <row r="901" spans="1:40" ht="14.5">
      <c r="A901" s="3"/>
      <c r="B901" s="3"/>
      <c r="C901" s="3"/>
      <c r="D901" s="3"/>
      <c r="E901" s="3"/>
      <c r="F901" s="3"/>
      <c r="G901" s="3"/>
      <c r="H901" s="3"/>
      <c r="I901" s="3"/>
      <c r="J901" s="3"/>
      <c r="K901" s="3"/>
      <c r="L901" s="3"/>
      <c r="M901" s="3"/>
      <c r="N901" s="3"/>
      <c r="O901" s="3"/>
      <c r="P901" s="3"/>
      <c r="Q901" s="42"/>
      <c r="R901" s="3"/>
      <c r="S901" s="3"/>
      <c r="T901" s="3"/>
      <c r="U901" s="3"/>
      <c r="V901" s="42"/>
      <c r="W901" s="3"/>
      <c r="X901" s="3"/>
      <c r="Y901" s="3"/>
      <c r="Z901" s="3"/>
      <c r="AA901" s="3"/>
      <c r="AB901" s="3"/>
      <c r="AC901" s="3"/>
      <c r="AD901" s="3"/>
      <c r="AE901" s="3"/>
      <c r="AF901" s="3"/>
      <c r="AG901" s="3"/>
      <c r="AH901" s="3"/>
      <c r="AI901" s="3"/>
      <c r="AJ901" s="3"/>
      <c r="AK901" s="3"/>
      <c r="AL901" s="3"/>
      <c r="AM901" s="3"/>
      <c r="AN901" s="3"/>
    </row>
    <row r="902" spans="1:40" ht="14.5">
      <c r="A902" s="3"/>
      <c r="B902" s="3"/>
      <c r="C902" s="3"/>
      <c r="D902" s="3"/>
      <c r="E902" s="3"/>
      <c r="F902" s="3"/>
      <c r="G902" s="3"/>
      <c r="H902" s="3"/>
      <c r="I902" s="3"/>
      <c r="J902" s="3"/>
      <c r="K902" s="3"/>
      <c r="L902" s="3"/>
      <c r="M902" s="3"/>
      <c r="N902" s="3"/>
      <c r="O902" s="3"/>
      <c r="P902" s="3"/>
      <c r="Q902" s="42"/>
      <c r="R902" s="3"/>
      <c r="S902" s="3"/>
      <c r="T902" s="3"/>
      <c r="U902" s="3"/>
      <c r="V902" s="42"/>
      <c r="W902" s="3"/>
      <c r="X902" s="3"/>
      <c r="Y902" s="3"/>
      <c r="Z902" s="3"/>
      <c r="AA902" s="3"/>
      <c r="AB902" s="3"/>
      <c r="AC902" s="3"/>
      <c r="AD902" s="3"/>
      <c r="AE902" s="3"/>
      <c r="AF902" s="3"/>
      <c r="AG902" s="3"/>
      <c r="AH902" s="3"/>
      <c r="AI902" s="3"/>
      <c r="AJ902" s="3"/>
      <c r="AK902" s="3"/>
      <c r="AL902" s="3"/>
      <c r="AM902" s="3"/>
      <c r="AN902" s="3"/>
    </row>
    <row r="903" spans="1:40" ht="14.5">
      <c r="A903" s="3"/>
      <c r="B903" s="3"/>
      <c r="C903" s="3"/>
      <c r="D903" s="3"/>
      <c r="E903" s="3"/>
      <c r="F903" s="3"/>
      <c r="G903" s="3"/>
      <c r="H903" s="3"/>
      <c r="I903" s="3"/>
      <c r="J903" s="3"/>
      <c r="K903" s="3"/>
      <c r="L903" s="3"/>
      <c r="M903" s="3"/>
      <c r="N903" s="3"/>
      <c r="O903" s="3"/>
      <c r="P903" s="3"/>
      <c r="Q903" s="42"/>
      <c r="R903" s="3"/>
      <c r="S903" s="3"/>
      <c r="T903" s="3"/>
      <c r="U903" s="3"/>
      <c r="V903" s="42"/>
      <c r="W903" s="3"/>
      <c r="X903" s="3"/>
      <c r="Y903" s="3"/>
      <c r="Z903" s="3"/>
      <c r="AA903" s="3"/>
      <c r="AB903" s="3"/>
      <c r="AC903" s="3"/>
      <c r="AD903" s="3"/>
      <c r="AE903" s="3"/>
      <c r="AF903" s="3"/>
      <c r="AG903" s="3"/>
      <c r="AH903" s="3"/>
      <c r="AI903" s="3"/>
      <c r="AJ903" s="3"/>
      <c r="AK903" s="3"/>
      <c r="AL903" s="3"/>
      <c r="AM903" s="3"/>
      <c r="AN903" s="3"/>
    </row>
    <row r="904" spans="1:40" ht="14.5">
      <c r="A904" s="3"/>
      <c r="B904" s="3"/>
      <c r="C904" s="3"/>
      <c r="D904" s="3"/>
      <c r="E904" s="3"/>
      <c r="F904" s="3"/>
      <c r="G904" s="3"/>
      <c r="H904" s="3"/>
      <c r="I904" s="3"/>
      <c r="J904" s="3"/>
      <c r="K904" s="3"/>
      <c r="L904" s="3"/>
      <c r="M904" s="3"/>
      <c r="N904" s="3"/>
      <c r="O904" s="3"/>
      <c r="P904" s="3"/>
      <c r="Q904" s="42"/>
      <c r="R904" s="3"/>
      <c r="S904" s="3"/>
      <c r="T904" s="3"/>
      <c r="U904" s="3"/>
      <c r="V904" s="42"/>
      <c r="W904" s="3"/>
      <c r="X904" s="3"/>
      <c r="Y904" s="3"/>
      <c r="Z904" s="3"/>
      <c r="AA904" s="3"/>
      <c r="AB904" s="3"/>
      <c r="AC904" s="3"/>
      <c r="AD904" s="3"/>
      <c r="AE904" s="3"/>
      <c r="AF904" s="3"/>
      <c r="AG904" s="3"/>
      <c r="AH904" s="3"/>
      <c r="AI904" s="3"/>
      <c r="AJ904" s="3"/>
      <c r="AK904" s="3"/>
      <c r="AL904" s="3"/>
      <c r="AM904" s="3"/>
      <c r="AN904" s="3"/>
    </row>
    <row r="905" spans="1:40" ht="14.5">
      <c r="A905" s="3"/>
      <c r="B905" s="3"/>
      <c r="C905" s="3"/>
      <c r="D905" s="3"/>
      <c r="E905" s="3"/>
      <c r="F905" s="3"/>
      <c r="G905" s="3"/>
      <c r="H905" s="3"/>
      <c r="I905" s="3"/>
      <c r="J905" s="3"/>
      <c r="K905" s="3"/>
      <c r="L905" s="3"/>
      <c r="M905" s="3"/>
      <c r="N905" s="3"/>
      <c r="O905" s="3"/>
      <c r="P905" s="3"/>
      <c r="Q905" s="42"/>
      <c r="R905" s="3"/>
      <c r="S905" s="3"/>
      <c r="T905" s="3"/>
      <c r="U905" s="3"/>
      <c r="V905" s="42"/>
      <c r="W905" s="3"/>
      <c r="X905" s="3"/>
      <c r="Y905" s="3"/>
      <c r="Z905" s="3"/>
      <c r="AA905" s="3"/>
      <c r="AB905" s="3"/>
      <c r="AC905" s="3"/>
      <c r="AD905" s="3"/>
      <c r="AE905" s="3"/>
      <c r="AF905" s="3"/>
      <c r="AG905" s="3"/>
      <c r="AH905" s="3"/>
      <c r="AI905" s="3"/>
      <c r="AJ905" s="3"/>
      <c r="AK905" s="3"/>
      <c r="AL905" s="3"/>
      <c r="AM905" s="3"/>
      <c r="AN905" s="3"/>
    </row>
    <row r="906" spans="1:40" ht="14.5">
      <c r="A906" s="3"/>
      <c r="B906" s="3"/>
      <c r="C906" s="3"/>
      <c r="D906" s="3"/>
      <c r="E906" s="3"/>
      <c r="F906" s="3"/>
      <c r="G906" s="3"/>
      <c r="H906" s="3"/>
      <c r="I906" s="3"/>
      <c r="J906" s="3"/>
      <c r="K906" s="3"/>
      <c r="L906" s="3"/>
      <c r="M906" s="3"/>
      <c r="N906" s="3"/>
      <c r="O906" s="3"/>
      <c r="P906" s="3"/>
      <c r="Q906" s="42"/>
      <c r="R906" s="3"/>
      <c r="S906" s="3"/>
      <c r="T906" s="3"/>
      <c r="U906" s="3"/>
      <c r="V906" s="42"/>
      <c r="W906" s="3"/>
      <c r="X906" s="3"/>
      <c r="Y906" s="3"/>
      <c r="Z906" s="3"/>
      <c r="AA906" s="3"/>
      <c r="AB906" s="3"/>
      <c r="AC906" s="3"/>
      <c r="AD906" s="3"/>
      <c r="AE906" s="3"/>
      <c r="AF906" s="3"/>
      <c r="AG906" s="3"/>
      <c r="AH906" s="3"/>
      <c r="AI906" s="3"/>
      <c r="AJ906" s="3"/>
      <c r="AK906" s="3"/>
      <c r="AL906" s="3"/>
      <c r="AM906" s="3"/>
      <c r="AN906" s="3"/>
    </row>
    <row r="907" spans="1:40" ht="14.5">
      <c r="A907" s="3"/>
      <c r="B907" s="3"/>
      <c r="C907" s="3"/>
      <c r="D907" s="3"/>
      <c r="E907" s="3"/>
      <c r="F907" s="3"/>
      <c r="G907" s="3"/>
      <c r="H907" s="3"/>
      <c r="I907" s="3"/>
      <c r="J907" s="3"/>
      <c r="K907" s="3"/>
      <c r="L907" s="3"/>
      <c r="M907" s="3"/>
      <c r="N907" s="3"/>
      <c r="O907" s="3"/>
      <c r="P907" s="3"/>
      <c r="Q907" s="42"/>
      <c r="R907" s="3"/>
      <c r="S907" s="3"/>
      <c r="T907" s="3"/>
      <c r="U907" s="3"/>
      <c r="V907" s="42"/>
      <c r="W907" s="3"/>
      <c r="X907" s="3"/>
      <c r="Y907" s="3"/>
      <c r="Z907" s="3"/>
      <c r="AA907" s="3"/>
      <c r="AB907" s="3"/>
      <c r="AC907" s="3"/>
      <c r="AD907" s="3"/>
      <c r="AE907" s="3"/>
      <c r="AF907" s="3"/>
      <c r="AG907" s="3"/>
      <c r="AH907" s="3"/>
      <c r="AI907" s="3"/>
      <c r="AJ907" s="3"/>
      <c r="AK907" s="3"/>
      <c r="AL907" s="3"/>
      <c r="AM907" s="3"/>
      <c r="AN907" s="3"/>
    </row>
    <row r="908" spans="1:40" ht="14.5">
      <c r="A908" s="3"/>
      <c r="B908" s="3"/>
      <c r="C908" s="3"/>
      <c r="D908" s="3"/>
      <c r="E908" s="3"/>
      <c r="F908" s="3"/>
      <c r="G908" s="3"/>
      <c r="H908" s="3"/>
      <c r="I908" s="3"/>
      <c r="J908" s="3"/>
      <c r="K908" s="3"/>
      <c r="L908" s="3"/>
      <c r="M908" s="3"/>
      <c r="N908" s="3"/>
      <c r="O908" s="3"/>
      <c r="P908" s="3"/>
      <c r="Q908" s="42"/>
      <c r="R908" s="3"/>
      <c r="S908" s="3"/>
      <c r="T908" s="3"/>
      <c r="U908" s="3"/>
      <c r="V908" s="42"/>
      <c r="W908" s="3"/>
      <c r="X908" s="3"/>
      <c r="Y908" s="3"/>
      <c r="Z908" s="3"/>
      <c r="AA908" s="3"/>
      <c r="AB908" s="3"/>
      <c r="AC908" s="3"/>
      <c r="AD908" s="3"/>
      <c r="AE908" s="3"/>
      <c r="AF908" s="3"/>
      <c r="AG908" s="3"/>
      <c r="AH908" s="3"/>
      <c r="AI908" s="3"/>
      <c r="AJ908" s="3"/>
      <c r="AK908" s="3"/>
      <c r="AL908" s="3"/>
      <c r="AM908" s="3"/>
      <c r="AN908" s="3"/>
    </row>
    <row r="909" spans="1:40" ht="14.5">
      <c r="A909" s="3"/>
      <c r="B909" s="3"/>
      <c r="C909" s="3"/>
      <c r="D909" s="3"/>
      <c r="E909" s="3"/>
      <c r="F909" s="3"/>
      <c r="G909" s="3"/>
      <c r="H909" s="3"/>
      <c r="I909" s="3"/>
      <c r="J909" s="3"/>
      <c r="K909" s="3"/>
      <c r="L909" s="3"/>
      <c r="M909" s="3"/>
      <c r="N909" s="3"/>
      <c r="O909" s="3"/>
      <c r="P909" s="3"/>
      <c r="Q909" s="42"/>
      <c r="R909" s="3"/>
      <c r="S909" s="3"/>
      <c r="T909" s="3"/>
      <c r="U909" s="3"/>
      <c r="V909" s="42"/>
      <c r="W909" s="3"/>
      <c r="X909" s="3"/>
      <c r="Y909" s="3"/>
      <c r="Z909" s="3"/>
      <c r="AA909" s="3"/>
      <c r="AB909" s="3"/>
      <c r="AC909" s="3"/>
      <c r="AD909" s="3"/>
      <c r="AE909" s="3"/>
      <c r="AF909" s="3"/>
      <c r="AG909" s="3"/>
      <c r="AH909" s="3"/>
      <c r="AI909" s="3"/>
      <c r="AJ909" s="3"/>
      <c r="AK909" s="3"/>
      <c r="AL909" s="3"/>
      <c r="AM909" s="3"/>
      <c r="AN909" s="3"/>
    </row>
    <row r="910" spans="1:40" ht="14.5">
      <c r="A910" s="3"/>
      <c r="B910" s="3"/>
      <c r="C910" s="3"/>
      <c r="D910" s="3"/>
      <c r="E910" s="3"/>
      <c r="F910" s="3"/>
      <c r="G910" s="3"/>
      <c r="H910" s="3"/>
      <c r="I910" s="3"/>
      <c r="J910" s="3"/>
      <c r="K910" s="3"/>
      <c r="L910" s="3"/>
      <c r="M910" s="3"/>
      <c r="N910" s="3"/>
      <c r="O910" s="3"/>
      <c r="P910" s="3"/>
      <c r="Q910" s="42"/>
      <c r="R910" s="3"/>
      <c r="S910" s="3"/>
      <c r="T910" s="3"/>
      <c r="U910" s="3"/>
      <c r="V910" s="42"/>
      <c r="W910" s="3"/>
      <c r="X910" s="3"/>
      <c r="Y910" s="3"/>
      <c r="Z910" s="3"/>
      <c r="AA910" s="3"/>
      <c r="AB910" s="3"/>
      <c r="AC910" s="3"/>
      <c r="AD910" s="3"/>
      <c r="AE910" s="3"/>
      <c r="AF910" s="3"/>
      <c r="AG910" s="3"/>
      <c r="AH910" s="3"/>
      <c r="AI910" s="3"/>
      <c r="AJ910" s="3"/>
      <c r="AK910" s="3"/>
      <c r="AL910" s="3"/>
      <c r="AM910" s="3"/>
      <c r="AN910" s="3"/>
    </row>
    <row r="911" spans="1:40" ht="14.5">
      <c r="A911" s="3"/>
      <c r="B911" s="3"/>
      <c r="C911" s="3"/>
      <c r="D911" s="3"/>
      <c r="E911" s="3"/>
      <c r="F911" s="3"/>
      <c r="G911" s="3"/>
      <c r="H911" s="3"/>
      <c r="I911" s="3"/>
      <c r="J911" s="3"/>
      <c r="K911" s="3"/>
      <c r="L911" s="3"/>
      <c r="M911" s="3"/>
      <c r="N911" s="3"/>
      <c r="O911" s="3"/>
      <c r="P911" s="3"/>
      <c r="Q911" s="42"/>
      <c r="R911" s="3"/>
      <c r="S911" s="3"/>
      <c r="T911" s="3"/>
      <c r="U911" s="3"/>
      <c r="V911" s="42"/>
      <c r="W911" s="3"/>
      <c r="X911" s="3"/>
      <c r="Y911" s="3"/>
      <c r="Z911" s="3"/>
      <c r="AA911" s="3"/>
      <c r="AB911" s="3"/>
      <c r="AC911" s="3"/>
      <c r="AD911" s="3"/>
      <c r="AE911" s="3"/>
      <c r="AF911" s="3"/>
      <c r="AG911" s="3"/>
      <c r="AH911" s="3"/>
      <c r="AI911" s="3"/>
      <c r="AJ911" s="3"/>
      <c r="AK911" s="3"/>
      <c r="AL911" s="3"/>
      <c r="AM911" s="3"/>
      <c r="AN911" s="3"/>
    </row>
    <row r="912" spans="1:40" ht="14.5">
      <c r="A912" s="3"/>
      <c r="B912" s="3"/>
      <c r="C912" s="3"/>
      <c r="D912" s="3"/>
      <c r="E912" s="3"/>
      <c r="F912" s="3"/>
      <c r="G912" s="3"/>
      <c r="H912" s="3"/>
      <c r="I912" s="3"/>
      <c r="J912" s="3"/>
      <c r="K912" s="3"/>
      <c r="L912" s="3"/>
      <c r="M912" s="3"/>
      <c r="N912" s="3"/>
      <c r="O912" s="3"/>
      <c r="P912" s="3"/>
      <c r="Q912" s="42"/>
      <c r="R912" s="3"/>
      <c r="S912" s="3"/>
      <c r="T912" s="3"/>
      <c r="U912" s="3"/>
      <c r="V912" s="42"/>
      <c r="W912" s="3"/>
      <c r="X912" s="3"/>
      <c r="Y912" s="3"/>
      <c r="Z912" s="3"/>
      <c r="AA912" s="3"/>
      <c r="AB912" s="3"/>
      <c r="AC912" s="3"/>
      <c r="AD912" s="3"/>
      <c r="AE912" s="3"/>
      <c r="AF912" s="3"/>
      <c r="AG912" s="3"/>
      <c r="AH912" s="3"/>
      <c r="AI912" s="3"/>
      <c r="AJ912" s="3"/>
      <c r="AK912" s="3"/>
      <c r="AL912" s="3"/>
      <c r="AM912" s="3"/>
      <c r="AN912" s="3"/>
    </row>
    <row r="913" spans="1:40" ht="14.5">
      <c r="A913" s="3"/>
      <c r="B913" s="3"/>
      <c r="C913" s="3"/>
      <c r="D913" s="3"/>
      <c r="E913" s="3"/>
      <c r="F913" s="3"/>
      <c r="G913" s="3"/>
      <c r="H913" s="3"/>
      <c r="I913" s="3"/>
      <c r="J913" s="3"/>
      <c r="K913" s="3"/>
      <c r="L913" s="3"/>
      <c r="M913" s="3"/>
      <c r="N913" s="3"/>
      <c r="O913" s="3"/>
      <c r="P913" s="3"/>
      <c r="Q913" s="42"/>
      <c r="R913" s="3"/>
      <c r="S913" s="3"/>
      <c r="T913" s="3"/>
      <c r="U913" s="3"/>
      <c r="V913" s="42"/>
      <c r="W913" s="3"/>
      <c r="X913" s="3"/>
      <c r="Y913" s="3"/>
      <c r="Z913" s="3"/>
      <c r="AA913" s="3"/>
      <c r="AB913" s="3"/>
      <c r="AC913" s="3"/>
      <c r="AD913" s="3"/>
      <c r="AE913" s="3"/>
      <c r="AF913" s="3"/>
      <c r="AG913" s="3"/>
      <c r="AH913" s="3"/>
      <c r="AI913" s="3"/>
      <c r="AJ913" s="3"/>
      <c r="AK913" s="3"/>
      <c r="AL913" s="3"/>
      <c r="AM913" s="3"/>
      <c r="AN913" s="3"/>
    </row>
    <row r="914" spans="1:40" ht="14.5">
      <c r="A914" s="3"/>
      <c r="B914" s="3"/>
      <c r="C914" s="3"/>
      <c r="D914" s="3"/>
      <c r="E914" s="3"/>
      <c r="F914" s="3"/>
      <c r="G914" s="3"/>
      <c r="H914" s="3"/>
      <c r="I914" s="3"/>
      <c r="J914" s="3"/>
      <c r="K914" s="3"/>
      <c r="L914" s="3"/>
      <c r="M914" s="3"/>
      <c r="N914" s="3"/>
      <c r="O914" s="3"/>
      <c r="P914" s="3"/>
      <c r="Q914" s="42"/>
      <c r="R914" s="3"/>
      <c r="S914" s="3"/>
      <c r="T914" s="3"/>
      <c r="U914" s="3"/>
      <c r="V914" s="42"/>
      <c r="W914" s="3"/>
      <c r="X914" s="3"/>
      <c r="Y914" s="3"/>
      <c r="Z914" s="3"/>
      <c r="AA914" s="3"/>
      <c r="AB914" s="3"/>
      <c r="AC914" s="3"/>
      <c r="AD914" s="3"/>
      <c r="AE914" s="3"/>
      <c r="AF914" s="3"/>
      <c r="AG914" s="3"/>
      <c r="AH914" s="3"/>
      <c r="AI914" s="3"/>
      <c r="AJ914" s="3"/>
      <c r="AK914" s="3"/>
      <c r="AL914" s="3"/>
      <c r="AM914" s="3"/>
      <c r="AN914" s="3"/>
    </row>
    <row r="915" spans="1:40" ht="14.5">
      <c r="A915" s="3"/>
      <c r="B915" s="3"/>
      <c r="C915" s="3"/>
      <c r="D915" s="3"/>
      <c r="E915" s="3"/>
      <c r="F915" s="3"/>
      <c r="G915" s="3"/>
      <c r="H915" s="3"/>
      <c r="I915" s="3"/>
      <c r="J915" s="3"/>
      <c r="K915" s="3"/>
      <c r="L915" s="3"/>
      <c r="M915" s="3"/>
      <c r="N915" s="3"/>
      <c r="O915" s="3"/>
      <c r="P915" s="3"/>
      <c r="Q915" s="42"/>
      <c r="R915" s="3"/>
      <c r="S915" s="3"/>
      <c r="T915" s="3"/>
      <c r="U915" s="3"/>
      <c r="V915" s="42"/>
      <c r="W915" s="3"/>
      <c r="X915" s="3"/>
      <c r="Y915" s="3"/>
      <c r="Z915" s="3"/>
      <c r="AA915" s="3"/>
      <c r="AB915" s="3"/>
      <c r="AC915" s="3"/>
      <c r="AD915" s="3"/>
      <c r="AE915" s="3"/>
      <c r="AF915" s="3"/>
      <c r="AG915" s="3"/>
      <c r="AH915" s="3"/>
      <c r="AI915" s="3"/>
      <c r="AJ915" s="3"/>
      <c r="AK915" s="3"/>
      <c r="AL915" s="3"/>
      <c r="AM915" s="3"/>
      <c r="AN915" s="3"/>
    </row>
    <row r="916" spans="1:40" ht="14.5">
      <c r="A916" s="3"/>
      <c r="B916" s="3"/>
      <c r="C916" s="3"/>
      <c r="D916" s="3"/>
      <c r="E916" s="3"/>
      <c r="F916" s="3"/>
      <c r="G916" s="3"/>
      <c r="H916" s="3"/>
      <c r="I916" s="3"/>
      <c r="J916" s="3"/>
      <c r="K916" s="3"/>
      <c r="L916" s="3"/>
      <c r="M916" s="3"/>
      <c r="N916" s="3"/>
      <c r="O916" s="3"/>
      <c r="P916" s="3"/>
      <c r="Q916" s="42"/>
      <c r="R916" s="3"/>
      <c r="S916" s="3"/>
      <c r="T916" s="3"/>
      <c r="U916" s="3"/>
      <c r="V916" s="42"/>
      <c r="W916" s="3"/>
      <c r="X916" s="3"/>
      <c r="Y916" s="3"/>
      <c r="Z916" s="3"/>
      <c r="AA916" s="3"/>
      <c r="AB916" s="3"/>
      <c r="AC916" s="3"/>
      <c r="AD916" s="3"/>
      <c r="AE916" s="3"/>
      <c r="AF916" s="3"/>
      <c r="AG916" s="3"/>
      <c r="AH916" s="3"/>
      <c r="AI916" s="3"/>
      <c r="AJ916" s="3"/>
      <c r="AK916" s="3"/>
      <c r="AL916" s="3"/>
      <c r="AM916" s="3"/>
      <c r="AN916" s="3"/>
    </row>
    <row r="917" spans="1:40" ht="14.5">
      <c r="A917" s="3"/>
      <c r="B917" s="3"/>
      <c r="C917" s="3"/>
      <c r="D917" s="3"/>
      <c r="E917" s="3"/>
      <c r="F917" s="3"/>
      <c r="G917" s="3"/>
      <c r="H917" s="3"/>
      <c r="I917" s="3"/>
      <c r="J917" s="3"/>
      <c r="K917" s="3"/>
      <c r="L917" s="3"/>
      <c r="M917" s="3"/>
      <c r="N917" s="3"/>
      <c r="O917" s="3"/>
      <c r="P917" s="3"/>
      <c r="Q917" s="42"/>
      <c r="R917" s="3"/>
      <c r="S917" s="3"/>
      <c r="T917" s="3"/>
      <c r="U917" s="3"/>
      <c r="V917" s="42"/>
      <c r="W917" s="3"/>
      <c r="X917" s="3"/>
      <c r="Y917" s="3"/>
      <c r="Z917" s="3"/>
      <c r="AA917" s="3"/>
      <c r="AB917" s="3"/>
      <c r="AC917" s="3"/>
      <c r="AD917" s="3"/>
      <c r="AE917" s="3"/>
      <c r="AF917" s="3"/>
      <c r="AG917" s="3"/>
      <c r="AH917" s="3"/>
      <c r="AI917" s="3"/>
      <c r="AJ917" s="3"/>
      <c r="AK917" s="3"/>
      <c r="AL917" s="3"/>
      <c r="AM917" s="3"/>
      <c r="AN917" s="3"/>
    </row>
    <row r="918" spans="1:40" ht="14.5">
      <c r="A918" s="3"/>
      <c r="B918" s="3"/>
      <c r="C918" s="3"/>
      <c r="D918" s="3"/>
      <c r="E918" s="3"/>
      <c r="F918" s="3"/>
      <c r="G918" s="3"/>
      <c r="H918" s="3"/>
      <c r="I918" s="3"/>
      <c r="J918" s="3"/>
      <c r="K918" s="3"/>
      <c r="L918" s="3"/>
      <c r="M918" s="3"/>
      <c r="N918" s="3"/>
      <c r="O918" s="3"/>
      <c r="P918" s="3"/>
      <c r="Q918" s="42"/>
      <c r="R918" s="3"/>
      <c r="S918" s="3"/>
      <c r="T918" s="3"/>
      <c r="U918" s="3"/>
      <c r="V918" s="42"/>
      <c r="W918" s="3"/>
      <c r="X918" s="3"/>
      <c r="Y918" s="3"/>
      <c r="Z918" s="3"/>
      <c r="AA918" s="3"/>
      <c r="AB918" s="3"/>
      <c r="AC918" s="3"/>
      <c r="AD918" s="3"/>
      <c r="AE918" s="3"/>
      <c r="AF918" s="3"/>
      <c r="AG918" s="3"/>
      <c r="AH918" s="3"/>
      <c r="AI918" s="3"/>
      <c r="AJ918" s="3"/>
      <c r="AK918" s="3"/>
      <c r="AL918" s="3"/>
      <c r="AM918" s="3"/>
      <c r="AN918" s="3"/>
    </row>
    <row r="919" spans="1:40" ht="14.5">
      <c r="A919" s="3"/>
      <c r="B919" s="3"/>
      <c r="C919" s="3"/>
      <c r="D919" s="3"/>
      <c r="E919" s="3"/>
      <c r="F919" s="3"/>
      <c r="G919" s="3"/>
      <c r="H919" s="3"/>
      <c r="I919" s="3"/>
      <c r="J919" s="3"/>
      <c r="K919" s="3"/>
      <c r="L919" s="3"/>
      <c r="M919" s="3"/>
      <c r="N919" s="3"/>
      <c r="O919" s="3"/>
      <c r="P919" s="3"/>
      <c r="Q919" s="42"/>
      <c r="R919" s="3"/>
      <c r="S919" s="3"/>
      <c r="T919" s="3"/>
      <c r="U919" s="3"/>
      <c r="V919" s="42"/>
      <c r="W919" s="3"/>
      <c r="X919" s="3"/>
      <c r="Y919" s="3"/>
      <c r="Z919" s="3"/>
      <c r="AA919" s="3"/>
      <c r="AB919" s="3"/>
      <c r="AC919" s="3"/>
      <c r="AD919" s="3"/>
      <c r="AE919" s="3"/>
      <c r="AF919" s="3"/>
      <c r="AG919" s="3"/>
      <c r="AH919" s="3"/>
      <c r="AI919" s="3"/>
      <c r="AJ919" s="3"/>
      <c r="AK919" s="3"/>
      <c r="AL919" s="3"/>
      <c r="AM919" s="3"/>
      <c r="AN919" s="3"/>
    </row>
    <row r="920" spans="1:40" ht="14.5">
      <c r="A920" s="3"/>
      <c r="B920" s="3"/>
      <c r="C920" s="3"/>
      <c r="D920" s="3"/>
      <c r="E920" s="3"/>
      <c r="F920" s="3"/>
      <c r="G920" s="3"/>
      <c r="H920" s="3"/>
      <c r="I920" s="3"/>
      <c r="J920" s="3"/>
      <c r="K920" s="3"/>
      <c r="L920" s="3"/>
      <c r="M920" s="3"/>
      <c r="N920" s="3"/>
      <c r="O920" s="3"/>
      <c r="P920" s="3"/>
      <c r="Q920" s="42"/>
      <c r="R920" s="3"/>
      <c r="S920" s="3"/>
      <c r="T920" s="3"/>
      <c r="U920" s="3"/>
      <c r="V920" s="42"/>
      <c r="W920" s="3"/>
      <c r="X920" s="3"/>
      <c r="Y920" s="3"/>
      <c r="Z920" s="3"/>
      <c r="AA920" s="3"/>
      <c r="AB920" s="3"/>
      <c r="AC920" s="3"/>
      <c r="AD920" s="3"/>
      <c r="AE920" s="3"/>
      <c r="AF920" s="3"/>
      <c r="AG920" s="3"/>
      <c r="AH920" s="3"/>
      <c r="AI920" s="3"/>
      <c r="AJ920" s="3"/>
      <c r="AK920" s="3"/>
      <c r="AL920" s="3"/>
      <c r="AM920" s="3"/>
      <c r="AN920" s="3"/>
    </row>
    <row r="921" spans="1:40" ht="14.5">
      <c r="A921" s="3"/>
      <c r="B921" s="3"/>
      <c r="C921" s="3"/>
      <c r="D921" s="3"/>
      <c r="E921" s="3"/>
      <c r="F921" s="3"/>
      <c r="G921" s="3"/>
      <c r="H921" s="3"/>
      <c r="I921" s="3"/>
      <c r="J921" s="3"/>
      <c r="K921" s="3"/>
      <c r="L921" s="3"/>
      <c r="M921" s="3"/>
      <c r="N921" s="3"/>
      <c r="O921" s="3"/>
      <c r="P921" s="3"/>
      <c r="Q921" s="42"/>
      <c r="R921" s="3"/>
      <c r="S921" s="3"/>
      <c r="T921" s="3"/>
      <c r="U921" s="3"/>
      <c r="V921" s="42"/>
      <c r="W921" s="3"/>
      <c r="X921" s="3"/>
      <c r="Y921" s="3"/>
      <c r="Z921" s="3"/>
      <c r="AA921" s="3"/>
      <c r="AB921" s="3"/>
      <c r="AC921" s="3"/>
      <c r="AD921" s="3"/>
      <c r="AE921" s="3"/>
      <c r="AF921" s="3"/>
      <c r="AG921" s="3"/>
      <c r="AH921" s="3"/>
      <c r="AI921" s="3"/>
      <c r="AJ921" s="3"/>
      <c r="AK921" s="3"/>
      <c r="AL921" s="3"/>
      <c r="AM921" s="3"/>
      <c r="AN921" s="3"/>
    </row>
    <row r="922" spans="1:40" ht="14.5">
      <c r="A922" s="3"/>
      <c r="B922" s="3"/>
      <c r="C922" s="3"/>
      <c r="D922" s="3"/>
      <c r="E922" s="3"/>
      <c r="F922" s="3"/>
      <c r="G922" s="3"/>
      <c r="H922" s="3"/>
      <c r="I922" s="3"/>
      <c r="J922" s="3"/>
      <c r="K922" s="3"/>
      <c r="L922" s="3"/>
      <c r="M922" s="3"/>
      <c r="N922" s="3"/>
      <c r="O922" s="3"/>
      <c r="P922" s="3"/>
      <c r="Q922" s="42"/>
      <c r="R922" s="3"/>
      <c r="S922" s="3"/>
      <c r="T922" s="3"/>
      <c r="U922" s="3"/>
      <c r="V922" s="42"/>
      <c r="W922" s="3"/>
      <c r="X922" s="3"/>
      <c r="Y922" s="3"/>
      <c r="Z922" s="3"/>
      <c r="AA922" s="3"/>
      <c r="AB922" s="3"/>
      <c r="AC922" s="3"/>
      <c r="AD922" s="3"/>
      <c r="AE922" s="3"/>
      <c r="AF922" s="3"/>
      <c r="AG922" s="3"/>
      <c r="AH922" s="3"/>
      <c r="AI922" s="3"/>
      <c r="AJ922" s="3"/>
      <c r="AK922" s="3"/>
      <c r="AL922" s="3"/>
      <c r="AM922" s="3"/>
      <c r="AN922" s="3"/>
    </row>
    <row r="923" spans="1:40" ht="14.5">
      <c r="A923" s="3"/>
      <c r="B923" s="3"/>
      <c r="C923" s="3"/>
      <c r="D923" s="3"/>
      <c r="E923" s="3"/>
      <c r="F923" s="3"/>
      <c r="G923" s="3"/>
      <c r="H923" s="3"/>
      <c r="I923" s="3"/>
      <c r="J923" s="3"/>
      <c r="K923" s="3"/>
      <c r="L923" s="3"/>
      <c r="M923" s="3"/>
      <c r="N923" s="3"/>
      <c r="O923" s="3"/>
      <c r="P923" s="3"/>
      <c r="Q923" s="42"/>
      <c r="R923" s="3"/>
      <c r="S923" s="3"/>
      <c r="T923" s="3"/>
      <c r="U923" s="3"/>
      <c r="V923" s="42"/>
      <c r="W923" s="3"/>
      <c r="X923" s="3"/>
      <c r="Y923" s="3"/>
      <c r="Z923" s="3"/>
      <c r="AA923" s="3"/>
      <c r="AB923" s="3"/>
      <c r="AC923" s="3"/>
      <c r="AD923" s="3"/>
      <c r="AE923" s="3"/>
      <c r="AF923" s="3"/>
      <c r="AG923" s="3"/>
      <c r="AH923" s="3"/>
      <c r="AI923" s="3"/>
      <c r="AJ923" s="3"/>
      <c r="AK923" s="3"/>
      <c r="AL923" s="3"/>
      <c r="AM923" s="3"/>
      <c r="AN923" s="3"/>
    </row>
    <row r="924" spans="1:40" ht="14.5">
      <c r="A924" s="3"/>
      <c r="B924" s="3"/>
      <c r="C924" s="3"/>
      <c r="D924" s="3"/>
      <c r="E924" s="3"/>
      <c r="F924" s="3"/>
      <c r="G924" s="3"/>
      <c r="H924" s="3"/>
      <c r="I924" s="3"/>
      <c r="J924" s="3"/>
      <c r="K924" s="3"/>
      <c r="L924" s="3"/>
      <c r="M924" s="3"/>
      <c r="N924" s="3"/>
      <c r="O924" s="3"/>
      <c r="P924" s="3"/>
      <c r="Q924" s="42"/>
      <c r="R924" s="3"/>
      <c r="S924" s="3"/>
      <c r="T924" s="3"/>
      <c r="U924" s="3"/>
      <c r="V924" s="42"/>
      <c r="W924" s="3"/>
      <c r="X924" s="3"/>
      <c r="Y924" s="3"/>
      <c r="Z924" s="3"/>
      <c r="AA924" s="3"/>
      <c r="AB924" s="3"/>
      <c r="AC924" s="3"/>
      <c r="AD924" s="3"/>
      <c r="AE924" s="3"/>
      <c r="AF924" s="3"/>
      <c r="AG924" s="3"/>
      <c r="AH924" s="3"/>
      <c r="AI924" s="3"/>
      <c r="AJ924" s="3"/>
      <c r="AK924" s="3"/>
      <c r="AL924" s="3"/>
      <c r="AM924" s="3"/>
      <c r="AN924" s="3"/>
    </row>
    <row r="925" spans="1:40" ht="14.5">
      <c r="A925" s="3"/>
      <c r="B925" s="3"/>
      <c r="C925" s="3"/>
      <c r="D925" s="3"/>
      <c r="E925" s="3"/>
      <c r="F925" s="3"/>
      <c r="G925" s="3"/>
      <c r="H925" s="3"/>
      <c r="I925" s="3"/>
      <c r="J925" s="3"/>
      <c r="K925" s="3"/>
      <c r="L925" s="3"/>
      <c r="M925" s="3"/>
      <c r="N925" s="3"/>
      <c r="O925" s="3"/>
      <c r="P925" s="3"/>
      <c r="Q925" s="42"/>
      <c r="R925" s="3"/>
      <c r="S925" s="3"/>
      <c r="T925" s="3"/>
      <c r="U925" s="3"/>
      <c r="V925" s="42"/>
      <c r="W925" s="3"/>
      <c r="X925" s="3"/>
      <c r="Y925" s="3"/>
      <c r="Z925" s="3"/>
      <c r="AA925" s="3"/>
      <c r="AB925" s="3"/>
      <c r="AC925" s="3"/>
      <c r="AD925" s="3"/>
      <c r="AE925" s="3"/>
      <c r="AF925" s="3"/>
      <c r="AG925" s="3"/>
      <c r="AH925" s="3"/>
      <c r="AI925" s="3"/>
      <c r="AJ925" s="3"/>
      <c r="AK925" s="3"/>
      <c r="AL925" s="3"/>
      <c r="AM925" s="3"/>
      <c r="AN925" s="3"/>
    </row>
    <row r="926" spans="1:40" ht="14.5">
      <c r="A926" s="3"/>
      <c r="B926" s="3"/>
      <c r="C926" s="3"/>
      <c r="D926" s="3"/>
      <c r="E926" s="3"/>
      <c r="F926" s="3"/>
      <c r="G926" s="3"/>
      <c r="H926" s="3"/>
      <c r="I926" s="3"/>
      <c r="J926" s="3"/>
      <c r="K926" s="3"/>
      <c r="L926" s="3"/>
      <c r="M926" s="3"/>
      <c r="N926" s="3"/>
      <c r="O926" s="3"/>
      <c r="P926" s="3"/>
      <c r="Q926" s="42"/>
      <c r="R926" s="3"/>
      <c r="S926" s="3"/>
      <c r="T926" s="3"/>
      <c r="U926" s="3"/>
      <c r="V926" s="42"/>
      <c r="W926" s="3"/>
      <c r="X926" s="3"/>
      <c r="Y926" s="3"/>
      <c r="Z926" s="3"/>
      <c r="AA926" s="3"/>
      <c r="AB926" s="3"/>
      <c r="AC926" s="3"/>
      <c r="AD926" s="3"/>
      <c r="AE926" s="3"/>
      <c r="AF926" s="3"/>
      <c r="AG926" s="3"/>
      <c r="AH926" s="3"/>
      <c r="AI926" s="3"/>
      <c r="AJ926" s="3"/>
      <c r="AK926" s="3"/>
      <c r="AL926" s="3"/>
      <c r="AM926" s="3"/>
      <c r="AN926" s="3"/>
    </row>
    <row r="927" spans="1:40" ht="14.5">
      <c r="A927" s="3"/>
      <c r="B927" s="3"/>
      <c r="C927" s="3"/>
      <c r="D927" s="3"/>
      <c r="E927" s="3"/>
      <c r="F927" s="3"/>
      <c r="G927" s="3"/>
      <c r="H927" s="3"/>
      <c r="I927" s="3"/>
      <c r="J927" s="3"/>
      <c r="K927" s="3"/>
      <c r="L927" s="3"/>
      <c r="M927" s="3"/>
      <c r="N927" s="3"/>
      <c r="O927" s="3"/>
      <c r="P927" s="3"/>
      <c r="Q927" s="42"/>
      <c r="R927" s="3"/>
      <c r="S927" s="3"/>
      <c r="T927" s="3"/>
      <c r="U927" s="3"/>
      <c r="V927" s="42"/>
      <c r="W927" s="3"/>
      <c r="X927" s="3"/>
      <c r="Y927" s="3"/>
      <c r="Z927" s="3"/>
      <c r="AA927" s="3"/>
      <c r="AB927" s="3"/>
      <c r="AC927" s="3"/>
      <c r="AD927" s="3"/>
      <c r="AE927" s="3"/>
      <c r="AF927" s="3"/>
      <c r="AG927" s="3"/>
      <c r="AH927" s="3"/>
      <c r="AI927" s="3"/>
      <c r="AJ927" s="3"/>
      <c r="AK927" s="3"/>
      <c r="AL927" s="3"/>
      <c r="AM927" s="3"/>
      <c r="AN927" s="3"/>
    </row>
    <row r="928" spans="1:40" ht="14.5">
      <c r="A928" s="3"/>
      <c r="B928" s="3"/>
      <c r="C928" s="3"/>
      <c r="D928" s="3"/>
      <c r="E928" s="3"/>
      <c r="F928" s="3"/>
      <c r="G928" s="3"/>
      <c r="H928" s="3"/>
      <c r="I928" s="3"/>
      <c r="J928" s="3"/>
      <c r="K928" s="3"/>
      <c r="L928" s="3"/>
      <c r="M928" s="3"/>
      <c r="N928" s="3"/>
      <c r="O928" s="3"/>
      <c r="P928" s="3"/>
      <c r="Q928" s="42"/>
      <c r="R928" s="3"/>
      <c r="S928" s="3"/>
      <c r="T928" s="3"/>
      <c r="U928" s="3"/>
      <c r="V928" s="42"/>
      <c r="W928" s="3"/>
      <c r="X928" s="3"/>
      <c r="Y928" s="3"/>
      <c r="Z928" s="3"/>
      <c r="AA928" s="3"/>
      <c r="AB928" s="3"/>
      <c r="AC928" s="3"/>
      <c r="AD928" s="3"/>
      <c r="AE928" s="3"/>
      <c r="AF928" s="3"/>
      <c r="AG928" s="3"/>
      <c r="AH928" s="3"/>
      <c r="AI928" s="3"/>
      <c r="AJ928" s="3"/>
      <c r="AK928" s="3"/>
      <c r="AL928" s="3"/>
      <c r="AM928" s="3"/>
      <c r="AN928" s="3"/>
    </row>
    <row r="929" spans="1:40" ht="14.5">
      <c r="A929" s="3"/>
      <c r="B929" s="3"/>
      <c r="C929" s="3"/>
      <c r="D929" s="3"/>
      <c r="E929" s="3"/>
      <c r="F929" s="3"/>
      <c r="G929" s="3"/>
      <c r="H929" s="3"/>
      <c r="I929" s="3"/>
      <c r="J929" s="3"/>
      <c r="K929" s="3"/>
      <c r="L929" s="3"/>
      <c r="M929" s="3"/>
      <c r="N929" s="3"/>
      <c r="O929" s="3"/>
      <c r="P929" s="3"/>
      <c r="Q929" s="42"/>
      <c r="R929" s="3"/>
      <c r="S929" s="3"/>
      <c r="T929" s="3"/>
      <c r="U929" s="3"/>
      <c r="V929" s="42"/>
      <c r="W929" s="3"/>
      <c r="X929" s="3"/>
      <c r="Y929" s="3"/>
      <c r="Z929" s="3"/>
      <c r="AA929" s="3"/>
      <c r="AB929" s="3"/>
      <c r="AC929" s="3"/>
      <c r="AD929" s="3"/>
      <c r="AE929" s="3"/>
      <c r="AF929" s="3"/>
      <c r="AG929" s="3"/>
      <c r="AH929" s="3"/>
      <c r="AI929" s="3"/>
      <c r="AJ929" s="3"/>
      <c r="AK929" s="3"/>
      <c r="AL929" s="3"/>
      <c r="AM929" s="3"/>
      <c r="AN929" s="3"/>
    </row>
    <row r="930" spans="1:40" ht="14.5">
      <c r="A930" s="3"/>
      <c r="B930" s="3"/>
      <c r="C930" s="3"/>
      <c r="D930" s="3"/>
      <c r="E930" s="3"/>
      <c r="F930" s="3"/>
      <c r="G930" s="3"/>
      <c r="H930" s="3"/>
      <c r="I930" s="3"/>
      <c r="J930" s="3"/>
      <c r="K930" s="3"/>
      <c r="L930" s="3"/>
      <c r="M930" s="3"/>
      <c r="N930" s="3"/>
      <c r="O930" s="3"/>
      <c r="P930" s="3"/>
      <c r="Q930" s="42"/>
      <c r="R930" s="3"/>
      <c r="S930" s="3"/>
      <c r="T930" s="3"/>
      <c r="U930" s="3"/>
      <c r="V930" s="42"/>
      <c r="W930" s="3"/>
      <c r="X930" s="3"/>
      <c r="Y930" s="3"/>
      <c r="Z930" s="3"/>
      <c r="AA930" s="3"/>
      <c r="AB930" s="3"/>
      <c r="AC930" s="3"/>
      <c r="AD930" s="3"/>
      <c r="AE930" s="3"/>
      <c r="AF930" s="3"/>
      <c r="AG930" s="3"/>
      <c r="AH930" s="3"/>
      <c r="AI930" s="3"/>
      <c r="AJ930" s="3"/>
      <c r="AK930" s="3"/>
      <c r="AL930" s="3"/>
      <c r="AM930" s="3"/>
      <c r="AN930" s="3"/>
    </row>
    <row r="931" spans="1:40" ht="14.5">
      <c r="A931" s="3"/>
      <c r="B931" s="3"/>
      <c r="C931" s="3"/>
      <c r="D931" s="3"/>
      <c r="E931" s="3"/>
      <c r="F931" s="3"/>
      <c r="G931" s="3"/>
      <c r="H931" s="3"/>
      <c r="I931" s="3"/>
      <c r="J931" s="3"/>
      <c r="K931" s="3"/>
      <c r="L931" s="3"/>
      <c r="M931" s="3"/>
      <c r="N931" s="3"/>
      <c r="O931" s="3"/>
      <c r="P931" s="3"/>
      <c r="Q931" s="42"/>
      <c r="R931" s="3"/>
      <c r="S931" s="3"/>
      <c r="T931" s="3"/>
      <c r="U931" s="3"/>
      <c r="V931" s="42"/>
      <c r="W931" s="3"/>
      <c r="X931" s="3"/>
      <c r="Y931" s="3"/>
      <c r="Z931" s="3"/>
      <c r="AA931" s="3"/>
      <c r="AB931" s="3"/>
      <c r="AC931" s="3"/>
      <c r="AD931" s="3"/>
      <c r="AE931" s="3"/>
      <c r="AF931" s="3"/>
      <c r="AG931" s="3"/>
      <c r="AH931" s="3"/>
      <c r="AI931" s="3"/>
      <c r="AJ931" s="3"/>
      <c r="AK931" s="3"/>
      <c r="AL931" s="3"/>
      <c r="AM931" s="3"/>
      <c r="AN931" s="3"/>
    </row>
    <row r="932" spans="1:40" ht="14.5">
      <c r="A932" s="3"/>
      <c r="B932" s="3"/>
      <c r="C932" s="3"/>
      <c r="D932" s="3"/>
      <c r="E932" s="3"/>
      <c r="F932" s="3"/>
      <c r="G932" s="3"/>
      <c r="H932" s="3"/>
      <c r="I932" s="3"/>
      <c r="J932" s="3"/>
      <c r="K932" s="3"/>
      <c r="L932" s="3"/>
      <c r="M932" s="3"/>
      <c r="N932" s="3"/>
      <c r="O932" s="3"/>
      <c r="P932" s="3"/>
      <c r="Q932" s="42"/>
      <c r="R932" s="3"/>
      <c r="S932" s="3"/>
      <c r="T932" s="3"/>
      <c r="U932" s="3"/>
      <c r="V932" s="42"/>
      <c r="W932" s="3"/>
      <c r="X932" s="3"/>
      <c r="Y932" s="3"/>
      <c r="Z932" s="3"/>
      <c r="AA932" s="3"/>
      <c r="AB932" s="3"/>
      <c r="AC932" s="3"/>
      <c r="AD932" s="3"/>
      <c r="AE932" s="3"/>
      <c r="AF932" s="3"/>
      <c r="AG932" s="3"/>
      <c r="AH932" s="3"/>
      <c r="AI932" s="3"/>
      <c r="AJ932" s="3"/>
      <c r="AK932" s="3"/>
      <c r="AL932" s="3"/>
      <c r="AM932" s="3"/>
      <c r="AN932" s="3"/>
    </row>
    <row r="933" spans="1:40" ht="14.5">
      <c r="A933" s="3"/>
      <c r="B933" s="3"/>
      <c r="C933" s="3"/>
      <c r="D933" s="3"/>
      <c r="E933" s="3"/>
      <c r="F933" s="3"/>
      <c r="G933" s="3"/>
      <c r="H933" s="3"/>
      <c r="I933" s="3"/>
      <c r="J933" s="3"/>
      <c r="K933" s="3"/>
      <c r="L933" s="3"/>
      <c r="M933" s="3"/>
      <c r="N933" s="3"/>
      <c r="O933" s="3"/>
      <c r="P933" s="3"/>
      <c r="Q933" s="42"/>
      <c r="R933" s="3"/>
      <c r="S933" s="3"/>
      <c r="T933" s="3"/>
      <c r="U933" s="3"/>
      <c r="V933" s="42"/>
      <c r="W933" s="3"/>
      <c r="X933" s="3"/>
      <c r="Y933" s="3"/>
      <c r="Z933" s="3"/>
      <c r="AA933" s="3"/>
      <c r="AB933" s="3"/>
      <c r="AC933" s="3"/>
      <c r="AD933" s="3"/>
      <c r="AE933" s="3"/>
      <c r="AF933" s="3"/>
      <c r="AG933" s="3"/>
      <c r="AH933" s="3"/>
      <c r="AI933" s="3"/>
      <c r="AJ933" s="3"/>
      <c r="AK933" s="3"/>
      <c r="AL933" s="3"/>
      <c r="AM933" s="3"/>
      <c r="AN933" s="3"/>
    </row>
    <row r="934" spans="1:40" ht="14.5">
      <c r="A934" s="3"/>
      <c r="B934" s="3"/>
      <c r="C934" s="3"/>
      <c r="D934" s="3"/>
      <c r="E934" s="3"/>
      <c r="F934" s="3"/>
      <c r="G934" s="3"/>
      <c r="H934" s="3"/>
      <c r="I934" s="3"/>
      <c r="J934" s="3"/>
      <c r="K934" s="3"/>
      <c r="L934" s="3"/>
      <c r="M934" s="3"/>
      <c r="N934" s="3"/>
      <c r="O934" s="3"/>
      <c r="P934" s="3"/>
      <c r="Q934" s="42"/>
      <c r="R934" s="3"/>
      <c r="S934" s="3"/>
      <c r="T934" s="3"/>
      <c r="U934" s="3"/>
      <c r="V934" s="42"/>
      <c r="W934" s="3"/>
      <c r="X934" s="3"/>
      <c r="Y934" s="3"/>
      <c r="Z934" s="3"/>
      <c r="AA934" s="3"/>
      <c r="AB934" s="3"/>
      <c r="AC934" s="3"/>
      <c r="AD934" s="3"/>
      <c r="AE934" s="3"/>
      <c r="AF934" s="3"/>
      <c r="AG934" s="3"/>
      <c r="AH934" s="3"/>
      <c r="AI934" s="3"/>
      <c r="AJ934" s="3"/>
      <c r="AK934" s="3"/>
      <c r="AL934" s="3"/>
      <c r="AM934" s="3"/>
      <c r="AN934" s="3"/>
    </row>
    <row r="935" spans="1:40" ht="14.5">
      <c r="A935" s="3"/>
      <c r="B935" s="3"/>
      <c r="C935" s="3"/>
      <c r="D935" s="3"/>
      <c r="E935" s="3"/>
      <c r="F935" s="3"/>
      <c r="G935" s="3"/>
      <c r="H935" s="3"/>
      <c r="I935" s="3"/>
      <c r="J935" s="3"/>
      <c r="K935" s="3"/>
      <c r="L935" s="3"/>
      <c r="M935" s="3"/>
      <c r="N935" s="3"/>
      <c r="O935" s="3"/>
      <c r="P935" s="3"/>
      <c r="Q935" s="42"/>
      <c r="R935" s="3"/>
      <c r="S935" s="3"/>
      <c r="T935" s="3"/>
      <c r="U935" s="3"/>
      <c r="V935" s="42"/>
      <c r="W935" s="3"/>
      <c r="X935" s="3"/>
      <c r="Y935" s="3"/>
      <c r="Z935" s="3"/>
      <c r="AA935" s="3"/>
      <c r="AB935" s="3"/>
      <c r="AC935" s="3"/>
      <c r="AD935" s="3"/>
      <c r="AE935" s="3"/>
      <c r="AF935" s="3"/>
      <c r="AG935" s="3"/>
      <c r="AH935" s="3"/>
      <c r="AI935" s="3"/>
      <c r="AJ935" s="3"/>
      <c r="AK935" s="3"/>
      <c r="AL935" s="3"/>
      <c r="AM935" s="3"/>
      <c r="AN935" s="3"/>
    </row>
    <row r="936" spans="1:40" ht="14.5">
      <c r="A936" s="3"/>
      <c r="B936" s="3"/>
      <c r="C936" s="3"/>
      <c r="D936" s="3"/>
      <c r="E936" s="3"/>
      <c r="F936" s="3"/>
      <c r="G936" s="3"/>
      <c r="H936" s="3"/>
      <c r="I936" s="3"/>
      <c r="J936" s="3"/>
      <c r="K936" s="3"/>
      <c r="L936" s="3"/>
      <c r="M936" s="3"/>
      <c r="N936" s="3"/>
      <c r="O936" s="3"/>
      <c r="P936" s="3"/>
      <c r="Q936" s="42"/>
      <c r="R936" s="3"/>
      <c r="S936" s="3"/>
      <c r="T936" s="3"/>
      <c r="U936" s="3"/>
      <c r="V936" s="42"/>
      <c r="W936" s="3"/>
      <c r="X936" s="3"/>
      <c r="Y936" s="3"/>
      <c r="Z936" s="3"/>
      <c r="AA936" s="3"/>
      <c r="AB936" s="3"/>
      <c r="AC936" s="3"/>
      <c r="AD936" s="3"/>
      <c r="AE936" s="3"/>
      <c r="AF936" s="3"/>
      <c r="AG936" s="3"/>
      <c r="AH936" s="3"/>
      <c r="AI936" s="3"/>
      <c r="AJ936" s="3"/>
      <c r="AK936" s="3"/>
      <c r="AL936" s="3"/>
      <c r="AM936" s="3"/>
      <c r="AN936" s="3"/>
    </row>
    <row r="937" spans="1:40" ht="14.5">
      <c r="A937" s="3"/>
      <c r="B937" s="3"/>
      <c r="C937" s="3"/>
      <c r="D937" s="3"/>
      <c r="E937" s="3"/>
      <c r="F937" s="3"/>
      <c r="G937" s="3"/>
      <c r="H937" s="3"/>
      <c r="I937" s="3"/>
      <c r="J937" s="3"/>
      <c r="K937" s="3"/>
      <c r="L937" s="3"/>
      <c r="M937" s="3"/>
      <c r="N937" s="3"/>
      <c r="O937" s="3"/>
      <c r="P937" s="3"/>
      <c r="Q937" s="42"/>
      <c r="R937" s="3"/>
      <c r="S937" s="3"/>
      <c r="T937" s="3"/>
      <c r="U937" s="3"/>
      <c r="V937" s="42"/>
      <c r="W937" s="3"/>
      <c r="X937" s="3"/>
      <c r="Y937" s="3"/>
      <c r="Z937" s="3"/>
      <c r="AA937" s="3"/>
      <c r="AB937" s="3"/>
      <c r="AC937" s="3"/>
      <c r="AD937" s="3"/>
      <c r="AE937" s="3"/>
      <c r="AF937" s="3"/>
      <c r="AG937" s="3"/>
      <c r="AH937" s="3"/>
      <c r="AI937" s="3"/>
      <c r="AJ937" s="3"/>
      <c r="AK937" s="3"/>
      <c r="AL937" s="3"/>
      <c r="AM937" s="3"/>
      <c r="AN937" s="3"/>
    </row>
    <row r="938" spans="1:40" ht="14.5">
      <c r="A938" s="3"/>
      <c r="B938" s="3"/>
      <c r="C938" s="3"/>
      <c r="D938" s="3"/>
      <c r="E938" s="3"/>
      <c r="F938" s="3"/>
      <c r="G938" s="3"/>
      <c r="H938" s="3"/>
      <c r="I938" s="3"/>
      <c r="J938" s="3"/>
      <c r="K938" s="3"/>
      <c r="L938" s="3"/>
      <c r="M938" s="3"/>
      <c r="N938" s="3"/>
      <c r="O938" s="3"/>
      <c r="P938" s="3"/>
      <c r="Q938" s="42"/>
      <c r="R938" s="3"/>
      <c r="S938" s="3"/>
      <c r="T938" s="3"/>
      <c r="U938" s="3"/>
      <c r="V938" s="42"/>
      <c r="W938" s="3"/>
      <c r="X938" s="3"/>
      <c r="Y938" s="3"/>
      <c r="Z938" s="3"/>
      <c r="AA938" s="3"/>
      <c r="AB938" s="3"/>
      <c r="AC938" s="3"/>
      <c r="AD938" s="3"/>
      <c r="AE938" s="3"/>
      <c r="AF938" s="3"/>
      <c r="AG938" s="3"/>
      <c r="AH938" s="3"/>
      <c r="AI938" s="3"/>
      <c r="AJ938" s="3"/>
      <c r="AK938" s="3"/>
      <c r="AL938" s="3"/>
      <c r="AM938" s="3"/>
      <c r="AN938" s="3"/>
    </row>
    <row r="939" spans="1:40" ht="14.5">
      <c r="A939" s="3"/>
      <c r="B939" s="3"/>
      <c r="C939" s="3"/>
      <c r="D939" s="3"/>
      <c r="E939" s="3"/>
      <c r="F939" s="3"/>
      <c r="G939" s="3"/>
      <c r="H939" s="3"/>
      <c r="I939" s="3"/>
      <c r="J939" s="3"/>
      <c r="K939" s="3"/>
      <c r="L939" s="3"/>
      <c r="M939" s="3"/>
      <c r="N939" s="3"/>
      <c r="O939" s="3"/>
      <c r="P939" s="3"/>
      <c r="Q939" s="42"/>
      <c r="R939" s="3"/>
      <c r="S939" s="3"/>
      <c r="T939" s="3"/>
      <c r="U939" s="3"/>
      <c r="V939" s="42"/>
      <c r="W939" s="3"/>
      <c r="X939" s="3"/>
      <c r="Y939" s="3"/>
      <c r="Z939" s="3"/>
      <c r="AA939" s="3"/>
      <c r="AB939" s="3"/>
      <c r="AC939" s="3"/>
      <c r="AD939" s="3"/>
      <c r="AE939" s="3"/>
      <c r="AF939" s="3"/>
      <c r="AG939" s="3"/>
      <c r="AH939" s="3"/>
      <c r="AI939" s="3"/>
      <c r="AJ939" s="3"/>
      <c r="AK939" s="3"/>
      <c r="AL939" s="3"/>
      <c r="AM939" s="3"/>
      <c r="AN939" s="3"/>
    </row>
    <row r="940" spans="1:40" ht="14.5">
      <c r="A940" s="3"/>
      <c r="B940" s="3"/>
      <c r="C940" s="3"/>
      <c r="D940" s="3"/>
      <c r="E940" s="3"/>
      <c r="F940" s="3"/>
      <c r="G940" s="3"/>
      <c r="H940" s="3"/>
      <c r="I940" s="3"/>
      <c r="J940" s="3"/>
      <c r="K940" s="3"/>
      <c r="L940" s="3"/>
      <c r="M940" s="3"/>
      <c r="N940" s="3"/>
      <c r="O940" s="3"/>
      <c r="P940" s="3"/>
      <c r="Q940" s="42"/>
      <c r="R940" s="3"/>
      <c r="S940" s="3"/>
      <c r="T940" s="3"/>
      <c r="U940" s="3"/>
      <c r="V940" s="42"/>
      <c r="W940" s="3"/>
      <c r="X940" s="3"/>
      <c r="Y940" s="3"/>
      <c r="Z940" s="3"/>
      <c r="AA940" s="3"/>
      <c r="AB940" s="3"/>
      <c r="AC940" s="3"/>
      <c r="AD940" s="3"/>
      <c r="AE940" s="3"/>
      <c r="AF940" s="3"/>
      <c r="AG940" s="3"/>
      <c r="AH940" s="3"/>
      <c r="AI940" s="3"/>
      <c r="AJ940" s="3"/>
      <c r="AK940" s="3"/>
      <c r="AL940" s="3"/>
      <c r="AM940" s="3"/>
      <c r="AN940" s="3"/>
    </row>
    <row r="941" spans="1:40" ht="14.5">
      <c r="A941" s="3"/>
      <c r="B941" s="3"/>
      <c r="C941" s="3"/>
      <c r="D941" s="3"/>
      <c r="E941" s="3"/>
      <c r="F941" s="3"/>
      <c r="G941" s="3"/>
      <c r="H941" s="3"/>
      <c r="I941" s="3"/>
      <c r="J941" s="3"/>
      <c r="K941" s="3"/>
      <c r="L941" s="3"/>
      <c r="M941" s="3"/>
      <c r="N941" s="3"/>
      <c r="O941" s="3"/>
      <c r="P941" s="3"/>
      <c r="Q941" s="42"/>
      <c r="R941" s="3"/>
      <c r="S941" s="3"/>
      <c r="T941" s="3"/>
      <c r="U941" s="3"/>
      <c r="V941" s="42"/>
      <c r="W941" s="3"/>
      <c r="X941" s="3"/>
      <c r="Y941" s="3"/>
      <c r="Z941" s="3"/>
      <c r="AA941" s="3"/>
      <c r="AB941" s="3"/>
      <c r="AC941" s="3"/>
      <c r="AD941" s="3"/>
      <c r="AE941" s="3"/>
      <c r="AF941" s="3"/>
      <c r="AG941" s="3"/>
      <c r="AH941" s="3"/>
      <c r="AI941" s="3"/>
      <c r="AJ941" s="3"/>
      <c r="AK941" s="3"/>
      <c r="AL941" s="3"/>
      <c r="AM941" s="3"/>
      <c r="AN941" s="3"/>
    </row>
    <row r="942" spans="1:40" ht="14.5">
      <c r="A942" s="3"/>
      <c r="B942" s="3"/>
      <c r="C942" s="3"/>
      <c r="D942" s="3"/>
      <c r="E942" s="3"/>
      <c r="F942" s="3"/>
      <c r="G942" s="3"/>
      <c r="H942" s="3"/>
      <c r="I942" s="3"/>
      <c r="J942" s="3"/>
      <c r="K942" s="3"/>
      <c r="L942" s="3"/>
      <c r="M942" s="3"/>
      <c r="N942" s="3"/>
      <c r="O942" s="3"/>
      <c r="P942" s="3"/>
      <c r="Q942" s="42"/>
      <c r="R942" s="3"/>
      <c r="S942" s="3"/>
      <c r="T942" s="3"/>
      <c r="U942" s="3"/>
      <c r="V942" s="42"/>
      <c r="W942" s="3"/>
      <c r="X942" s="3"/>
      <c r="Y942" s="3"/>
      <c r="Z942" s="3"/>
      <c r="AA942" s="3"/>
      <c r="AB942" s="3"/>
      <c r="AC942" s="3"/>
      <c r="AD942" s="3"/>
      <c r="AE942" s="3"/>
      <c r="AF942" s="3"/>
      <c r="AG942" s="3"/>
      <c r="AH942" s="3"/>
      <c r="AI942" s="3"/>
      <c r="AJ942" s="3"/>
      <c r="AK942" s="3"/>
      <c r="AL942" s="3"/>
      <c r="AM942" s="3"/>
      <c r="AN942" s="3"/>
    </row>
    <row r="943" spans="1:40" ht="14.5">
      <c r="A943" s="3"/>
      <c r="B943" s="3"/>
      <c r="C943" s="3"/>
      <c r="D943" s="3"/>
      <c r="E943" s="3"/>
      <c r="F943" s="3"/>
      <c r="G943" s="3"/>
      <c r="H943" s="3"/>
      <c r="I943" s="3"/>
      <c r="J943" s="3"/>
      <c r="K943" s="3"/>
      <c r="L943" s="3"/>
      <c r="M943" s="3"/>
      <c r="N943" s="3"/>
      <c r="O943" s="3"/>
      <c r="P943" s="3"/>
      <c r="Q943" s="42"/>
      <c r="R943" s="3"/>
      <c r="S943" s="3"/>
      <c r="T943" s="3"/>
      <c r="U943" s="3"/>
      <c r="V943" s="42"/>
      <c r="W943" s="3"/>
      <c r="X943" s="3"/>
      <c r="Y943" s="3"/>
      <c r="Z943" s="3"/>
      <c r="AA943" s="3"/>
      <c r="AB943" s="3"/>
      <c r="AC943" s="3"/>
      <c r="AD943" s="3"/>
      <c r="AE943" s="3"/>
      <c r="AF943" s="3"/>
      <c r="AG943" s="3"/>
      <c r="AH943" s="3"/>
      <c r="AI943" s="3"/>
      <c r="AJ943" s="3"/>
      <c r="AK943" s="3"/>
      <c r="AL943" s="3"/>
      <c r="AM943" s="3"/>
      <c r="AN943" s="3"/>
    </row>
    <row r="944" spans="1:40" ht="14.5">
      <c r="A944" s="3"/>
      <c r="B944" s="3"/>
      <c r="C944" s="3"/>
      <c r="D944" s="3"/>
      <c r="E944" s="3"/>
      <c r="F944" s="3"/>
      <c r="G944" s="3"/>
      <c r="H944" s="3"/>
      <c r="I944" s="3"/>
      <c r="J944" s="3"/>
      <c r="K944" s="3"/>
      <c r="L944" s="3"/>
      <c r="M944" s="3"/>
      <c r="N944" s="3"/>
      <c r="O944" s="3"/>
      <c r="P944" s="3"/>
      <c r="Q944" s="42"/>
      <c r="R944" s="3"/>
      <c r="S944" s="3"/>
      <c r="T944" s="3"/>
      <c r="U944" s="3"/>
      <c r="V944" s="42"/>
      <c r="W944" s="3"/>
      <c r="X944" s="3"/>
      <c r="Y944" s="3"/>
      <c r="Z944" s="3"/>
      <c r="AA944" s="3"/>
      <c r="AB944" s="3"/>
      <c r="AC944" s="3"/>
      <c r="AD944" s="3"/>
      <c r="AE944" s="3"/>
      <c r="AF944" s="3"/>
      <c r="AG944" s="3"/>
      <c r="AH944" s="3"/>
      <c r="AI944" s="3"/>
      <c r="AJ944" s="3"/>
      <c r="AK944" s="3"/>
      <c r="AL944" s="3"/>
      <c r="AM944" s="3"/>
      <c r="AN944" s="3"/>
    </row>
    <row r="945" spans="1:40" ht="14.5">
      <c r="A945" s="3"/>
      <c r="B945" s="3"/>
      <c r="C945" s="3"/>
      <c r="D945" s="3"/>
      <c r="E945" s="3"/>
      <c r="F945" s="3"/>
      <c r="G945" s="3"/>
      <c r="H945" s="3"/>
      <c r="I945" s="3"/>
      <c r="J945" s="3"/>
      <c r="K945" s="3"/>
      <c r="L945" s="3"/>
      <c r="M945" s="3"/>
      <c r="N945" s="3"/>
      <c r="O945" s="3"/>
      <c r="P945" s="3"/>
      <c r="Q945" s="42"/>
      <c r="R945" s="3"/>
      <c r="S945" s="3"/>
      <c r="T945" s="3"/>
      <c r="U945" s="3"/>
      <c r="V945" s="42"/>
      <c r="W945" s="3"/>
      <c r="X945" s="3"/>
      <c r="Y945" s="3"/>
      <c r="Z945" s="3"/>
      <c r="AA945" s="3"/>
      <c r="AB945" s="3"/>
      <c r="AC945" s="3"/>
      <c r="AD945" s="3"/>
      <c r="AE945" s="3"/>
      <c r="AF945" s="3"/>
      <c r="AG945" s="3"/>
      <c r="AH945" s="3"/>
      <c r="AI945" s="3"/>
      <c r="AJ945" s="3"/>
      <c r="AK945" s="3"/>
      <c r="AL945" s="3"/>
      <c r="AM945" s="3"/>
      <c r="AN945" s="3"/>
    </row>
    <row r="946" spans="1:40" ht="14.5">
      <c r="A946" s="3"/>
      <c r="B946" s="3"/>
      <c r="C946" s="3"/>
      <c r="D946" s="3"/>
      <c r="E946" s="3"/>
      <c r="F946" s="3"/>
      <c r="G946" s="3"/>
      <c r="H946" s="3"/>
      <c r="I946" s="3"/>
      <c r="J946" s="3"/>
      <c r="K946" s="3"/>
      <c r="L946" s="3"/>
      <c r="M946" s="3"/>
      <c r="N946" s="3"/>
      <c r="O946" s="3"/>
      <c r="P946" s="3"/>
      <c r="Q946" s="42"/>
      <c r="R946" s="3"/>
      <c r="S946" s="3"/>
      <c r="T946" s="3"/>
      <c r="U946" s="3"/>
      <c r="V946" s="42"/>
      <c r="W946" s="3"/>
      <c r="X946" s="3"/>
      <c r="Y946" s="3"/>
      <c r="Z946" s="3"/>
      <c r="AA946" s="3"/>
      <c r="AB946" s="3"/>
      <c r="AC946" s="3"/>
      <c r="AD946" s="3"/>
      <c r="AE946" s="3"/>
      <c r="AF946" s="3"/>
      <c r="AG946" s="3"/>
      <c r="AH946" s="3"/>
      <c r="AI946" s="3"/>
      <c r="AJ946" s="3"/>
      <c r="AK946" s="3"/>
      <c r="AL946" s="3"/>
      <c r="AM946" s="3"/>
      <c r="AN946" s="3"/>
    </row>
    <row r="947" spans="1:40" ht="14.5">
      <c r="A947" s="3"/>
      <c r="B947" s="3"/>
      <c r="C947" s="3"/>
      <c r="D947" s="3"/>
      <c r="E947" s="3"/>
      <c r="F947" s="3"/>
      <c r="G947" s="3"/>
      <c r="H947" s="3"/>
      <c r="I947" s="3"/>
      <c r="J947" s="3"/>
      <c r="K947" s="3"/>
      <c r="L947" s="3"/>
      <c r="M947" s="3"/>
      <c r="N947" s="3"/>
      <c r="O947" s="3"/>
      <c r="P947" s="3"/>
      <c r="Q947" s="42"/>
      <c r="R947" s="3"/>
      <c r="S947" s="3"/>
      <c r="T947" s="3"/>
      <c r="U947" s="3"/>
      <c r="V947" s="42"/>
      <c r="W947" s="3"/>
      <c r="X947" s="3"/>
      <c r="Y947" s="3"/>
      <c r="Z947" s="3"/>
      <c r="AA947" s="3"/>
      <c r="AB947" s="3"/>
      <c r="AC947" s="3"/>
      <c r="AD947" s="3"/>
      <c r="AE947" s="3"/>
      <c r="AF947" s="3"/>
      <c r="AG947" s="3"/>
      <c r="AH947" s="3"/>
      <c r="AI947" s="3"/>
      <c r="AJ947" s="3"/>
      <c r="AK947" s="3"/>
      <c r="AL947" s="3"/>
      <c r="AM947" s="3"/>
      <c r="AN947" s="3"/>
    </row>
    <row r="948" spans="1:40" ht="14.5">
      <c r="A948" s="3"/>
      <c r="B948" s="3"/>
      <c r="C948" s="3"/>
      <c r="D948" s="3"/>
      <c r="E948" s="3"/>
      <c r="F948" s="3"/>
      <c r="G948" s="3"/>
      <c r="H948" s="3"/>
      <c r="I948" s="3"/>
      <c r="J948" s="3"/>
      <c r="K948" s="3"/>
      <c r="L948" s="3"/>
      <c r="M948" s="3"/>
      <c r="N948" s="3"/>
      <c r="O948" s="3"/>
      <c r="P948" s="3"/>
      <c r="Q948" s="42"/>
      <c r="R948" s="3"/>
      <c r="S948" s="3"/>
      <c r="T948" s="3"/>
      <c r="U948" s="3"/>
      <c r="V948" s="42"/>
      <c r="W948" s="3"/>
      <c r="X948" s="3"/>
      <c r="Y948" s="3"/>
      <c r="Z948" s="3"/>
      <c r="AA948" s="3"/>
      <c r="AB948" s="3"/>
      <c r="AC948" s="3"/>
      <c r="AD948" s="3"/>
      <c r="AE948" s="3"/>
      <c r="AF948" s="3"/>
      <c r="AG948" s="3"/>
      <c r="AH948" s="3"/>
      <c r="AI948" s="3"/>
      <c r="AJ948" s="3"/>
      <c r="AK948" s="3"/>
      <c r="AL948" s="3"/>
      <c r="AM948" s="3"/>
      <c r="AN948" s="3"/>
    </row>
    <row r="949" spans="1:40" ht="14.5">
      <c r="A949" s="3"/>
      <c r="B949" s="3"/>
      <c r="C949" s="3"/>
      <c r="D949" s="3"/>
      <c r="E949" s="3"/>
      <c r="F949" s="3"/>
      <c r="G949" s="3"/>
      <c r="H949" s="3"/>
      <c r="I949" s="3"/>
      <c r="J949" s="3"/>
      <c r="K949" s="3"/>
      <c r="L949" s="3"/>
      <c r="M949" s="3"/>
      <c r="N949" s="3"/>
      <c r="O949" s="3"/>
      <c r="P949" s="3"/>
      <c r="Q949" s="42"/>
      <c r="R949" s="3"/>
      <c r="S949" s="3"/>
      <c r="T949" s="3"/>
      <c r="U949" s="3"/>
      <c r="V949" s="42"/>
      <c r="W949" s="3"/>
      <c r="X949" s="3"/>
      <c r="Y949" s="3"/>
      <c r="Z949" s="3"/>
      <c r="AA949" s="3"/>
      <c r="AB949" s="3"/>
      <c r="AC949" s="3"/>
      <c r="AD949" s="3"/>
      <c r="AE949" s="3"/>
      <c r="AF949" s="3"/>
      <c r="AG949" s="3"/>
      <c r="AH949" s="3"/>
      <c r="AI949" s="3"/>
      <c r="AJ949" s="3"/>
      <c r="AK949" s="3"/>
      <c r="AL949" s="3"/>
      <c r="AM949" s="3"/>
      <c r="AN949" s="3"/>
    </row>
    <row r="950" spans="1:40" ht="14.5">
      <c r="A950" s="3"/>
      <c r="B950" s="3"/>
      <c r="C950" s="3"/>
      <c r="D950" s="3"/>
      <c r="E950" s="3"/>
      <c r="F950" s="3"/>
      <c r="G950" s="3"/>
      <c r="H950" s="3"/>
      <c r="I950" s="3"/>
      <c r="J950" s="3"/>
      <c r="K950" s="3"/>
      <c r="L950" s="3"/>
      <c r="M950" s="3"/>
      <c r="N950" s="3"/>
      <c r="O950" s="3"/>
      <c r="P950" s="3"/>
      <c r="Q950" s="42"/>
      <c r="R950" s="3"/>
      <c r="S950" s="3"/>
      <c r="T950" s="3"/>
      <c r="U950" s="3"/>
      <c r="V950" s="42"/>
      <c r="W950" s="3"/>
      <c r="X950" s="3"/>
      <c r="Y950" s="3"/>
      <c r="Z950" s="3"/>
      <c r="AA950" s="3"/>
      <c r="AB950" s="3"/>
      <c r="AC950" s="3"/>
      <c r="AD950" s="3"/>
      <c r="AE950" s="3"/>
      <c r="AF950" s="3"/>
      <c r="AG950" s="3"/>
      <c r="AH950" s="3"/>
      <c r="AI950" s="3"/>
      <c r="AJ950" s="3"/>
      <c r="AK950" s="3"/>
      <c r="AL950" s="3"/>
      <c r="AM950" s="3"/>
      <c r="AN950" s="3"/>
    </row>
    <row r="951" spans="1:40" ht="14.5">
      <c r="A951" s="3"/>
      <c r="B951" s="3"/>
      <c r="C951" s="3"/>
      <c r="D951" s="3"/>
      <c r="E951" s="3"/>
      <c r="F951" s="3"/>
      <c r="G951" s="3"/>
      <c r="H951" s="3"/>
      <c r="I951" s="3"/>
      <c r="J951" s="3"/>
      <c r="K951" s="3"/>
      <c r="L951" s="3"/>
      <c r="M951" s="3"/>
      <c r="N951" s="3"/>
      <c r="O951" s="3"/>
      <c r="P951" s="3"/>
      <c r="Q951" s="42"/>
      <c r="R951" s="3"/>
      <c r="S951" s="3"/>
      <c r="T951" s="3"/>
      <c r="U951" s="3"/>
      <c r="V951" s="42"/>
      <c r="W951" s="3"/>
      <c r="X951" s="3"/>
      <c r="Y951" s="3"/>
      <c r="Z951" s="3"/>
      <c r="AA951" s="3"/>
      <c r="AB951" s="3"/>
      <c r="AC951" s="3"/>
      <c r="AD951" s="3"/>
      <c r="AE951" s="3"/>
      <c r="AF951" s="3"/>
      <c r="AG951" s="3"/>
      <c r="AH951" s="3"/>
      <c r="AI951" s="3"/>
      <c r="AJ951" s="3"/>
      <c r="AK951" s="3"/>
      <c r="AL951" s="3"/>
      <c r="AM951" s="3"/>
      <c r="AN951" s="3"/>
    </row>
    <row r="952" spans="1:40" ht="14.5">
      <c r="A952" s="3"/>
      <c r="B952" s="3"/>
      <c r="C952" s="3"/>
      <c r="D952" s="3"/>
      <c r="E952" s="3"/>
      <c r="F952" s="3"/>
      <c r="G952" s="3"/>
      <c r="H952" s="3"/>
      <c r="I952" s="3"/>
      <c r="J952" s="3"/>
      <c r="K952" s="3"/>
      <c r="L952" s="3"/>
      <c r="M952" s="3"/>
      <c r="N952" s="3"/>
      <c r="O952" s="3"/>
      <c r="P952" s="3"/>
      <c r="Q952" s="42"/>
      <c r="R952" s="3"/>
      <c r="S952" s="3"/>
      <c r="T952" s="3"/>
      <c r="U952" s="3"/>
      <c r="V952" s="42"/>
      <c r="W952" s="3"/>
      <c r="X952" s="3"/>
      <c r="Y952" s="3"/>
      <c r="Z952" s="3"/>
      <c r="AA952" s="3"/>
      <c r="AB952" s="3"/>
      <c r="AC952" s="3"/>
      <c r="AD952" s="3"/>
      <c r="AE952" s="3"/>
      <c r="AF952" s="3"/>
      <c r="AG952" s="3"/>
      <c r="AH952" s="3"/>
      <c r="AI952" s="3"/>
      <c r="AJ952" s="3"/>
      <c r="AK952" s="3"/>
      <c r="AL952" s="3"/>
      <c r="AM952" s="3"/>
      <c r="AN952" s="3"/>
    </row>
    <row r="953" spans="1:40" ht="14.5">
      <c r="A953" s="3"/>
      <c r="B953" s="3"/>
      <c r="C953" s="3"/>
      <c r="D953" s="3"/>
      <c r="E953" s="3"/>
      <c r="F953" s="3"/>
      <c r="G953" s="3"/>
      <c r="H953" s="3"/>
      <c r="I953" s="3"/>
      <c r="J953" s="3"/>
      <c r="K953" s="3"/>
      <c r="L953" s="3"/>
      <c r="M953" s="3"/>
      <c r="N953" s="3"/>
      <c r="O953" s="3"/>
      <c r="P953" s="3"/>
      <c r="Q953" s="42"/>
      <c r="R953" s="3"/>
      <c r="S953" s="3"/>
      <c r="T953" s="3"/>
      <c r="U953" s="3"/>
      <c r="V953" s="42"/>
      <c r="W953" s="3"/>
      <c r="X953" s="3"/>
      <c r="Y953" s="3"/>
      <c r="Z953" s="3"/>
      <c r="AA953" s="3"/>
      <c r="AB953" s="3"/>
      <c r="AC953" s="3"/>
      <c r="AD953" s="3"/>
      <c r="AE953" s="3"/>
      <c r="AF953" s="3"/>
      <c r="AG953" s="3"/>
      <c r="AH953" s="3"/>
      <c r="AI953" s="3"/>
      <c r="AJ953" s="3"/>
      <c r="AK953" s="3"/>
      <c r="AL953" s="3"/>
      <c r="AM953" s="3"/>
      <c r="AN953" s="3"/>
    </row>
    <row r="954" spans="1:40" ht="14.5">
      <c r="A954" s="3"/>
      <c r="B954" s="3"/>
      <c r="C954" s="3"/>
      <c r="D954" s="3"/>
      <c r="E954" s="3"/>
      <c r="F954" s="3"/>
      <c r="G954" s="3"/>
      <c r="H954" s="3"/>
      <c r="I954" s="3"/>
      <c r="J954" s="3"/>
      <c r="K954" s="3"/>
      <c r="L954" s="3"/>
      <c r="M954" s="3"/>
      <c r="N954" s="3"/>
      <c r="O954" s="3"/>
      <c r="P954" s="3"/>
      <c r="Q954" s="42"/>
      <c r="R954" s="3"/>
      <c r="S954" s="3"/>
      <c r="T954" s="3"/>
      <c r="U954" s="3"/>
      <c r="V954" s="42"/>
      <c r="W954" s="3"/>
      <c r="X954" s="3"/>
      <c r="Y954" s="3"/>
      <c r="Z954" s="3"/>
      <c r="AA954" s="3"/>
      <c r="AB954" s="3"/>
      <c r="AC954" s="3"/>
      <c r="AD954" s="3"/>
      <c r="AE954" s="3"/>
      <c r="AF954" s="3"/>
      <c r="AG954" s="3"/>
      <c r="AH954" s="3"/>
      <c r="AI954" s="3"/>
      <c r="AJ954" s="3"/>
      <c r="AK954" s="3"/>
      <c r="AL954" s="3"/>
      <c r="AM954" s="3"/>
      <c r="AN954" s="3"/>
    </row>
    <row r="955" spans="1:40" ht="14.5">
      <c r="A955" s="3"/>
      <c r="B955" s="3"/>
      <c r="C955" s="3"/>
      <c r="D955" s="3"/>
      <c r="E955" s="3"/>
      <c r="F955" s="3"/>
      <c r="G955" s="3"/>
      <c r="H955" s="3"/>
      <c r="I955" s="3"/>
      <c r="J955" s="3"/>
      <c r="K955" s="3"/>
      <c r="L955" s="3"/>
      <c r="M955" s="3"/>
      <c r="N955" s="3"/>
      <c r="O955" s="3"/>
      <c r="P955" s="3"/>
      <c r="Q955" s="42"/>
      <c r="R955" s="3"/>
      <c r="S955" s="3"/>
      <c r="T955" s="3"/>
      <c r="U955" s="3"/>
      <c r="V955" s="42"/>
      <c r="W955" s="3"/>
      <c r="X955" s="3"/>
      <c r="Y955" s="3"/>
      <c r="Z955" s="3"/>
      <c r="AA955" s="3"/>
      <c r="AB955" s="3"/>
      <c r="AC955" s="3"/>
      <c r="AD955" s="3"/>
      <c r="AE955" s="3"/>
      <c r="AF955" s="3"/>
      <c r="AG955" s="3"/>
      <c r="AH955" s="3"/>
      <c r="AI955" s="3"/>
      <c r="AJ955" s="3"/>
      <c r="AK955" s="3"/>
      <c r="AL955" s="3"/>
      <c r="AM955" s="3"/>
      <c r="AN955" s="3"/>
    </row>
    <row r="956" spans="1:40" ht="14.5">
      <c r="A956" s="3"/>
      <c r="B956" s="3"/>
      <c r="C956" s="3"/>
      <c r="D956" s="3"/>
      <c r="E956" s="3"/>
      <c r="F956" s="3"/>
      <c r="G956" s="3"/>
      <c r="H956" s="3"/>
      <c r="I956" s="3"/>
      <c r="J956" s="3"/>
      <c r="K956" s="3"/>
      <c r="L956" s="3"/>
      <c r="M956" s="3"/>
      <c r="N956" s="3"/>
      <c r="O956" s="3"/>
      <c r="P956" s="3"/>
      <c r="Q956" s="42"/>
      <c r="R956" s="3"/>
      <c r="S956" s="3"/>
      <c r="T956" s="3"/>
      <c r="U956" s="3"/>
      <c r="V956" s="42"/>
      <c r="W956" s="3"/>
      <c r="X956" s="3"/>
      <c r="Y956" s="3"/>
      <c r="Z956" s="3"/>
      <c r="AA956" s="3"/>
      <c r="AB956" s="3"/>
      <c r="AC956" s="3"/>
      <c r="AD956" s="3"/>
      <c r="AE956" s="3"/>
      <c r="AF956" s="3"/>
      <c r="AG956" s="3"/>
      <c r="AH956" s="3"/>
      <c r="AI956" s="3"/>
      <c r="AJ956" s="3"/>
      <c r="AK956" s="3"/>
      <c r="AL956" s="3"/>
      <c r="AM956" s="3"/>
      <c r="AN956" s="3"/>
    </row>
    <row r="957" spans="1:40" ht="14.5">
      <c r="A957" s="3"/>
      <c r="B957" s="3"/>
      <c r="C957" s="3"/>
      <c r="D957" s="3"/>
      <c r="E957" s="3"/>
      <c r="F957" s="3"/>
      <c r="G957" s="3"/>
      <c r="H957" s="3"/>
      <c r="I957" s="3"/>
      <c r="J957" s="3"/>
      <c r="K957" s="3"/>
      <c r="L957" s="3"/>
      <c r="M957" s="3"/>
      <c r="N957" s="3"/>
      <c r="O957" s="3"/>
      <c r="P957" s="3"/>
      <c r="Q957" s="42"/>
      <c r="R957" s="3"/>
      <c r="S957" s="3"/>
      <c r="T957" s="3"/>
      <c r="U957" s="3"/>
      <c r="V957" s="42"/>
      <c r="W957" s="3"/>
      <c r="X957" s="3"/>
      <c r="Y957" s="3"/>
      <c r="Z957" s="3"/>
      <c r="AA957" s="3"/>
      <c r="AB957" s="3"/>
      <c r="AC957" s="3"/>
      <c r="AD957" s="3"/>
      <c r="AE957" s="3"/>
      <c r="AF957" s="3"/>
      <c r="AG957" s="3"/>
      <c r="AH957" s="3"/>
      <c r="AI957" s="3"/>
      <c r="AJ957" s="3"/>
      <c r="AK957" s="3"/>
      <c r="AL957" s="3"/>
      <c r="AM957" s="3"/>
      <c r="AN957" s="3"/>
    </row>
    <row r="958" spans="1:40" ht="14.5">
      <c r="A958" s="3"/>
      <c r="B958" s="3"/>
      <c r="C958" s="3"/>
      <c r="D958" s="3"/>
      <c r="E958" s="3"/>
      <c r="F958" s="3"/>
      <c r="G958" s="3"/>
      <c r="H958" s="3"/>
      <c r="I958" s="3"/>
      <c r="J958" s="3"/>
      <c r="K958" s="3"/>
      <c r="L958" s="3"/>
      <c r="M958" s="3"/>
      <c r="N958" s="3"/>
      <c r="O958" s="3"/>
      <c r="P958" s="3"/>
      <c r="Q958" s="42"/>
      <c r="R958" s="3"/>
      <c r="S958" s="3"/>
      <c r="T958" s="3"/>
      <c r="U958" s="3"/>
      <c r="V958" s="42"/>
      <c r="W958" s="3"/>
      <c r="X958" s="3"/>
      <c r="Y958" s="3"/>
      <c r="Z958" s="3"/>
      <c r="AA958" s="3"/>
      <c r="AB958" s="3"/>
      <c r="AC958" s="3"/>
      <c r="AD958" s="3"/>
      <c r="AE958" s="3"/>
      <c r="AF958" s="3"/>
      <c r="AG958" s="3"/>
      <c r="AH958" s="3"/>
      <c r="AI958" s="3"/>
      <c r="AJ958" s="3"/>
      <c r="AK958" s="3"/>
      <c r="AL958" s="3"/>
      <c r="AM958" s="3"/>
      <c r="AN958" s="3"/>
    </row>
    <row r="959" spans="1:40" ht="14.5">
      <c r="A959" s="3"/>
      <c r="B959" s="3"/>
      <c r="C959" s="3"/>
      <c r="D959" s="3"/>
      <c r="E959" s="3"/>
      <c r="F959" s="3"/>
      <c r="G959" s="3"/>
      <c r="H959" s="3"/>
      <c r="I959" s="3"/>
      <c r="J959" s="3"/>
      <c r="K959" s="3"/>
      <c r="L959" s="3"/>
      <c r="M959" s="3"/>
      <c r="N959" s="3"/>
      <c r="O959" s="3"/>
      <c r="P959" s="3"/>
      <c r="Q959" s="42"/>
      <c r="R959" s="3"/>
      <c r="S959" s="3"/>
      <c r="T959" s="3"/>
      <c r="U959" s="3"/>
      <c r="V959" s="42"/>
      <c r="W959" s="3"/>
      <c r="X959" s="3"/>
      <c r="Y959" s="3"/>
      <c r="Z959" s="3"/>
      <c r="AA959" s="3"/>
      <c r="AB959" s="3"/>
      <c r="AC959" s="3"/>
      <c r="AD959" s="3"/>
      <c r="AE959" s="3"/>
      <c r="AF959" s="3"/>
      <c r="AG959" s="3"/>
      <c r="AH959" s="3"/>
      <c r="AI959" s="3"/>
      <c r="AJ959" s="3"/>
      <c r="AK959" s="3"/>
      <c r="AL959" s="3"/>
      <c r="AM959" s="3"/>
      <c r="AN959" s="3"/>
    </row>
    <row r="960" spans="1:40" ht="14.5">
      <c r="A960" s="3"/>
      <c r="B960" s="3"/>
      <c r="C960" s="3"/>
      <c r="D960" s="3"/>
      <c r="E960" s="3"/>
      <c r="F960" s="3"/>
      <c r="G960" s="3"/>
      <c r="H960" s="3"/>
      <c r="I960" s="3"/>
      <c r="J960" s="3"/>
      <c r="K960" s="3"/>
      <c r="L960" s="3"/>
      <c r="M960" s="3"/>
      <c r="N960" s="3"/>
      <c r="O960" s="3"/>
      <c r="P960" s="3"/>
      <c r="Q960" s="42"/>
      <c r="R960" s="3"/>
      <c r="S960" s="3"/>
      <c r="T960" s="3"/>
      <c r="U960" s="3"/>
      <c r="V960" s="42"/>
      <c r="W960" s="3"/>
      <c r="X960" s="3"/>
      <c r="Y960" s="3"/>
      <c r="Z960" s="3"/>
      <c r="AA960" s="3"/>
      <c r="AB960" s="3"/>
      <c r="AC960" s="3"/>
      <c r="AD960" s="3"/>
      <c r="AE960" s="3"/>
      <c r="AF960" s="3"/>
      <c r="AG960" s="3"/>
      <c r="AH960" s="3"/>
      <c r="AI960" s="3"/>
      <c r="AJ960" s="3"/>
      <c r="AK960" s="3"/>
      <c r="AL960" s="3"/>
      <c r="AM960" s="3"/>
      <c r="AN960" s="3"/>
    </row>
    <row r="961" spans="1:40" ht="14.5">
      <c r="A961" s="3"/>
      <c r="B961" s="3"/>
      <c r="C961" s="3"/>
      <c r="D961" s="3"/>
      <c r="E961" s="3"/>
      <c r="F961" s="3"/>
      <c r="G961" s="3"/>
      <c r="H961" s="3"/>
      <c r="I961" s="3"/>
      <c r="J961" s="3"/>
      <c r="K961" s="3"/>
      <c r="L961" s="3"/>
      <c r="M961" s="3"/>
      <c r="N961" s="3"/>
      <c r="O961" s="3"/>
      <c r="P961" s="3"/>
      <c r="Q961" s="42"/>
      <c r="R961" s="3"/>
      <c r="S961" s="3"/>
      <c r="T961" s="3"/>
      <c r="U961" s="3"/>
      <c r="V961" s="42"/>
      <c r="W961" s="3"/>
      <c r="X961" s="3"/>
      <c r="Y961" s="3"/>
      <c r="Z961" s="3"/>
      <c r="AA961" s="3"/>
      <c r="AB961" s="3"/>
      <c r="AC961" s="3"/>
      <c r="AD961" s="3"/>
      <c r="AE961" s="3"/>
      <c r="AF961" s="3"/>
      <c r="AG961" s="3"/>
      <c r="AH961" s="3"/>
      <c r="AI961" s="3"/>
      <c r="AJ961" s="3"/>
      <c r="AK961" s="3"/>
      <c r="AL961" s="3"/>
      <c r="AM961" s="3"/>
      <c r="AN961" s="3"/>
    </row>
    <row r="962" spans="1:40" ht="14.5">
      <c r="A962" s="3"/>
      <c r="B962" s="3"/>
      <c r="C962" s="3"/>
      <c r="D962" s="3"/>
      <c r="E962" s="3"/>
      <c r="F962" s="3"/>
      <c r="G962" s="3"/>
      <c r="H962" s="3"/>
      <c r="I962" s="3"/>
      <c r="J962" s="3"/>
      <c r="K962" s="3"/>
      <c r="L962" s="3"/>
      <c r="M962" s="3"/>
      <c r="N962" s="3"/>
      <c r="O962" s="3"/>
      <c r="P962" s="3"/>
      <c r="Q962" s="42"/>
      <c r="R962" s="3"/>
      <c r="S962" s="3"/>
      <c r="T962" s="3"/>
      <c r="U962" s="3"/>
      <c r="V962" s="42"/>
      <c r="W962" s="3"/>
      <c r="X962" s="3"/>
      <c r="Y962" s="3"/>
      <c r="Z962" s="3"/>
      <c r="AA962" s="3"/>
      <c r="AB962" s="3"/>
      <c r="AC962" s="3"/>
      <c r="AD962" s="3"/>
      <c r="AE962" s="3"/>
      <c r="AF962" s="3"/>
      <c r="AG962" s="3"/>
      <c r="AH962" s="3"/>
      <c r="AI962" s="3"/>
      <c r="AJ962" s="3"/>
      <c r="AK962" s="3"/>
      <c r="AL962" s="3"/>
      <c r="AM962" s="3"/>
      <c r="AN962" s="3"/>
    </row>
    <row r="963" spans="1:40" ht="14.5">
      <c r="A963" s="3"/>
      <c r="B963" s="3"/>
      <c r="C963" s="3"/>
      <c r="D963" s="3"/>
      <c r="E963" s="3"/>
      <c r="F963" s="3"/>
      <c r="G963" s="3"/>
      <c r="H963" s="3"/>
      <c r="I963" s="3"/>
      <c r="J963" s="3"/>
      <c r="K963" s="3"/>
      <c r="L963" s="3"/>
      <c r="M963" s="3"/>
      <c r="N963" s="3"/>
      <c r="O963" s="3"/>
      <c r="P963" s="3"/>
      <c r="Q963" s="42"/>
      <c r="R963" s="3"/>
      <c r="S963" s="3"/>
      <c r="T963" s="3"/>
      <c r="U963" s="3"/>
      <c r="V963" s="42"/>
      <c r="W963" s="3"/>
      <c r="X963" s="3"/>
      <c r="Y963" s="3"/>
      <c r="Z963" s="3"/>
      <c r="AA963" s="3"/>
      <c r="AB963" s="3"/>
      <c r="AC963" s="3"/>
      <c r="AD963" s="3"/>
      <c r="AE963" s="3"/>
      <c r="AF963" s="3"/>
      <c r="AG963" s="3"/>
      <c r="AH963" s="3"/>
      <c r="AI963" s="3"/>
      <c r="AJ963" s="3"/>
      <c r="AK963" s="3"/>
      <c r="AL963" s="3"/>
      <c r="AM963" s="3"/>
      <c r="AN963" s="3"/>
    </row>
    <row r="964" spans="1:40" ht="14.5">
      <c r="A964" s="3"/>
      <c r="B964" s="3"/>
      <c r="C964" s="3"/>
      <c r="D964" s="3"/>
      <c r="E964" s="3"/>
      <c r="F964" s="3"/>
      <c r="G964" s="3"/>
      <c r="H964" s="3"/>
      <c r="I964" s="3"/>
      <c r="J964" s="3"/>
      <c r="K964" s="3"/>
      <c r="L964" s="3"/>
      <c r="M964" s="3"/>
      <c r="N964" s="3"/>
      <c r="O964" s="3"/>
      <c r="P964" s="3"/>
      <c r="Q964" s="42"/>
      <c r="R964" s="3"/>
      <c r="S964" s="3"/>
      <c r="T964" s="3"/>
      <c r="U964" s="3"/>
      <c r="V964" s="42"/>
      <c r="W964" s="3"/>
      <c r="X964" s="3"/>
      <c r="Y964" s="3"/>
      <c r="Z964" s="3"/>
      <c r="AA964" s="3"/>
      <c r="AB964" s="3"/>
      <c r="AC964" s="3"/>
      <c r="AD964" s="3"/>
      <c r="AE964" s="3"/>
      <c r="AF964" s="3"/>
      <c r="AG964" s="3"/>
      <c r="AH964" s="3"/>
      <c r="AI964" s="3"/>
      <c r="AJ964" s="3"/>
      <c r="AK964" s="3"/>
      <c r="AL964" s="3"/>
      <c r="AM964" s="3"/>
      <c r="AN964" s="3"/>
    </row>
    <row r="965" spans="1:40" ht="14.5">
      <c r="A965" s="3"/>
      <c r="B965" s="3"/>
      <c r="C965" s="3"/>
      <c r="D965" s="3"/>
      <c r="E965" s="3"/>
      <c r="F965" s="3"/>
      <c r="G965" s="3"/>
      <c r="H965" s="3"/>
      <c r="I965" s="3"/>
      <c r="J965" s="3"/>
      <c r="K965" s="3"/>
      <c r="L965" s="3"/>
      <c r="M965" s="3"/>
      <c r="N965" s="3"/>
      <c r="O965" s="3"/>
      <c r="P965" s="3"/>
      <c r="Q965" s="42"/>
      <c r="R965" s="3"/>
      <c r="S965" s="3"/>
      <c r="T965" s="3"/>
      <c r="U965" s="3"/>
      <c r="V965" s="42"/>
      <c r="W965" s="3"/>
      <c r="X965" s="3"/>
      <c r="Y965" s="3"/>
      <c r="Z965" s="3"/>
      <c r="AA965" s="3"/>
      <c r="AB965" s="3"/>
      <c r="AC965" s="3"/>
      <c r="AD965" s="3"/>
      <c r="AE965" s="3"/>
      <c r="AF965" s="3"/>
      <c r="AG965" s="3"/>
      <c r="AH965" s="3"/>
      <c r="AI965" s="3"/>
      <c r="AJ965" s="3"/>
      <c r="AK965" s="3"/>
      <c r="AL965" s="3"/>
      <c r="AM965" s="3"/>
      <c r="AN965" s="3"/>
    </row>
    <row r="966" spans="1:40" ht="14.5">
      <c r="A966" s="3"/>
      <c r="B966" s="3"/>
      <c r="C966" s="3"/>
      <c r="D966" s="3"/>
      <c r="E966" s="3"/>
      <c r="F966" s="3"/>
      <c r="G966" s="3"/>
      <c r="H966" s="3"/>
      <c r="I966" s="3"/>
      <c r="J966" s="3"/>
      <c r="K966" s="3"/>
      <c r="L966" s="3"/>
      <c r="M966" s="3"/>
      <c r="N966" s="3"/>
      <c r="O966" s="3"/>
      <c r="P966" s="3"/>
      <c r="Q966" s="42"/>
      <c r="R966" s="3"/>
      <c r="S966" s="3"/>
      <c r="T966" s="3"/>
      <c r="U966" s="3"/>
      <c r="V966" s="42"/>
      <c r="W966" s="3"/>
      <c r="X966" s="3"/>
      <c r="Y966" s="3"/>
      <c r="Z966" s="3"/>
      <c r="AA966" s="3"/>
      <c r="AB966" s="3"/>
      <c r="AC966" s="3"/>
      <c r="AD966" s="3"/>
      <c r="AE966" s="3"/>
      <c r="AF966" s="3"/>
      <c r="AG966" s="3"/>
      <c r="AH966" s="3"/>
      <c r="AI966" s="3"/>
      <c r="AJ966" s="3"/>
      <c r="AK966" s="3"/>
      <c r="AL966" s="3"/>
      <c r="AM966" s="3"/>
      <c r="AN966" s="3"/>
    </row>
    <row r="967" spans="1:40" ht="14.5">
      <c r="A967" s="3"/>
      <c r="B967" s="3"/>
      <c r="C967" s="3"/>
      <c r="D967" s="3"/>
      <c r="E967" s="3"/>
      <c r="F967" s="3"/>
      <c r="G967" s="3"/>
      <c r="H967" s="3"/>
      <c r="I967" s="3"/>
      <c r="J967" s="3"/>
      <c r="K967" s="3"/>
      <c r="L967" s="3"/>
      <c r="M967" s="3"/>
      <c r="N967" s="3"/>
      <c r="O967" s="3"/>
      <c r="P967" s="3"/>
      <c r="Q967" s="42"/>
      <c r="R967" s="3"/>
      <c r="S967" s="3"/>
      <c r="T967" s="3"/>
      <c r="U967" s="3"/>
      <c r="V967" s="42"/>
      <c r="W967" s="3"/>
      <c r="X967" s="3"/>
      <c r="Y967" s="3"/>
      <c r="Z967" s="3"/>
      <c r="AA967" s="3"/>
      <c r="AB967" s="3"/>
      <c r="AC967" s="3"/>
      <c r="AD967" s="3"/>
      <c r="AE967" s="3"/>
      <c r="AF967" s="3"/>
      <c r="AG967" s="3"/>
      <c r="AH967" s="3"/>
      <c r="AI967" s="3"/>
      <c r="AJ967" s="3"/>
      <c r="AK967" s="3"/>
      <c r="AL967" s="3"/>
      <c r="AM967" s="3"/>
      <c r="AN967" s="3"/>
    </row>
    <row r="968" spans="1:40" ht="14.5">
      <c r="A968" s="3"/>
      <c r="B968" s="3"/>
      <c r="C968" s="3"/>
      <c r="D968" s="3"/>
      <c r="E968" s="3"/>
      <c r="F968" s="3"/>
      <c r="G968" s="3"/>
      <c r="H968" s="3"/>
      <c r="I968" s="3"/>
      <c r="J968" s="3"/>
      <c r="K968" s="3"/>
      <c r="L968" s="3"/>
      <c r="M968" s="3"/>
      <c r="N968" s="3"/>
      <c r="O968" s="3"/>
      <c r="P968" s="3"/>
      <c r="Q968" s="42"/>
      <c r="R968" s="3"/>
      <c r="S968" s="3"/>
      <c r="T968" s="3"/>
      <c r="U968" s="3"/>
      <c r="V968" s="42"/>
      <c r="W968" s="3"/>
      <c r="X968" s="3"/>
      <c r="Y968" s="3"/>
      <c r="Z968" s="3"/>
      <c r="AA968" s="3"/>
      <c r="AB968" s="3"/>
      <c r="AC968" s="3"/>
      <c r="AD968" s="3"/>
      <c r="AE968" s="3"/>
      <c r="AF968" s="3"/>
      <c r="AG968" s="3"/>
      <c r="AH968" s="3"/>
      <c r="AI968" s="3"/>
      <c r="AJ968" s="3"/>
      <c r="AK968" s="3"/>
      <c r="AL968" s="3"/>
      <c r="AM968" s="3"/>
      <c r="AN968" s="3"/>
    </row>
    <row r="969" spans="1:40" ht="14.5">
      <c r="A969" s="3"/>
      <c r="B969" s="3"/>
      <c r="C969" s="3"/>
      <c r="D969" s="3"/>
      <c r="E969" s="3"/>
      <c r="F969" s="3"/>
      <c r="G969" s="3"/>
      <c r="H969" s="3"/>
      <c r="I969" s="3"/>
      <c r="J969" s="3"/>
      <c r="K969" s="3"/>
      <c r="L969" s="3"/>
      <c r="M969" s="3"/>
      <c r="N969" s="3"/>
      <c r="O969" s="3"/>
      <c r="P969" s="3"/>
      <c r="Q969" s="42"/>
      <c r="R969" s="3"/>
      <c r="S969" s="3"/>
      <c r="T969" s="3"/>
      <c r="U969" s="3"/>
      <c r="V969" s="42"/>
      <c r="W969" s="3"/>
      <c r="X969" s="3"/>
      <c r="Y969" s="3"/>
      <c r="Z969" s="3"/>
      <c r="AA969" s="3"/>
      <c r="AB969" s="3"/>
      <c r="AC969" s="3"/>
      <c r="AD969" s="3"/>
      <c r="AE969" s="3"/>
      <c r="AF969" s="3"/>
      <c r="AG969" s="3"/>
      <c r="AH969" s="3"/>
      <c r="AI969" s="3"/>
      <c r="AJ969" s="3"/>
      <c r="AK969" s="3"/>
      <c r="AL969" s="3"/>
      <c r="AM969" s="3"/>
      <c r="AN969" s="3"/>
    </row>
    <row r="970" spans="1:40" ht="14.5">
      <c r="A970" s="3"/>
      <c r="B970" s="3"/>
      <c r="C970" s="3"/>
      <c r="D970" s="3"/>
      <c r="E970" s="3"/>
      <c r="F970" s="3"/>
      <c r="G970" s="3"/>
      <c r="H970" s="3"/>
      <c r="I970" s="3"/>
      <c r="J970" s="3"/>
      <c r="K970" s="3"/>
      <c r="L970" s="3"/>
      <c r="M970" s="3"/>
      <c r="N970" s="3"/>
      <c r="O970" s="3"/>
      <c r="P970" s="3"/>
      <c r="Q970" s="42"/>
      <c r="R970" s="3"/>
      <c r="S970" s="3"/>
      <c r="T970" s="3"/>
      <c r="U970" s="3"/>
      <c r="V970" s="42"/>
      <c r="W970" s="3"/>
      <c r="X970" s="3"/>
      <c r="Y970" s="3"/>
      <c r="Z970" s="3"/>
      <c r="AA970" s="3"/>
      <c r="AB970" s="3"/>
      <c r="AC970" s="3"/>
      <c r="AD970" s="3"/>
      <c r="AE970" s="3"/>
      <c r="AF970" s="3"/>
      <c r="AG970" s="3"/>
      <c r="AH970" s="3"/>
      <c r="AI970" s="3"/>
      <c r="AJ970" s="3"/>
      <c r="AK970" s="3"/>
      <c r="AL970" s="3"/>
      <c r="AM970" s="3"/>
      <c r="AN970" s="3"/>
    </row>
    <row r="971" spans="1:40" ht="14.5">
      <c r="A971" s="3"/>
      <c r="B971" s="3"/>
      <c r="C971" s="3"/>
      <c r="D971" s="3"/>
      <c r="E971" s="3"/>
      <c r="F971" s="3"/>
      <c r="G971" s="3"/>
      <c r="H971" s="3"/>
      <c r="I971" s="3"/>
      <c r="J971" s="3"/>
      <c r="K971" s="3"/>
      <c r="L971" s="3"/>
      <c r="M971" s="3"/>
      <c r="N971" s="3"/>
      <c r="O971" s="3"/>
      <c r="P971" s="3"/>
      <c r="Q971" s="42"/>
      <c r="R971" s="3"/>
      <c r="S971" s="3"/>
      <c r="T971" s="3"/>
      <c r="U971" s="3"/>
      <c r="V971" s="42"/>
      <c r="W971" s="3"/>
      <c r="X971" s="3"/>
      <c r="Y971" s="3"/>
      <c r="Z971" s="3"/>
      <c r="AA971" s="3"/>
      <c r="AB971" s="3"/>
      <c r="AC971" s="3"/>
      <c r="AD971" s="3"/>
      <c r="AE971" s="3"/>
      <c r="AF971" s="3"/>
      <c r="AG971" s="3"/>
      <c r="AH971" s="3"/>
      <c r="AI971" s="3"/>
      <c r="AJ971" s="3"/>
      <c r="AK971" s="3"/>
      <c r="AL971" s="3"/>
      <c r="AM971" s="3"/>
      <c r="AN971" s="3"/>
    </row>
    <row r="972" spans="1:40" ht="14.5">
      <c r="A972" s="3"/>
      <c r="B972" s="3"/>
      <c r="C972" s="3"/>
      <c r="D972" s="3"/>
      <c r="E972" s="3"/>
      <c r="F972" s="3"/>
      <c r="G972" s="3"/>
      <c r="H972" s="3"/>
      <c r="I972" s="3"/>
      <c r="J972" s="3"/>
      <c r="K972" s="3"/>
      <c r="L972" s="3"/>
      <c r="M972" s="3"/>
      <c r="N972" s="3"/>
      <c r="O972" s="3"/>
      <c r="P972" s="3"/>
      <c r="Q972" s="42"/>
      <c r="R972" s="3"/>
      <c r="S972" s="3"/>
      <c r="T972" s="3"/>
      <c r="U972" s="3"/>
      <c r="V972" s="42"/>
      <c r="W972" s="3"/>
      <c r="X972" s="3"/>
      <c r="Y972" s="3"/>
      <c r="Z972" s="3"/>
      <c r="AA972" s="3"/>
      <c r="AB972" s="3"/>
      <c r="AC972" s="3"/>
      <c r="AD972" s="3"/>
      <c r="AE972" s="3"/>
      <c r="AF972" s="3"/>
      <c r="AG972" s="3"/>
      <c r="AH972" s="3"/>
      <c r="AI972" s="3"/>
      <c r="AJ972" s="3"/>
      <c r="AK972" s="3"/>
      <c r="AL972" s="3"/>
      <c r="AM972" s="3"/>
      <c r="AN972" s="3"/>
    </row>
    <row r="973" spans="1:40" ht="14.5">
      <c r="A973" s="3"/>
      <c r="B973" s="3"/>
      <c r="C973" s="3"/>
      <c r="D973" s="3"/>
      <c r="E973" s="3"/>
      <c r="F973" s="3"/>
      <c r="G973" s="3"/>
      <c r="H973" s="3"/>
      <c r="I973" s="3"/>
      <c r="J973" s="3"/>
      <c r="K973" s="3"/>
      <c r="L973" s="3"/>
      <c r="M973" s="3"/>
      <c r="N973" s="3"/>
      <c r="O973" s="3"/>
      <c r="P973" s="3"/>
      <c r="Q973" s="42"/>
      <c r="R973" s="3"/>
      <c r="S973" s="3"/>
      <c r="T973" s="3"/>
      <c r="U973" s="3"/>
      <c r="V973" s="42"/>
      <c r="W973" s="3"/>
      <c r="X973" s="3"/>
      <c r="Y973" s="3"/>
      <c r="Z973" s="3"/>
      <c r="AA973" s="3"/>
      <c r="AB973" s="3"/>
      <c r="AC973" s="3"/>
      <c r="AD973" s="3"/>
      <c r="AE973" s="3"/>
      <c r="AF973" s="3"/>
      <c r="AG973" s="3"/>
      <c r="AH973" s="3"/>
      <c r="AI973" s="3"/>
      <c r="AJ973" s="3"/>
      <c r="AK973" s="3"/>
      <c r="AL973" s="3"/>
      <c r="AM973" s="3"/>
      <c r="AN973" s="3"/>
    </row>
    <row r="974" spans="1:40" ht="14.5">
      <c r="A974" s="3"/>
      <c r="B974" s="3"/>
      <c r="C974" s="3"/>
      <c r="D974" s="3"/>
      <c r="E974" s="3"/>
      <c r="F974" s="3"/>
      <c r="G974" s="3"/>
      <c r="H974" s="3"/>
      <c r="I974" s="3"/>
      <c r="J974" s="3"/>
      <c r="K974" s="3"/>
      <c r="L974" s="3"/>
      <c r="M974" s="3"/>
      <c r="N974" s="3"/>
      <c r="O974" s="3"/>
      <c r="P974" s="3"/>
      <c r="Q974" s="42"/>
      <c r="R974" s="3"/>
      <c r="S974" s="3"/>
      <c r="T974" s="3"/>
      <c r="U974" s="3"/>
      <c r="V974" s="42"/>
      <c r="W974" s="3"/>
      <c r="X974" s="3"/>
      <c r="Y974" s="3"/>
      <c r="Z974" s="3"/>
      <c r="AA974" s="3"/>
      <c r="AB974" s="3"/>
      <c r="AC974" s="3"/>
      <c r="AD974" s="3"/>
      <c r="AE974" s="3"/>
      <c r="AF974" s="3"/>
      <c r="AG974" s="3"/>
      <c r="AH974" s="3"/>
      <c r="AI974" s="3"/>
      <c r="AJ974" s="3"/>
      <c r="AK974" s="3"/>
      <c r="AL974" s="3"/>
      <c r="AM974" s="3"/>
      <c r="AN974" s="3"/>
    </row>
    <row r="975" spans="1:40" ht="14.5">
      <c r="A975" s="3"/>
      <c r="B975" s="3"/>
      <c r="C975" s="3"/>
      <c r="D975" s="3"/>
      <c r="E975" s="3"/>
      <c r="F975" s="3"/>
      <c r="G975" s="3"/>
      <c r="H975" s="3"/>
      <c r="I975" s="3"/>
      <c r="J975" s="3"/>
      <c r="K975" s="3"/>
      <c r="L975" s="3"/>
      <c r="M975" s="3"/>
      <c r="N975" s="3"/>
      <c r="O975" s="3"/>
      <c r="P975" s="3"/>
      <c r="Q975" s="42"/>
      <c r="R975" s="3"/>
      <c r="S975" s="3"/>
      <c r="T975" s="3"/>
      <c r="U975" s="3"/>
      <c r="V975" s="42"/>
      <c r="W975" s="3"/>
      <c r="X975" s="3"/>
      <c r="Y975" s="3"/>
      <c r="Z975" s="3"/>
      <c r="AA975" s="3"/>
      <c r="AB975" s="3"/>
      <c r="AC975" s="3"/>
      <c r="AD975" s="3"/>
      <c r="AE975" s="3"/>
      <c r="AF975" s="3"/>
      <c r="AG975" s="3"/>
      <c r="AH975" s="3"/>
      <c r="AI975" s="3"/>
      <c r="AJ975" s="3"/>
      <c r="AK975" s="3"/>
      <c r="AL975" s="3"/>
      <c r="AM975" s="3"/>
      <c r="AN975" s="3"/>
    </row>
    <row r="976" spans="1:40" ht="14.5">
      <c r="A976" s="3"/>
      <c r="B976" s="3"/>
      <c r="C976" s="3"/>
      <c r="D976" s="3"/>
      <c r="E976" s="3"/>
      <c r="F976" s="3"/>
      <c r="G976" s="3"/>
      <c r="H976" s="3"/>
      <c r="I976" s="3"/>
      <c r="J976" s="3"/>
      <c r="K976" s="3"/>
      <c r="L976" s="3"/>
      <c r="M976" s="3"/>
      <c r="N976" s="3"/>
      <c r="O976" s="3"/>
      <c r="P976" s="3"/>
      <c r="Q976" s="42"/>
      <c r="R976" s="3"/>
      <c r="S976" s="3"/>
      <c r="T976" s="3"/>
      <c r="U976" s="3"/>
      <c r="V976" s="42"/>
      <c r="W976" s="3"/>
      <c r="X976" s="3"/>
      <c r="Y976" s="3"/>
      <c r="Z976" s="3"/>
      <c r="AA976" s="3"/>
      <c r="AB976" s="3"/>
      <c r="AC976" s="3"/>
      <c r="AD976" s="3"/>
      <c r="AE976" s="3"/>
      <c r="AF976" s="3"/>
      <c r="AG976" s="3"/>
      <c r="AH976" s="3"/>
      <c r="AI976" s="3"/>
      <c r="AJ976" s="3"/>
      <c r="AK976" s="3"/>
      <c r="AL976" s="3"/>
      <c r="AM976" s="3"/>
      <c r="AN976" s="3"/>
    </row>
    <row r="977" spans="1:40" ht="14.5">
      <c r="A977" s="3"/>
      <c r="B977" s="3"/>
      <c r="C977" s="3"/>
      <c r="D977" s="3"/>
      <c r="E977" s="3"/>
      <c r="F977" s="3"/>
      <c r="G977" s="3"/>
      <c r="H977" s="3"/>
      <c r="I977" s="3"/>
      <c r="J977" s="3"/>
      <c r="K977" s="3"/>
      <c r="L977" s="3"/>
      <c r="M977" s="3"/>
      <c r="N977" s="3"/>
      <c r="O977" s="3"/>
      <c r="P977" s="3"/>
      <c r="Q977" s="42"/>
      <c r="R977" s="3"/>
      <c r="S977" s="3"/>
      <c r="T977" s="3"/>
      <c r="U977" s="3"/>
      <c r="V977" s="42"/>
      <c r="W977" s="3"/>
      <c r="X977" s="3"/>
      <c r="Y977" s="3"/>
      <c r="Z977" s="3"/>
      <c r="AA977" s="3"/>
      <c r="AB977" s="3"/>
      <c r="AC977" s="3"/>
      <c r="AD977" s="3"/>
      <c r="AE977" s="3"/>
      <c r="AF977" s="3"/>
      <c r="AG977" s="3"/>
      <c r="AH977" s="3"/>
      <c r="AI977" s="3"/>
      <c r="AJ977" s="3"/>
      <c r="AK977" s="3"/>
      <c r="AL977" s="3"/>
      <c r="AM977" s="3"/>
      <c r="AN977" s="3"/>
    </row>
    <row r="978" spans="1:40" ht="14.5">
      <c r="A978" s="3"/>
      <c r="B978" s="3"/>
      <c r="C978" s="3"/>
      <c r="D978" s="3"/>
      <c r="E978" s="3"/>
      <c r="F978" s="3"/>
      <c r="G978" s="3"/>
      <c r="H978" s="3"/>
      <c r="I978" s="3"/>
      <c r="J978" s="3"/>
      <c r="K978" s="3"/>
      <c r="L978" s="3"/>
      <c r="M978" s="3"/>
      <c r="N978" s="3"/>
      <c r="O978" s="3"/>
      <c r="P978" s="3"/>
      <c r="Q978" s="42"/>
      <c r="R978" s="3"/>
      <c r="S978" s="3"/>
      <c r="T978" s="3"/>
      <c r="U978" s="3"/>
      <c r="V978" s="42"/>
      <c r="W978" s="3"/>
      <c r="X978" s="3"/>
      <c r="Y978" s="3"/>
      <c r="Z978" s="3"/>
      <c r="AA978" s="3"/>
      <c r="AB978" s="3"/>
      <c r="AC978" s="3"/>
      <c r="AD978" s="3"/>
      <c r="AE978" s="3"/>
      <c r="AF978" s="3"/>
      <c r="AG978" s="3"/>
      <c r="AH978" s="3"/>
      <c r="AI978" s="3"/>
      <c r="AJ978" s="3"/>
      <c r="AK978" s="3"/>
      <c r="AL978" s="3"/>
      <c r="AM978" s="3"/>
      <c r="AN978" s="3"/>
    </row>
    <row r="979" spans="1:40" ht="14.5">
      <c r="A979" s="3"/>
      <c r="B979" s="3"/>
      <c r="C979" s="3"/>
      <c r="D979" s="3"/>
      <c r="E979" s="3"/>
      <c r="F979" s="3"/>
      <c r="G979" s="3"/>
      <c r="H979" s="3"/>
      <c r="I979" s="3"/>
      <c r="J979" s="3"/>
      <c r="K979" s="3"/>
      <c r="L979" s="3"/>
      <c r="M979" s="3"/>
      <c r="N979" s="3"/>
      <c r="O979" s="3"/>
      <c r="P979" s="3"/>
      <c r="Q979" s="42"/>
      <c r="R979" s="3"/>
      <c r="S979" s="3"/>
      <c r="T979" s="3"/>
      <c r="U979" s="3"/>
      <c r="V979" s="42"/>
      <c r="W979" s="3"/>
      <c r="X979" s="3"/>
      <c r="Y979" s="3"/>
      <c r="Z979" s="3"/>
      <c r="AA979" s="3"/>
      <c r="AB979" s="3"/>
      <c r="AC979" s="3"/>
      <c r="AD979" s="3"/>
      <c r="AE979" s="3"/>
      <c r="AF979" s="3"/>
      <c r="AG979" s="3"/>
      <c r="AH979" s="3"/>
      <c r="AI979" s="3"/>
      <c r="AJ979" s="3"/>
      <c r="AK979" s="3"/>
      <c r="AL979" s="3"/>
      <c r="AM979" s="3"/>
      <c r="AN979" s="3"/>
    </row>
    <row r="980" spans="1:40" ht="14.5">
      <c r="A980" s="3"/>
      <c r="B980" s="3"/>
      <c r="C980" s="3"/>
      <c r="D980" s="3"/>
      <c r="E980" s="3"/>
      <c r="F980" s="3"/>
      <c r="G980" s="3"/>
      <c r="H980" s="3"/>
      <c r="I980" s="3"/>
      <c r="J980" s="3"/>
      <c r="K980" s="3"/>
      <c r="L980" s="3"/>
      <c r="M980" s="3"/>
      <c r="N980" s="3"/>
      <c r="O980" s="3"/>
      <c r="P980" s="3"/>
      <c r="Q980" s="42"/>
      <c r="R980" s="3"/>
      <c r="S980" s="3"/>
      <c r="T980" s="3"/>
      <c r="U980" s="3"/>
      <c r="V980" s="42"/>
      <c r="W980" s="3"/>
      <c r="X980" s="3"/>
      <c r="Y980" s="3"/>
      <c r="Z980" s="3"/>
      <c r="AA980" s="3"/>
      <c r="AB980" s="3"/>
      <c r="AC980" s="3"/>
      <c r="AD980" s="3"/>
      <c r="AE980" s="3"/>
      <c r="AF980" s="3"/>
      <c r="AG980" s="3"/>
      <c r="AH980" s="3"/>
      <c r="AI980" s="3"/>
      <c r="AJ980" s="3"/>
      <c r="AK980" s="3"/>
      <c r="AL980" s="3"/>
      <c r="AM980" s="3"/>
      <c r="AN980" s="3"/>
    </row>
    <row r="981" spans="1:40" ht="14.5">
      <c r="A981" s="3"/>
      <c r="B981" s="3"/>
      <c r="C981" s="3"/>
      <c r="D981" s="3"/>
      <c r="E981" s="3"/>
      <c r="F981" s="3"/>
      <c r="G981" s="3"/>
      <c r="H981" s="3"/>
      <c r="I981" s="3"/>
      <c r="J981" s="3"/>
      <c r="K981" s="3"/>
      <c r="L981" s="3"/>
      <c r="M981" s="3"/>
      <c r="N981" s="3"/>
      <c r="O981" s="3"/>
      <c r="P981" s="3"/>
      <c r="Q981" s="42"/>
      <c r="R981" s="3"/>
      <c r="S981" s="3"/>
      <c r="T981" s="3"/>
      <c r="U981" s="3"/>
      <c r="V981" s="42"/>
      <c r="W981" s="3"/>
      <c r="X981" s="3"/>
      <c r="Y981" s="3"/>
      <c r="Z981" s="3"/>
      <c r="AA981" s="3"/>
      <c r="AB981" s="3"/>
      <c r="AC981" s="3"/>
      <c r="AD981" s="3"/>
      <c r="AE981" s="3"/>
      <c r="AF981" s="3"/>
      <c r="AG981" s="3"/>
      <c r="AH981" s="3"/>
      <c r="AI981" s="3"/>
      <c r="AJ981" s="3"/>
      <c r="AK981" s="3"/>
      <c r="AL981" s="3"/>
      <c r="AM981" s="3"/>
      <c r="AN981" s="3"/>
    </row>
    <row r="982" spans="1:40" ht="14.5">
      <c r="A982" s="3"/>
      <c r="B982" s="3"/>
      <c r="C982" s="3"/>
      <c r="D982" s="3"/>
      <c r="E982" s="3"/>
      <c r="F982" s="3"/>
      <c r="G982" s="3"/>
      <c r="H982" s="3"/>
      <c r="I982" s="3"/>
      <c r="J982" s="3"/>
      <c r="K982" s="3"/>
      <c r="L982" s="3"/>
      <c r="M982" s="3"/>
      <c r="N982" s="3"/>
      <c r="O982" s="3"/>
      <c r="P982" s="3"/>
      <c r="Q982" s="42"/>
      <c r="R982" s="3"/>
      <c r="S982" s="3"/>
      <c r="T982" s="3"/>
      <c r="U982" s="3"/>
      <c r="V982" s="42"/>
      <c r="W982" s="3"/>
      <c r="X982" s="3"/>
      <c r="Y982" s="3"/>
      <c r="Z982" s="3"/>
      <c r="AA982" s="3"/>
      <c r="AB982" s="3"/>
      <c r="AC982" s="3"/>
      <c r="AD982" s="3"/>
      <c r="AE982" s="3"/>
      <c r="AF982" s="3"/>
      <c r="AG982" s="3"/>
      <c r="AH982" s="3"/>
      <c r="AI982" s="3"/>
      <c r="AJ982" s="3"/>
      <c r="AK982" s="3"/>
      <c r="AL982" s="3"/>
      <c r="AM982" s="3"/>
      <c r="AN982" s="3"/>
    </row>
    <row r="983" spans="1:40" ht="14.5">
      <c r="A983" s="3"/>
      <c r="B983" s="3"/>
      <c r="C983" s="3"/>
      <c r="D983" s="3"/>
      <c r="E983" s="3"/>
      <c r="F983" s="3"/>
      <c r="G983" s="3"/>
      <c r="H983" s="3"/>
      <c r="I983" s="3"/>
      <c r="J983" s="3"/>
      <c r="K983" s="3"/>
      <c r="L983" s="3"/>
      <c r="M983" s="3"/>
      <c r="N983" s="3"/>
      <c r="O983" s="3"/>
      <c r="P983" s="3"/>
      <c r="Q983" s="42"/>
      <c r="R983" s="3"/>
      <c r="S983" s="3"/>
      <c r="T983" s="3"/>
      <c r="U983" s="3"/>
      <c r="V983" s="42"/>
      <c r="W983" s="3"/>
      <c r="X983" s="3"/>
      <c r="Y983" s="3"/>
      <c r="Z983" s="3"/>
      <c r="AA983" s="3"/>
      <c r="AB983" s="3"/>
      <c r="AC983" s="3"/>
      <c r="AD983" s="3"/>
      <c r="AE983" s="3"/>
      <c r="AF983" s="3"/>
      <c r="AG983" s="3"/>
      <c r="AH983" s="3"/>
      <c r="AI983" s="3"/>
      <c r="AJ983" s="3"/>
      <c r="AK983" s="3"/>
      <c r="AL983" s="3"/>
      <c r="AM983" s="3"/>
      <c r="AN983" s="3"/>
    </row>
    <row r="984" spans="1:40" ht="14.5">
      <c r="A984" s="3"/>
      <c r="B984" s="3"/>
      <c r="C984" s="3"/>
      <c r="D984" s="3"/>
      <c r="E984" s="3"/>
      <c r="F984" s="3"/>
      <c r="G984" s="3"/>
      <c r="H984" s="3"/>
      <c r="I984" s="3"/>
      <c r="J984" s="3"/>
      <c r="K984" s="3"/>
      <c r="L984" s="3"/>
      <c r="M984" s="3"/>
      <c r="N984" s="3"/>
      <c r="O984" s="3"/>
      <c r="P984" s="3"/>
      <c r="Q984" s="42"/>
      <c r="R984" s="3"/>
      <c r="S984" s="3"/>
      <c r="T984" s="3"/>
      <c r="U984" s="3"/>
      <c r="V984" s="42"/>
      <c r="W984" s="3"/>
      <c r="X984" s="3"/>
      <c r="Y984" s="3"/>
      <c r="Z984" s="3"/>
      <c r="AA984" s="3"/>
      <c r="AB984" s="3"/>
      <c r="AC984" s="3"/>
      <c r="AD984" s="3"/>
      <c r="AE984" s="3"/>
      <c r="AF984" s="3"/>
      <c r="AG984" s="3"/>
      <c r="AH984" s="3"/>
      <c r="AI984" s="3"/>
      <c r="AJ984" s="3"/>
      <c r="AK984" s="3"/>
      <c r="AL984" s="3"/>
      <c r="AM984" s="3"/>
      <c r="AN984" s="3"/>
    </row>
    <row r="985" spans="1:40" ht="14.5">
      <c r="A985" s="3"/>
      <c r="B985" s="3"/>
      <c r="C985" s="3"/>
      <c r="D985" s="3"/>
      <c r="E985" s="3"/>
      <c r="F985" s="3"/>
      <c r="G985" s="3"/>
      <c r="H985" s="3"/>
      <c r="I985" s="3"/>
      <c r="J985" s="3"/>
      <c r="K985" s="3"/>
      <c r="L985" s="3"/>
      <c r="M985" s="3"/>
      <c r="N985" s="3"/>
      <c r="O985" s="3"/>
      <c r="P985" s="3"/>
      <c r="Q985" s="42"/>
      <c r="R985" s="3"/>
      <c r="S985" s="3"/>
      <c r="T985" s="3"/>
      <c r="U985" s="3"/>
      <c r="V985" s="42"/>
      <c r="W985" s="3"/>
      <c r="X985" s="3"/>
      <c r="Y985" s="3"/>
      <c r="Z985" s="3"/>
      <c r="AA985" s="3"/>
      <c r="AB985" s="3"/>
      <c r="AC985" s="3"/>
      <c r="AD985" s="3"/>
      <c r="AE985" s="3"/>
      <c r="AF985" s="3"/>
      <c r="AG985" s="3"/>
      <c r="AH985" s="3"/>
      <c r="AI985" s="3"/>
      <c r="AJ985" s="3"/>
      <c r="AK985" s="3"/>
      <c r="AL985" s="3"/>
      <c r="AM985" s="3"/>
      <c r="AN985" s="3"/>
    </row>
    <row r="986" spans="1:40" ht="14.5">
      <c r="A986" s="3"/>
      <c r="B986" s="3"/>
      <c r="C986" s="3"/>
      <c r="D986" s="3"/>
      <c r="E986" s="3"/>
      <c r="F986" s="3"/>
      <c r="G986" s="3"/>
      <c r="H986" s="3"/>
      <c r="I986" s="3"/>
      <c r="J986" s="3"/>
      <c r="K986" s="3"/>
      <c r="L986" s="3"/>
      <c r="M986" s="3"/>
      <c r="N986" s="3"/>
      <c r="O986" s="3"/>
      <c r="P986" s="3"/>
      <c r="Q986" s="42"/>
      <c r="R986" s="3"/>
      <c r="S986" s="3"/>
      <c r="T986" s="3"/>
      <c r="U986" s="3"/>
      <c r="V986" s="42"/>
      <c r="W986" s="3"/>
      <c r="X986" s="3"/>
      <c r="Y986" s="3"/>
      <c r="Z986" s="3"/>
      <c r="AA986" s="3"/>
      <c r="AB986" s="3"/>
      <c r="AC986" s="3"/>
      <c r="AD986" s="3"/>
      <c r="AE986" s="3"/>
      <c r="AF986" s="3"/>
      <c r="AG986" s="3"/>
      <c r="AH986" s="3"/>
      <c r="AI986" s="3"/>
      <c r="AJ986" s="3"/>
      <c r="AK986" s="3"/>
      <c r="AL986" s="3"/>
      <c r="AM986" s="3"/>
      <c r="AN986" s="3"/>
    </row>
    <row r="987" spans="1:40" ht="14.5">
      <c r="A987" s="3"/>
      <c r="B987" s="3"/>
      <c r="C987" s="3"/>
      <c r="D987" s="3"/>
      <c r="E987" s="3"/>
      <c r="F987" s="3"/>
      <c r="G987" s="3"/>
      <c r="H987" s="3"/>
      <c r="I987" s="3"/>
      <c r="J987" s="3"/>
      <c r="K987" s="3"/>
      <c r="L987" s="3"/>
      <c r="M987" s="3"/>
      <c r="N987" s="3"/>
      <c r="O987" s="3"/>
      <c r="P987" s="3"/>
      <c r="Q987" s="42"/>
      <c r="R987" s="3"/>
      <c r="S987" s="3"/>
      <c r="T987" s="3"/>
      <c r="U987" s="3"/>
      <c r="V987" s="42"/>
      <c r="W987" s="3"/>
      <c r="X987" s="3"/>
      <c r="Y987" s="3"/>
      <c r="Z987" s="3"/>
      <c r="AA987" s="3"/>
      <c r="AB987" s="3"/>
      <c r="AC987" s="3"/>
      <c r="AD987" s="3"/>
      <c r="AE987" s="3"/>
      <c r="AF987" s="3"/>
      <c r="AG987" s="3"/>
      <c r="AH987" s="3"/>
      <c r="AI987" s="3"/>
      <c r="AJ987" s="3"/>
      <c r="AK987" s="3"/>
      <c r="AL987" s="3"/>
      <c r="AM987" s="3"/>
      <c r="AN987" s="3"/>
    </row>
    <row r="988" spans="1:40" ht="14.5">
      <c r="A988" s="3"/>
      <c r="B988" s="3"/>
      <c r="C988" s="3"/>
      <c r="D988" s="3"/>
      <c r="E988" s="3"/>
      <c r="F988" s="3"/>
      <c r="G988" s="3"/>
      <c r="H988" s="3"/>
      <c r="I988" s="3"/>
      <c r="J988" s="3"/>
      <c r="K988" s="3"/>
      <c r="L988" s="3"/>
      <c r="M988" s="3"/>
      <c r="N988" s="3"/>
      <c r="O988" s="3"/>
      <c r="P988" s="3"/>
      <c r="Q988" s="42"/>
      <c r="R988" s="3"/>
      <c r="S988" s="3"/>
      <c r="T988" s="3"/>
      <c r="U988" s="3"/>
      <c r="V988" s="42"/>
      <c r="W988" s="3"/>
      <c r="X988" s="3"/>
      <c r="Y988" s="3"/>
      <c r="Z988" s="3"/>
      <c r="AA988" s="3"/>
      <c r="AB988" s="3"/>
      <c r="AC988" s="3"/>
      <c r="AD988" s="3"/>
      <c r="AE988" s="3"/>
      <c r="AF988" s="3"/>
      <c r="AG988" s="3"/>
      <c r="AH988" s="3"/>
      <c r="AI988" s="3"/>
      <c r="AJ988" s="3"/>
      <c r="AK988" s="3"/>
      <c r="AL988" s="3"/>
      <c r="AM988" s="3"/>
      <c r="AN988" s="3"/>
    </row>
    <row r="989" spans="1:40" ht="14.5">
      <c r="A989" s="3"/>
      <c r="B989" s="3"/>
      <c r="C989" s="3"/>
      <c r="D989" s="3"/>
      <c r="E989" s="3"/>
      <c r="F989" s="3"/>
      <c r="G989" s="3"/>
      <c r="H989" s="3"/>
      <c r="I989" s="3"/>
      <c r="J989" s="3"/>
      <c r="K989" s="3"/>
      <c r="L989" s="3"/>
      <c r="M989" s="3"/>
      <c r="N989" s="3"/>
      <c r="O989" s="3"/>
      <c r="P989" s="3"/>
      <c r="Q989" s="42"/>
      <c r="R989" s="3"/>
      <c r="S989" s="3"/>
      <c r="T989" s="3"/>
      <c r="U989" s="3"/>
      <c r="V989" s="42"/>
      <c r="W989" s="3"/>
      <c r="X989" s="3"/>
      <c r="Y989" s="3"/>
      <c r="Z989" s="3"/>
      <c r="AA989" s="3"/>
      <c r="AB989" s="3"/>
      <c r="AC989" s="3"/>
      <c r="AD989" s="3"/>
      <c r="AE989" s="3"/>
      <c r="AF989" s="3"/>
      <c r="AG989" s="3"/>
      <c r="AH989" s="3"/>
      <c r="AI989" s="3"/>
      <c r="AJ989" s="3"/>
      <c r="AK989" s="3"/>
      <c r="AL989" s="3"/>
      <c r="AM989" s="3"/>
      <c r="AN989" s="3"/>
    </row>
    <row r="990" spans="1:40" ht="14.5">
      <c r="A990" s="3"/>
      <c r="B990" s="3"/>
      <c r="C990" s="3"/>
      <c r="D990" s="3"/>
      <c r="E990" s="3"/>
      <c r="F990" s="3"/>
      <c r="G990" s="3"/>
      <c r="H990" s="3"/>
      <c r="I990" s="3"/>
      <c r="J990" s="3"/>
      <c r="K990" s="3"/>
      <c r="L990" s="3"/>
      <c r="M990" s="3"/>
      <c r="N990" s="3"/>
      <c r="O990" s="3"/>
      <c r="P990" s="3"/>
      <c r="Q990" s="42"/>
      <c r="R990" s="3"/>
      <c r="S990" s="3"/>
      <c r="T990" s="3"/>
      <c r="U990" s="3"/>
      <c r="V990" s="42"/>
      <c r="W990" s="3"/>
      <c r="X990" s="3"/>
      <c r="Y990" s="3"/>
      <c r="Z990" s="3"/>
      <c r="AA990" s="3"/>
      <c r="AB990" s="3"/>
      <c r="AC990" s="3"/>
      <c r="AD990" s="3"/>
      <c r="AE990" s="3"/>
      <c r="AF990" s="3"/>
      <c r="AG990" s="3"/>
      <c r="AH990" s="3"/>
      <c r="AI990" s="3"/>
      <c r="AJ990" s="3"/>
      <c r="AK990" s="3"/>
      <c r="AL990" s="3"/>
      <c r="AM990" s="3"/>
      <c r="AN990" s="3"/>
    </row>
    <row r="991" spans="1:40" ht="14.5">
      <c r="A991" s="3"/>
      <c r="B991" s="3"/>
      <c r="C991" s="3"/>
      <c r="D991" s="3"/>
      <c r="E991" s="3"/>
      <c r="F991" s="3"/>
      <c r="G991" s="3"/>
      <c r="H991" s="3"/>
      <c r="I991" s="3"/>
      <c r="J991" s="3"/>
      <c r="K991" s="3"/>
      <c r="L991" s="3"/>
      <c r="M991" s="3"/>
      <c r="N991" s="3"/>
      <c r="O991" s="3"/>
      <c r="P991" s="3"/>
      <c r="Q991" s="42"/>
      <c r="R991" s="3"/>
      <c r="S991" s="3"/>
      <c r="T991" s="3"/>
      <c r="U991" s="3"/>
      <c r="V991" s="42"/>
      <c r="W991" s="3"/>
      <c r="X991" s="3"/>
      <c r="Y991" s="3"/>
      <c r="Z991" s="3"/>
      <c r="AA991" s="3"/>
      <c r="AB991" s="3"/>
      <c r="AC991" s="3"/>
      <c r="AD991" s="3"/>
      <c r="AE991" s="3"/>
      <c r="AF991" s="3"/>
      <c r="AG991" s="3"/>
      <c r="AH991" s="3"/>
      <c r="AI991" s="3"/>
      <c r="AJ991" s="3"/>
      <c r="AK991" s="3"/>
      <c r="AL991" s="3"/>
      <c r="AM991" s="3"/>
      <c r="AN991" s="3"/>
    </row>
    <row r="992" spans="1:40" ht="14.5">
      <c r="A992" s="3"/>
      <c r="B992" s="3"/>
      <c r="C992" s="3"/>
      <c r="D992" s="3"/>
      <c r="E992" s="3"/>
      <c r="F992" s="3"/>
      <c r="G992" s="3"/>
      <c r="H992" s="3"/>
      <c r="I992" s="3"/>
      <c r="J992" s="3"/>
      <c r="K992" s="3"/>
      <c r="L992" s="3"/>
      <c r="M992" s="3"/>
      <c r="N992" s="3"/>
      <c r="O992" s="3"/>
      <c r="P992" s="3"/>
      <c r="Q992" s="42"/>
      <c r="R992" s="3"/>
      <c r="S992" s="3"/>
      <c r="T992" s="3"/>
      <c r="U992" s="3"/>
      <c r="V992" s="42"/>
      <c r="W992" s="3"/>
      <c r="X992" s="3"/>
      <c r="Y992" s="3"/>
      <c r="Z992" s="3"/>
      <c r="AA992" s="3"/>
      <c r="AB992" s="3"/>
      <c r="AC992" s="3"/>
      <c r="AD992" s="3"/>
      <c r="AE992" s="3"/>
      <c r="AF992" s="3"/>
      <c r="AG992" s="3"/>
      <c r="AH992" s="3"/>
      <c r="AI992" s="3"/>
      <c r="AJ992" s="3"/>
      <c r="AK992" s="3"/>
      <c r="AL992" s="3"/>
      <c r="AM992" s="3"/>
      <c r="AN992" s="3"/>
    </row>
    <row r="993" spans="1:40" ht="14.5">
      <c r="A993" s="3"/>
      <c r="B993" s="3"/>
      <c r="C993" s="3"/>
      <c r="D993" s="3"/>
      <c r="E993" s="3"/>
      <c r="F993" s="3"/>
      <c r="G993" s="3"/>
      <c r="H993" s="3"/>
      <c r="I993" s="3"/>
      <c r="J993" s="3"/>
      <c r="K993" s="3"/>
      <c r="L993" s="3"/>
      <c r="M993" s="3"/>
      <c r="N993" s="3"/>
      <c r="O993" s="3"/>
      <c r="P993" s="3"/>
      <c r="Q993" s="42"/>
      <c r="R993" s="3"/>
      <c r="S993" s="3"/>
      <c r="T993" s="3"/>
      <c r="U993" s="3"/>
      <c r="V993" s="42"/>
      <c r="W993" s="3"/>
      <c r="X993" s="3"/>
      <c r="Y993" s="3"/>
      <c r="Z993" s="3"/>
      <c r="AA993" s="3"/>
      <c r="AB993" s="3"/>
      <c r="AC993" s="3"/>
      <c r="AD993" s="3"/>
      <c r="AE993" s="3"/>
      <c r="AF993" s="3"/>
      <c r="AG993" s="3"/>
      <c r="AH993" s="3"/>
      <c r="AI993" s="3"/>
      <c r="AJ993" s="3"/>
      <c r="AK993" s="3"/>
      <c r="AL993" s="3"/>
      <c r="AM993" s="3"/>
      <c r="AN993" s="3"/>
    </row>
    <row r="994" spans="1:40" ht="14.5">
      <c r="A994" s="3"/>
      <c r="B994" s="3"/>
      <c r="C994" s="3"/>
      <c r="D994" s="3"/>
      <c r="E994" s="3"/>
      <c r="F994" s="3"/>
      <c r="G994" s="3"/>
      <c r="H994" s="3"/>
      <c r="I994" s="3"/>
      <c r="J994" s="3"/>
      <c r="K994" s="3"/>
      <c r="L994" s="3"/>
      <c r="M994" s="3"/>
      <c r="N994" s="3"/>
      <c r="O994" s="3"/>
      <c r="P994" s="3"/>
      <c r="Q994" s="42"/>
      <c r="R994" s="3"/>
      <c r="S994" s="3"/>
      <c r="T994" s="3"/>
      <c r="U994" s="3"/>
      <c r="V994" s="42"/>
      <c r="W994" s="3"/>
      <c r="X994" s="3"/>
      <c r="Y994" s="3"/>
      <c r="Z994" s="3"/>
      <c r="AA994" s="3"/>
      <c r="AB994" s="3"/>
      <c r="AC994" s="3"/>
      <c r="AD994" s="3"/>
      <c r="AE994" s="3"/>
      <c r="AF994" s="3"/>
      <c r="AG994" s="3"/>
      <c r="AH994" s="3"/>
      <c r="AI994" s="3"/>
      <c r="AJ994" s="3"/>
      <c r="AK994" s="3"/>
      <c r="AL994" s="3"/>
      <c r="AM994" s="3"/>
      <c r="AN994" s="3"/>
    </row>
    <row r="995" spans="1:40" ht="14.5">
      <c r="A995" s="3"/>
      <c r="B995" s="3"/>
      <c r="C995" s="3"/>
      <c r="D995" s="3"/>
      <c r="E995" s="3"/>
      <c r="F995" s="3"/>
      <c r="G995" s="3"/>
      <c r="H995" s="3"/>
      <c r="I995" s="3"/>
      <c r="J995" s="3"/>
      <c r="K995" s="3"/>
      <c r="L995" s="3"/>
      <c r="M995" s="3"/>
      <c r="N995" s="3"/>
      <c r="O995" s="3"/>
      <c r="P995" s="3"/>
      <c r="Q995" s="42"/>
      <c r="R995" s="3"/>
      <c r="S995" s="3"/>
      <c r="T995" s="3"/>
      <c r="U995" s="3"/>
      <c r="V995" s="42"/>
      <c r="W995" s="3"/>
      <c r="X995" s="3"/>
      <c r="Y995" s="3"/>
      <c r="Z995" s="3"/>
      <c r="AA995" s="3"/>
      <c r="AB995" s="3"/>
      <c r="AC995" s="3"/>
      <c r="AD995" s="3"/>
      <c r="AE995" s="3"/>
      <c r="AF995" s="3"/>
      <c r="AG995" s="3"/>
      <c r="AH995" s="3"/>
      <c r="AI995" s="3"/>
      <c r="AJ995" s="3"/>
      <c r="AK995" s="3"/>
      <c r="AL995" s="3"/>
      <c r="AM995" s="3"/>
      <c r="AN995" s="3"/>
    </row>
    <row r="996" spans="1:40" ht="14.5">
      <c r="A996" s="3"/>
      <c r="B996" s="3"/>
      <c r="C996" s="3"/>
      <c r="D996" s="3"/>
      <c r="E996" s="3"/>
      <c r="F996" s="3"/>
      <c r="G996" s="3"/>
      <c r="H996" s="3"/>
      <c r="I996" s="3"/>
      <c r="J996" s="3"/>
      <c r="K996" s="3"/>
      <c r="L996" s="3"/>
      <c r="M996" s="3"/>
      <c r="N996" s="3"/>
      <c r="O996" s="3"/>
      <c r="P996" s="3"/>
      <c r="Q996" s="42"/>
      <c r="R996" s="3"/>
      <c r="S996" s="3"/>
      <c r="T996" s="3"/>
      <c r="U996" s="3"/>
      <c r="V996" s="42"/>
      <c r="W996" s="3"/>
      <c r="X996" s="3"/>
      <c r="Y996" s="3"/>
      <c r="Z996" s="3"/>
      <c r="AA996" s="3"/>
      <c r="AB996" s="3"/>
      <c r="AC996" s="3"/>
      <c r="AD996" s="3"/>
      <c r="AE996" s="3"/>
      <c r="AF996" s="3"/>
      <c r="AG996" s="3"/>
      <c r="AH996" s="3"/>
      <c r="AI996" s="3"/>
      <c r="AJ996" s="3"/>
      <c r="AK996" s="3"/>
      <c r="AL996" s="3"/>
      <c r="AM996" s="3"/>
      <c r="AN996" s="3"/>
    </row>
    <row r="997" spans="1:40" ht="14.5">
      <c r="A997" s="3"/>
      <c r="B997" s="3"/>
      <c r="C997" s="3"/>
      <c r="D997" s="3"/>
      <c r="E997" s="3"/>
      <c r="F997" s="3"/>
      <c r="G997" s="3"/>
      <c r="H997" s="3"/>
      <c r="I997" s="3"/>
      <c r="J997" s="3"/>
      <c r="K997" s="3"/>
      <c r="L997" s="3"/>
      <c r="M997" s="3"/>
      <c r="N997" s="3"/>
      <c r="O997" s="3"/>
      <c r="P997" s="3"/>
      <c r="Q997" s="42"/>
      <c r="R997" s="3"/>
      <c r="S997" s="3"/>
      <c r="T997" s="3"/>
      <c r="U997" s="3"/>
      <c r="V997" s="42"/>
      <c r="W997" s="3"/>
      <c r="X997" s="3"/>
      <c r="Y997" s="3"/>
      <c r="Z997" s="3"/>
      <c r="AA997" s="3"/>
      <c r="AB997" s="3"/>
      <c r="AC997" s="3"/>
      <c r="AD997" s="3"/>
      <c r="AE997" s="3"/>
      <c r="AF997" s="3"/>
      <c r="AG997" s="3"/>
      <c r="AH997" s="3"/>
      <c r="AI997" s="3"/>
      <c r="AJ997" s="3"/>
      <c r="AK997" s="3"/>
      <c r="AL997" s="3"/>
      <c r="AM997" s="3"/>
      <c r="AN997" s="3"/>
    </row>
    <row r="998" spans="1:40" ht="14.5">
      <c r="A998" s="3"/>
      <c r="B998" s="3"/>
      <c r="C998" s="3"/>
      <c r="D998" s="3"/>
      <c r="E998" s="3"/>
      <c r="F998" s="3"/>
      <c r="G998" s="3"/>
      <c r="H998" s="3"/>
      <c r="I998" s="3"/>
      <c r="J998" s="3"/>
      <c r="K998" s="3"/>
      <c r="L998" s="3"/>
      <c r="M998" s="3"/>
      <c r="N998" s="3"/>
      <c r="O998" s="3"/>
      <c r="P998" s="3"/>
      <c r="Q998" s="42"/>
      <c r="R998" s="3"/>
      <c r="S998" s="3"/>
      <c r="T998" s="3"/>
      <c r="U998" s="3"/>
      <c r="V998" s="42"/>
      <c r="W998" s="3"/>
      <c r="X998" s="3"/>
      <c r="Y998" s="3"/>
      <c r="Z998" s="3"/>
      <c r="AA998" s="3"/>
      <c r="AB998" s="3"/>
      <c r="AC998" s="3"/>
      <c r="AD998" s="3"/>
      <c r="AE998" s="3"/>
      <c r="AF998" s="3"/>
      <c r="AG998" s="3"/>
      <c r="AH998" s="3"/>
      <c r="AI998" s="3"/>
      <c r="AJ998" s="3"/>
      <c r="AK998" s="3"/>
      <c r="AL998" s="3"/>
      <c r="AM998" s="3"/>
      <c r="AN998" s="3"/>
    </row>
    <row r="999" spans="1:40" ht="14.5">
      <c r="A999" s="3"/>
      <c r="B999" s="3"/>
      <c r="C999" s="3"/>
      <c r="D999" s="3"/>
      <c r="E999" s="3"/>
      <c r="F999" s="3"/>
      <c r="G999" s="3"/>
      <c r="H999" s="3"/>
      <c r="I999" s="3"/>
      <c r="J999" s="3"/>
      <c r="K999" s="3"/>
      <c r="L999" s="3"/>
      <c r="M999" s="3"/>
      <c r="N999" s="3"/>
      <c r="O999" s="3"/>
      <c r="P999" s="3"/>
      <c r="Q999" s="42"/>
      <c r="R999" s="3"/>
      <c r="S999" s="3"/>
      <c r="T999" s="3"/>
      <c r="U999" s="3"/>
      <c r="V999" s="42"/>
      <c r="W999" s="3"/>
      <c r="X999" s="3"/>
      <c r="Y999" s="3"/>
      <c r="Z999" s="3"/>
      <c r="AA999" s="3"/>
      <c r="AB999" s="3"/>
      <c r="AC999" s="3"/>
      <c r="AD999" s="3"/>
      <c r="AE999" s="3"/>
      <c r="AF999" s="3"/>
      <c r="AG999" s="3"/>
      <c r="AH999" s="3"/>
      <c r="AI999" s="3"/>
      <c r="AJ999" s="3"/>
      <c r="AK999" s="3"/>
      <c r="AL999" s="3"/>
      <c r="AM999" s="3"/>
      <c r="AN999" s="3"/>
    </row>
    <row r="1000" spans="1:40" ht="14.5">
      <c r="A1000" s="3"/>
      <c r="B1000" s="3"/>
      <c r="C1000" s="3"/>
      <c r="D1000" s="3"/>
      <c r="E1000" s="3"/>
      <c r="F1000" s="3"/>
      <c r="G1000" s="3"/>
      <c r="H1000" s="3"/>
      <c r="I1000" s="3"/>
      <c r="J1000" s="3"/>
      <c r="K1000" s="3"/>
      <c r="L1000" s="3"/>
      <c r="M1000" s="3"/>
      <c r="N1000" s="3"/>
      <c r="O1000" s="3"/>
      <c r="P1000" s="3"/>
      <c r="Q1000" s="42"/>
      <c r="R1000" s="3"/>
      <c r="S1000" s="3"/>
      <c r="T1000" s="3"/>
      <c r="U1000" s="3"/>
      <c r="V1000" s="42"/>
      <c r="W1000" s="3"/>
      <c r="X1000" s="3"/>
      <c r="Y1000" s="3"/>
      <c r="Z1000" s="3"/>
      <c r="AA1000" s="3"/>
      <c r="AB1000" s="3"/>
      <c r="AC1000" s="3"/>
      <c r="AD1000" s="3"/>
      <c r="AE1000" s="3"/>
      <c r="AF1000" s="3"/>
      <c r="AG1000" s="3"/>
      <c r="AH1000" s="3"/>
      <c r="AI1000" s="3"/>
      <c r="AJ1000" s="3"/>
      <c r="AK1000" s="3"/>
      <c r="AL1000" s="3"/>
      <c r="AM1000" s="3"/>
      <c r="AN1000" s="3"/>
    </row>
    <row r="1001" spans="1:40" ht="14.5">
      <c r="A1001" s="3"/>
      <c r="B1001" s="3"/>
      <c r="C1001" s="3"/>
      <c r="D1001" s="3"/>
      <c r="E1001" s="3"/>
      <c r="F1001" s="3"/>
      <c r="G1001" s="3"/>
      <c r="H1001" s="3"/>
      <c r="I1001" s="3"/>
      <c r="J1001" s="3"/>
      <c r="K1001" s="3"/>
      <c r="L1001" s="3"/>
      <c r="M1001" s="3"/>
      <c r="N1001" s="3"/>
      <c r="O1001" s="3"/>
      <c r="P1001" s="3"/>
      <c r="Q1001" s="42"/>
      <c r="R1001" s="3"/>
      <c r="S1001" s="3"/>
      <c r="T1001" s="3"/>
      <c r="U1001" s="3"/>
      <c r="V1001" s="42"/>
      <c r="W1001" s="3"/>
      <c r="X1001" s="3"/>
      <c r="Y1001" s="3"/>
      <c r="Z1001" s="3"/>
      <c r="AA1001" s="3"/>
      <c r="AB1001" s="3"/>
      <c r="AC1001" s="3"/>
      <c r="AD1001" s="3"/>
      <c r="AE1001" s="3"/>
      <c r="AF1001" s="3"/>
      <c r="AG1001" s="3"/>
      <c r="AH1001" s="3"/>
      <c r="AI1001" s="3"/>
      <c r="AJ1001" s="3"/>
      <c r="AK1001" s="3"/>
      <c r="AL1001" s="3"/>
      <c r="AM1001" s="3"/>
      <c r="AN1001" s="3"/>
    </row>
    <row r="1002" spans="1:40" ht="14.5">
      <c r="A1002" s="3"/>
      <c r="B1002" s="3"/>
      <c r="C1002" s="3"/>
      <c r="D1002" s="3"/>
      <c r="E1002" s="3"/>
      <c r="F1002" s="3"/>
      <c r="G1002" s="3"/>
      <c r="H1002" s="3"/>
      <c r="I1002" s="3"/>
      <c r="J1002" s="3"/>
      <c r="K1002" s="3"/>
      <c r="L1002" s="3"/>
      <c r="M1002" s="3"/>
      <c r="N1002" s="3"/>
      <c r="O1002" s="3"/>
      <c r="P1002" s="3"/>
      <c r="Q1002" s="42"/>
      <c r="R1002" s="3"/>
      <c r="S1002" s="3"/>
      <c r="T1002" s="3"/>
      <c r="U1002" s="3"/>
      <c r="V1002" s="42"/>
      <c r="W1002" s="3"/>
      <c r="X1002" s="3"/>
      <c r="Y1002" s="3"/>
      <c r="Z1002" s="3"/>
      <c r="AA1002" s="3"/>
      <c r="AB1002" s="3"/>
      <c r="AC1002" s="3"/>
      <c r="AD1002" s="3"/>
      <c r="AE1002" s="3"/>
      <c r="AF1002" s="3"/>
      <c r="AG1002" s="3"/>
      <c r="AH1002" s="3"/>
      <c r="AI1002" s="3"/>
      <c r="AJ1002" s="3"/>
      <c r="AK1002" s="3"/>
      <c r="AL1002" s="3"/>
      <c r="AM1002" s="3"/>
      <c r="AN1002" s="3"/>
    </row>
    <row r="1003" spans="1:40" ht="14.5">
      <c r="A1003" s="3"/>
      <c r="B1003" s="3"/>
      <c r="C1003" s="3"/>
      <c r="D1003" s="3"/>
      <c r="E1003" s="3"/>
      <c r="F1003" s="3"/>
      <c r="G1003" s="3"/>
      <c r="H1003" s="3"/>
      <c r="I1003" s="3"/>
      <c r="J1003" s="3"/>
      <c r="K1003" s="3"/>
      <c r="L1003" s="3"/>
      <c r="M1003" s="3"/>
      <c r="N1003" s="3"/>
      <c r="O1003" s="3"/>
      <c r="P1003" s="3"/>
      <c r="Q1003" s="42"/>
      <c r="R1003" s="3"/>
      <c r="S1003" s="3"/>
      <c r="T1003" s="3"/>
      <c r="U1003" s="3"/>
      <c r="V1003" s="42"/>
      <c r="W1003" s="3"/>
      <c r="X1003" s="3"/>
      <c r="Y1003" s="3"/>
      <c r="Z1003" s="3"/>
      <c r="AA1003" s="3"/>
      <c r="AB1003" s="3"/>
      <c r="AC1003" s="3"/>
      <c r="AD1003" s="3"/>
      <c r="AE1003" s="3"/>
      <c r="AF1003" s="3"/>
      <c r="AG1003" s="3"/>
      <c r="AH1003" s="3"/>
      <c r="AI1003" s="3"/>
      <c r="AJ1003" s="3"/>
      <c r="AK1003" s="3"/>
      <c r="AL1003" s="3"/>
      <c r="AM1003" s="3"/>
      <c r="AN1003" s="3"/>
    </row>
    <row r="1004" spans="1:40" ht="14.5">
      <c r="A1004" s="3"/>
      <c r="B1004" s="3"/>
      <c r="C1004" s="3"/>
      <c r="D1004" s="3"/>
      <c r="E1004" s="3"/>
      <c r="F1004" s="3"/>
      <c r="G1004" s="3"/>
      <c r="H1004" s="3"/>
      <c r="I1004" s="3"/>
      <c r="J1004" s="3"/>
      <c r="K1004" s="3"/>
      <c r="L1004" s="3"/>
      <c r="M1004" s="3"/>
      <c r="N1004" s="3"/>
      <c r="O1004" s="3"/>
      <c r="P1004" s="3"/>
      <c r="Q1004" s="42"/>
      <c r="R1004" s="3"/>
      <c r="S1004" s="3"/>
      <c r="T1004" s="3"/>
      <c r="U1004" s="3"/>
      <c r="V1004" s="42"/>
      <c r="W1004" s="3"/>
      <c r="X1004" s="3"/>
      <c r="Y1004" s="3"/>
      <c r="Z1004" s="3"/>
      <c r="AA1004" s="3"/>
      <c r="AB1004" s="3"/>
      <c r="AC1004" s="3"/>
      <c r="AD1004" s="3"/>
      <c r="AE1004" s="3"/>
      <c r="AF1004" s="3"/>
      <c r="AG1004" s="3"/>
      <c r="AH1004" s="3"/>
      <c r="AI1004" s="3"/>
      <c r="AJ1004" s="3"/>
      <c r="AK1004" s="3"/>
      <c r="AL1004" s="3"/>
      <c r="AM1004" s="3"/>
      <c r="AN1004" s="3"/>
    </row>
    <row r="1005" spans="1:40" ht="14.5">
      <c r="A1005" s="3"/>
      <c r="B1005" s="3"/>
      <c r="C1005" s="3"/>
      <c r="D1005" s="3"/>
      <c r="E1005" s="3"/>
      <c r="F1005" s="3"/>
      <c r="G1005" s="3"/>
      <c r="H1005" s="3"/>
      <c r="I1005" s="3"/>
      <c r="J1005" s="3"/>
      <c r="K1005" s="3"/>
      <c r="L1005" s="3"/>
      <c r="M1005" s="3"/>
      <c r="N1005" s="3"/>
      <c r="O1005" s="3"/>
      <c r="P1005" s="3"/>
      <c r="Q1005" s="42"/>
      <c r="R1005" s="3"/>
      <c r="S1005" s="3"/>
      <c r="T1005" s="3"/>
      <c r="U1005" s="3"/>
      <c r="V1005" s="42"/>
      <c r="W1005" s="3"/>
      <c r="X1005" s="3"/>
      <c r="Y1005" s="3"/>
      <c r="Z1005" s="3"/>
      <c r="AA1005" s="3"/>
      <c r="AB1005" s="3"/>
      <c r="AC1005" s="3"/>
      <c r="AD1005" s="3"/>
      <c r="AE1005" s="3"/>
      <c r="AF1005" s="3"/>
      <c r="AG1005" s="3"/>
      <c r="AH1005" s="3"/>
      <c r="AI1005" s="3"/>
      <c r="AJ1005" s="3"/>
      <c r="AK1005" s="3"/>
      <c r="AL1005" s="3"/>
      <c r="AM1005" s="3"/>
      <c r="AN1005" s="3"/>
    </row>
    <row r="1006" spans="1:40" ht="14.5">
      <c r="A1006" s="3"/>
      <c r="B1006" s="3"/>
      <c r="C1006" s="3"/>
      <c r="D1006" s="3"/>
      <c r="E1006" s="3"/>
      <c r="F1006" s="3"/>
      <c r="G1006" s="3"/>
      <c r="H1006" s="3"/>
      <c r="I1006" s="3"/>
      <c r="J1006" s="3"/>
      <c r="K1006" s="3"/>
      <c r="L1006" s="3"/>
      <c r="M1006" s="3"/>
      <c r="N1006" s="3"/>
      <c r="O1006" s="3"/>
      <c r="P1006" s="3"/>
      <c r="Q1006" s="42"/>
      <c r="R1006" s="3"/>
      <c r="S1006" s="3"/>
      <c r="T1006" s="3"/>
      <c r="U1006" s="3"/>
      <c r="V1006" s="42"/>
      <c r="W1006" s="3"/>
      <c r="X1006" s="3"/>
      <c r="Y1006" s="3"/>
      <c r="Z1006" s="3"/>
      <c r="AA1006" s="3"/>
      <c r="AB1006" s="3"/>
      <c r="AC1006" s="3"/>
      <c r="AD1006" s="3"/>
      <c r="AE1006" s="3"/>
      <c r="AF1006" s="3"/>
      <c r="AG1006" s="3"/>
      <c r="AH1006" s="3"/>
      <c r="AI1006" s="3"/>
      <c r="AJ1006" s="3"/>
      <c r="AK1006" s="3"/>
      <c r="AL1006" s="3"/>
      <c r="AM1006" s="3"/>
      <c r="AN1006" s="3"/>
    </row>
    <row r="1007" spans="1:40" ht="14.5">
      <c r="A1007" s="3"/>
      <c r="B1007" s="3"/>
      <c r="C1007" s="3"/>
      <c r="D1007" s="3"/>
      <c r="E1007" s="3"/>
      <c r="F1007" s="3"/>
      <c r="G1007" s="3"/>
      <c r="H1007" s="3"/>
      <c r="I1007" s="3"/>
      <c r="J1007" s="3"/>
      <c r="K1007" s="3"/>
      <c r="L1007" s="3"/>
      <c r="M1007" s="3"/>
      <c r="N1007" s="3"/>
      <c r="O1007" s="3"/>
      <c r="P1007" s="3"/>
      <c r="Q1007" s="42"/>
      <c r="R1007" s="3"/>
      <c r="S1007" s="3"/>
      <c r="T1007" s="3"/>
      <c r="U1007" s="3"/>
      <c r="V1007" s="42"/>
      <c r="W1007" s="3"/>
      <c r="X1007" s="3"/>
      <c r="Y1007" s="3"/>
      <c r="Z1007" s="3"/>
      <c r="AA1007" s="3"/>
      <c r="AB1007" s="3"/>
      <c r="AC1007" s="3"/>
      <c r="AD1007" s="3"/>
      <c r="AE1007" s="3"/>
      <c r="AF1007" s="3"/>
      <c r="AG1007" s="3"/>
      <c r="AH1007" s="3"/>
      <c r="AI1007" s="3"/>
      <c r="AJ1007" s="3"/>
      <c r="AK1007" s="3"/>
      <c r="AL1007" s="3"/>
      <c r="AM1007" s="3"/>
      <c r="AN1007" s="3"/>
    </row>
    <row r="1008" spans="1:40" ht="14.5">
      <c r="A1008" s="3"/>
      <c r="B1008" s="3"/>
      <c r="C1008" s="3"/>
      <c r="D1008" s="3"/>
      <c r="E1008" s="3"/>
      <c r="F1008" s="3"/>
      <c r="G1008" s="3"/>
      <c r="H1008" s="3"/>
      <c r="I1008" s="3"/>
      <c r="J1008" s="3"/>
      <c r="K1008" s="3"/>
      <c r="L1008" s="3"/>
      <c r="M1008" s="3"/>
      <c r="N1008" s="3"/>
      <c r="O1008" s="3"/>
      <c r="P1008" s="3"/>
      <c r="Q1008" s="42"/>
      <c r="R1008" s="3"/>
      <c r="S1008" s="3"/>
      <c r="T1008" s="3"/>
      <c r="U1008" s="3"/>
      <c r="V1008" s="42"/>
      <c r="W1008" s="3"/>
      <c r="X1008" s="3"/>
      <c r="Y1008" s="3"/>
      <c r="Z1008" s="3"/>
      <c r="AA1008" s="3"/>
      <c r="AB1008" s="3"/>
      <c r="AC1008" s="3"/>
      <c r="AD1008" s="3"/>
      <c r="AE1008" s="3"/>
      <c r="AF1008" s="3"/>
      <c r="AG1008" s="3"/>
      <c r="AH1008" s="3"/>
      <c r="AI1008" s="3"/>
      <c r="AJ1008" s="3"/>
      <c r="AK1008" s="3"/>
      <c r="AL1008" s="3"/>
      <c r="AM1008" s="3"/>
      <c r="AN1008" s="3"/>
    </row>
    <row r="1009" spans="1:40" ht="14.5">
      <c r="A1009" s="3"/>
      <c r="B1009" s="3"/>
      <c r="C1009" s="3"/>
      <c r="D1009" s="3"/>
      <c r="E1009" s="3"/>
      <c r="F1009" s="3"/>
      <c r="G1009" s="3"/>
      <c r="H1009" s="3"/>
      <c r="I1009" s="3"/>
      <c r="J1009" s="3"/>
      <c r="K1009" s="3"/>
      <c r="L1009" s="3"/>
      <c r="M1009" s="3"/>
      <c r="N1009" s="3"/>
      <c r="O1009" s="3"/>
      <c r="P1009" s="3"/>
      <c r="Q1009" s="42"/>
      <c r="R1009" s="3"/>
      <c r="S1009" s="3"/>
      <c r="T1009" s="3"/>
      <c r="U1009" s="3"/>
      <c r="V1009" s="42"/>
      <c r="W1009" s="3"/>
      <c r="X1009" s="3"/>
      <c r="Y1009" s="3"/>
      <c r="Z1009" s="3"/>
      <c r="AA1009" s="3"/>
      <c r="AB1009" s="3"/>
      <c r="AC1009" s="3"/>
      <c r="AD1009" s="3"/>
      <c r="AE1009" s="3"/>
      <c r="AF1009" s="3"/>
      <c r="AG1009" s="3"/>
      <c r="AH1009" s="3"/>
      <c r="AI1009" s="3"/>
      <c r="AJ1009" s="3"/>
      <c r="AK1009" s="3"/>
      <c r="AL1009" s="3"/>
      <c r="AM1009" s="3"/>
      <c r="AN1009" s="3"/>
    </row>
    <row r="1010" spans="1:40" ht="14.5">
      <c r="A1010" s="3"/>
      <c r="B1010" s="3"/>
      <c r="C1010" s="3"/>
      <c r="D1010" s="3"/>
      <c r="E1010" s="3"/>
      <c r="F1010" s="3"/>
      <c r="G1010" s="3"/>
      <c r="H1010" s="3"/>
      <c r="I1010" s="3"/>
      <c r="J1010" s="3"/>
      <c r="K1010" s="3"/>
      <c r="L1010" s="3"/>
      <c r="M1010" s="3"/>
      <c r="N1010" s="3"/>
      <c r="O1010" s="3"/>
      <c r="P1010" s="3"/>
      <c r="Q1010" s="42"/>
      <c r="R1010" s="3"/>
      <c r="S1010" s="3"/>
      <c r="T1010" s="3"/>
      <c r="U1010" s="3"/>
      <c r="V1010" s="42"/>
      <c r="W1010" s="3"/>
      <c r="X1010" s="3"/>
      <c r="Y1010" s="3"/>
      <c r="Z1010" s="3"/>
      <c r="AA1010" s="3"/>
      <c r="AB1010" s="3"/>
      <c r="AC1010" s="3"/>
      <c r="AD1010" s="3"/>
      <c r="AE1010" s="3"/>
      <c r="AF1010" s="3"/>
      <c r="AG1010" s="3"/>
      <c r="AH1010" s="3"/>
      <c r="AI1010" s="3"/>
      <c r="AJ1010" s="3"/>
      <c r="AK1010" s="3"/>
      <c r="AL1010" s="3"/>
      <c r="AM1010" s="3"/>
      <c r="AN1010" s="3"/>
    </row>
    <row r="1011" spans="1:40" ht="14.5">
      <c r="A1011" s="3"/>
      <c r="B1011" s="3"/>
      <c r="C1011" s="3"/>
      <c r="D1011" s="3"/>
      <c r="E1011" s="3"/>
      <c r="F1011" s="3"/>
      <c r="G1011" s="3"/>
      <c r="H1011" s="3"/>
      <c r="I1011" s="3"/>
      <c r="J1011" s="3"/>
      <c r="K1011" s="3"/>
      <c r="L1011" s="3"/>
      <c r="M1011" s="3"/>
      <c r="N1011" s="3"/>
      <c r="O1011" s="3"/>
      <c r="P1011" s="3"/>
      <c r="Q1011" s="42"/>
      <c r="R1011" s="3"/>
      <c r="S1011" s="3"/>
      <c r="T1011" s="3"/>
      <c r="U1011" s="3"/>
      <c r="V1011" s="42"/>
      <c r="W1011" s="3"/>
      <c r="X1011" s="3"/>
      <c r="Y1011" s="3"/>
      <c r="Z1011" s="3"/>
      <c r="AA1011" s="3"/>
      <c r="AB1011" s="3"/>
      <c r="AC1011" s="3"/>
      <c r="AD1011" s="3"/>
      <c r="AE1011" s="3"/>
      <c r="AF1011" s="3"/>
      <c r="AG1011" s="3"/>
      <c r="AH1011" s="3"/>
      <c r="AI1011" s="3"/>
      <c r="AJ1011" s="3"/>
      <c r="AK1011" s="3"/>
      <c r="AL1011" s="3"/>
      <c r="AM1011" s="3"/>
      <c r="AN1011" s="3"/>
    </row>
    <row r="1012" spans="1:40" ht="14.5">
      <c r="A1012" s="3"/>
      <c r="B1012" s="3"/>
      <c r="C1012" s="3"/>
      <c r="D1012" s="3"/>
      <c r="E1012" s="3"/>
      <c r="F1012" s="3"/>
      <c r="G1012" s="3"/>
      <c r="H1012" s="3"/>
      <c r="I1012" s="3"/>
      <c r="J1012" s="3"/>
      <c r="K1012" s="3"/>
      <c r="L1012" s="3"/>
      <c r="M1012" s="3"/>
      <c r="N1012" s="3"/>
      <c r="O1012" s="3"/>
      <c r="P1012" s="3"/>
      <c r="Q1012" s="42"/>
      <c r="R1012" s="3"/>
      <c r="S1012" s="3"/>
      <c r="T1012" s="3"/>
      <c r="U1012" s="3"/>
      <c r="V1012" s="42"/>
      <c r="W1012" s="3"/>
      <c r="X1012" s="3"/>
      <c r="Y1012" s="3"/>
      <c r="Z1012" s="3"/>
      <c r="AA1012" s="3"/>
      <c r="AB1012" s="3"/>
      <c r="AC1012" s="3"/>
      <c r="AD1012" s="3"/>
      <c r="AE1012" s="3"/>
      <c r="AF1012" s="3"/>
      <c r="AG1012" s="3"/>
      <c r="AH1012" s="3"/>
      <c r="AI1012" s="3"/>
      <c r="AJ1012" s="3"/>
      <c r="AK1012" s="3"/>
      <c r="AL1012" s="3"/>
      <c r="AM1012" s="3"/>
      <c r="AN1012" s="3"/>
    </row>
    <row r="1013" spans="1:40" ht="14.5">
      <c r="A1013" s="3"/>
      <c r="B1013" s="3"/>
      <c r="C1013" s="3"/>
      <c r="D1013" s="3"/>
      <c r="E1013" s="3"/>
      <c r="F1013" s="3"/>
      <c r="G1013" s="3"/>
      <c r="H1013" s="3"/>
      <c r="I1013" s="3"/>
      <c r="J1013" s="3"/>
      <c r="K1013" s="3"/>
      <c r="L1013" s="3"/>
      <c r="M1013" s="3"/>
      <c r="N1013" s="3"/>
      <c r="O1013" s="3"/>
      <c r="P1013" s="3"/>
      <c r="Q1013" s="42"/>
      <c r="R1013" s="3"/>
      <c r="S1013" s="3"/>
      <c r="T1013" s="3"/>
      <c r="U1013" s="3"/>
      <c r="V1013" s="42"/>
      <c r="W1013" s="3"/>
      <c r="X1013" s="3"/>
      <c r="Y1013" s="3"/>
      <c r="Z1013" s="3"/>
      <c r="AA1013" s="3"/>
      <c r="AB1013" s="3"/>
      <c r="AC1013" s="3"/>
      <c r="AD1013" s="3"/>
      <c r="AE1013" s="3"/>
      <c r="AF1013" s="3"/>
      <c r="AG1013" s="3"/>
      <c r="AH1013" s="3"/>
      <c r="AI1013" s="3"/>
      <c r="AJ1013" s="3"/>
      <c r="AK1013" s="3"/>
      <c r="AL1013" s="3"/>
      <c r="AM1013" s="3"/>
      <c r="AN1013" s="3"/>
    </row>
    <row r="1014" spans="1:40" ht="14.5">
      <c r="A1014" s="3"/>
      <c r="B1014" s="3"/>
      <c r="C1014" s="3"/>
      <c r="D1014" s="3"/>
      <c r="E1014" s="3"/>
      <c r="F1014" s="3"/>
      <c r="G1014" s="3"/>
      <c r="H1014" s="3"/>
      <c r="I1014" s="3"/>
      <c r="J1014" s="3"/>
      <c r="K1014" s="3"/>
      <c r="L1014" s="3"/>
      <c r="M1014" s="3"/>
      <c r="N1014" s="3"/>
      <c r="O1014" s="3"/>
      <c r="P1014" s="3"/>
      <c r="Q1014" s="42"/>
      <c r="R1014" s="3"/>
      <c r="S1014" s="3"/>
      <c r="T1014" s="3"/>
      <c r="U1014" s="3"/>
      <c r="V1014" s="42"/>
      <c r="W1014" s="3"/>
      <c r="X1014" s="3"/>
      <c r="Y1014" s="3"/>
      <c r="Z1014" s="3"/>
      <c r="AA1014" s="3"/>
      <c r="AB1014" s="3"/>
      <c r="AC1014" s="3"/>
      <c r="AD1014" s="3"/>
      <c r="AE1014" s="3"/>
      <c r="AF1014" s="3"/>
      <c r="AG1014" s="3"/>
      <c r="AH1014" s="3"/>
      <c r="AI1014" s="3"/>
      <c r="AJ1014" s="3"/>
      <c r="AK1014" s="3"/>
      <c r="AL1014" s="3"/>
      <c r="AM1014" s="3"/>
      <c r="AN1014" s="3"/>
    </row>
    <row r="1015" spans="1:40" ht="14.5">
      <c r="A1015" s="3"/>
      <c r="B1015" s="3"/>
      <c r="C1015" s="3"/>
      <c r="D1015" s="3"/>
      <c r="E1015" s="3"/>
      <c r="F1015" s="3"/>
      <c r="G1015" s="3"/>
      <c r="H1015" s="3"/>
      <c r="I1015" s="3"/>
      <c r="J1015" s="3"/>
      <c r="K1015" s="3"/>
      <c r="L1015" s="3"/>
      <c r="M1015" s="3"/>
      <c r="N1015" s="3"/>
      <c r="O1015" s="3"/>
      <c r="P1015" s="3"/>
      <c r="Q1015" s="42"/>
      <c r="R1015" s="3"/>
      <c r="S1015" s="3"/>
      <c r="T1015" s="3"/>
      <c r="U1015" s="3"/>
      <c r="V1015" s="42"/>
      <c r="W1015" s="3"/>
      <c r="X1015" s="3"/>
      <c r="Y1015" s="3"/>
      <c r="Z1015" s="3"/>
      <c r="AA1015" s="3"/>
      <c r="AB1015" s="3"/>
      <c r="AC1015" s="3"/>
      <c r="AD1015" s="3"/>
      <c r="AE1015" s="3"/>
      <c r="AF1015" s="3"/>
      <c r="AG1015" s="3"/>
      <c r="AH1015" s="3"/>
      <c r="AI1015" s="3"/>
      <c r="AJ1015" s="3"/>
      <c r="AK1015" s="3"/>
      <c r="AL1015" s="3"/>
      <c r="AM1015" s="3"/>
      <c r="AN1015" s="3"/>
    </row>
    <row r="1016" spans="1:40" ht="14.5">
      <c r="A1016" s="3"/>
      <c r="B1016" s="3"/>
      <c r="C1016" s="3"/>
      <c r="D1016" s="3"/>
      <c r="E1016" s="3"/>
      <c r="F1016" s="3"/>
      <c r="G1016" s="3"/>
      <c r="H1016" s="3"/>
      <c r="I1016" s="3"/>
      <c r="J1016" s="3"/>
      <c r="K1016" s="3"/>
      <c r="L1016" s="3"/>
      <c r="M1016" s="3"/>
      <c r="N1016" s="3"/>
      <c r="O1016" s="3"/>
      <c r="P1016" s="3"/>
      <c r="Q1016" s="42"/>
      <c r="R1016" s="3"/>
      <c r="S1016" s="3"/>
      <c r="T1016" s="3"/>
      <c r="U1016" s="3"/>
      <c r="V1016" s="42"/>
      <c r="W1016" s="3"/>
      <c r="X1016" s="3"/>
      <c r="Y1016" s="3"/>
      <c r="Z1016" s="3"/>
      <c r="AA1016" s="3"/>
      <c r="AB1016" s="3"/>
      <c r="AC1016" s="3"/>
      <c r="AD1016" s="3"/>
      <c r="AE1016" s="3"/>
      <c r="AF1016" s="3"/>
      <c r="AG1016" s="3"/>
      <c r="AH1016" s="3"/>
      <c r="AI1016" s="3"/>
      <c r="AJ1016" s="3"/>
      <c r="AK1016" s="3"/>
      <c r="AL1016" s="3"/>
      <c r="AM1016" s="3"/>
      <c r="AN1016" s="3"/>
    </row>
    <row r="1017" spans="1:40" ht="14.5">
      <c r="A1017" s="3"/>
      <c r="B1017" s="3"/>
      <c r="C1017" s="3"/>
      <c r="D1017" s="3"/>
      <c r="E1017" s="3"/>
      <c r="F1017" s="3"/>
      <c r="G1017" s="3"/>
      <c r="H1017" s="3"/>
      <c r="I1017" s="3"/>
      <c r="J1017" s="3"/>
      <c r="K1017" s="3"/>
      <c r="L1017" s="3"/>
      <c r="M1017" s="3"/>
      <c r="N1017" s="3"/>
      <c r="O1017" s="3"/>
      <c r="P1017" s="3"/>
      <c r="Q1017" s="42"/>
      <c r="R1017" s="3"/>
      <c r="S1017" s="3"/>
      <c r="T1017" s="3"/>
      <c r="U1017" s="3"/>
      <c r="V1017" s="42"/>
      <c r="W1017" s="3"/>
      <c r="X1017" s="3"/>
      <c r="Y1017" s="3"/>
      <c r="Z1017" s="3"/>
      <c r="AA1017" s="3"/>
      <c r="AB1017" s="3"/>
      <c r="AC1017" s="3"/>
      <c r="AD1017" s="3"/>
      <c r="AE1017" s="3"/>
      <c r="AF1017" s="3"/>
      <c r="AG1017" s="3"/>
      <c r="AH1017" s="3"/>
      <c r="AI1017" s="3"/>
      <c r="AJ1017" s="3"/>
      <c r="AK1017" s="3"/>
      <c r="AL1017" s="3"/>
      <c r="AM1017" s="3"/>
      <c r="AN1017" s="3"/>
    </row>
    <row r="1018" spans="1:40" ht="14.5">
      <c r="A1018" s="3"/>
      <c r="B1018" s="3"/>
      <c r="C1018" s="3"/>
      <c r="D1018" s="3"/>
      <c r="E1018" s="3"/>
      <c r="F1018" s="3"/>
      <c r="G1018" s="3"/>
      <c r="H1018" s="3"/>
      <c r="I1018" s="3"/>
      <c r="J1018" s="3"/>
      <c r="K1018" s="3"/>
      <c r="L1018" s="3"/>
      <c r="M1018" s="3"/>
      <c r="N1018" s="3"/>
      <c r="O1018" s="3"/>
      <c r="P1018" s="3"/>
      <c r="Q1018" s="42"/>
      <c r="R1018" s="3"/>
      <c r="S1018" s="3"/>
      <c r="T1018" s="3"/>
      <c r="U1018" s="3"/>
      <c r="V1018" s="42"/>
      <c r="W1018" s="3"/>
      <c r="X1018" s="3"/>
      <c r="Y1018" s="3"/>
      <c r="Z1018" s="3"/>
      <c r="AA1018" s="3"/>
      <c r="AB1018" s="3"/>
      <c r="AC1018" s="3"/>
      <c r="AD1018" s="3"/>
      <c r="AE1018" s="3"/>
      <c r="AF1018" s="3"/>
      <c r="AG1018" s="3"/>
      <c r="AH1018" s="3"/>
      <c r="AI1018" s="3"/>
      <c r="AJ1018" s="3"/>
      <c r="AK1018" s="3"/>
      <c r="AL1018" s="3"/>
      <c r="AM1018" s="3"/>
      <c r="AN1018" s="3"/>
    </row>
    <row r="1019" spans="1:40" ht="14.5">
      <c r="A1019" s="3"/>
      <c r="B1019" s="3"/>
      <c r="C1019" s="3"/>
      <c r="D1019" s="3"/>
      <c r="E1019" s="3"/>
      <c r="F1019" s="3"/>
      <c r="G1019" s="3"/>
      <c r="H1019" s="3"/>
      <c r="I1019" s="3"/>
      <c r="J1019" s="3"/>
      <c r="K1019" s="3"/>
      <c r="L1019" s="3"/>
      <c r="M1019" s="3"/>
      <c r="N1019" s="3"/>
      <c r="O1019" s="3"/>
      <c r="P1019" s="3"/>
      <c r="Q1019" s="42"/>
      <c r="R1019" s="3"/>
      <c r="S1019" s="3"/>
      <c r="T1019" s="3"/>
      <c r="U1019" s="3"/>
      <c r="V1019" s="42"/>
      <c r="W1019" s="3"/>
      <c r="X1019" s="3"/>
      <c r="Y1019" s="3"/>
      <c r="Z1019" s="3"/>
      <c r="AA1019" s="3"/>
      <c r="AB1019" s="3"/>
      <c r="AC1019" s="3"/>
      <c r="AD1019" s="3"/>
      <c r="AE1019" s="3"/>
      <c r="AF1019" s="3"/>
      <c r="AG1019" s="3"/>
      <c r="AH1019" s="3"/>
      <c r="AI1019" s="3"/>
      <c r="AJ1019" s="3"/>
      <c r="AK1019" s="3"/>
      <c r="AL1019" s="3"/>
      <c r="AM1019" s="3"/>
      <c r="AN1019" s="3"/>
    </row>
    <row r="1020" spans="1:40" ht="14.5">
      <c r="A1020" s="3"/>
      <c r="B1020" s="3"/>
      <c r="C1020" s="3"/>
      <c r="D1020" s="3"/>
      <c r="E1020" s="3"/>
      <c r="F1020" s="3"/>
      <c r="G1020" s="3"/>
      <c r="H1020" s="3"/>
      <c r="I1020" s="3"/>
      <c r="J1020" s="3"/>
      <c r="K1020" s="3"/>
      <c r="L1020" s="3"/>
      <c r="M1020" s="3"/>
      <c r="N1020" s="3"/>
      <c r="O1020" s="3"/>
      <c r="P1020" s="3"/>
      <c r="Q1020" s="42"/>
      <c r="R1020" s="3"/>
      <c r="S1020" s="3"/>
      <c r="T1020" s="3"/>
      <c r="U1020" s="3"/>
      <c r="V1020" s="42"/>
      <c r="W1020" s="3"/>
      <c r="X1020" s="3"/>
      <c r="Y1020" s="3"/>
      <c r="Z1020" s="3"/>
      <c r="AA1020" s="3"/>
      <c r="AB1020" s="3"/>
      <c r="AC1020" s="3"/>
      <c r="AD1020" s="3"/>
      <c r="AE1020" s="3"/>
      <c r="AF1020" s="3"/>
      <c r="AG1020" s="3"/>
      <c r="AH1020" s="3"/>
      <c r="AI1020" s="3"/>
      <c r="AJ1020" s="3"/>
      <c r="AK1020" s="3"/>
      <c r="AL1020" s="3"/>
      <c r="AM1020" s="3"/>
      <c r="AN1020" s="3"/>
    </row>
    <row r="1021" spans="1:40" ht="14.5">
      <c r="A1021" s="3"/>
      <c r="B1021" s="3"/>
      <c r="C1021" s="3"/>
      <c r="D1021" s="3"/>
      <c r="E1021" s="3"/>
      <c r="F1021" s="3"/>
      <c r="G1021" s="3"/>
      <c r="H1021" s="3"/>
      <c r="I1021" s="3"/>
      <c r="J1021" s="3"/>
      <c r="K1021" s="3"/>
      <c r="L1021" s="3"/>
      <c r="M1021" s="3"/>
      <c r="N1021" s="3"/>
      <c r="O1021" s="3"/>
      <c r="P1021" s="3"/>
      <c r="Q1021" s="42"/>
      <c r="R1021" s="3"/>
      <c r="S1021" s="3"/>
      <c r="T1021" s="3"/>
      <c r="U1021" s="3"/>
      <c r="V1021" s="42"/>
      <c r="W1021" s="3"/>
      <c r="X1021" s="3"/>
      <c r="Y1021" s="3"/>
      <c r="Z1021" s="3"/>
      <c r="AA1021" s="3"/>
      <c r="AB1021" s="3"/>
      <c r="AC1021" s="3"/>
      <c r="AD1021" s="3"/>
      <c r="AE1021" s="3"/>
      <c r="AF1021" s="3"/>
      <c r="AG1021" s="3"/>
      <c r="AH1021" s="3"/>
      <c r="AI1021" s="3"/>
      <c r="AJ1021" s="3"/>
      <c r="AK1021" s="3"/>
      <c r="AL1021" s="3"/>
      <c r="AM1021" s="3"/>
      <c r="AN1021" s="3"/>
    </row>
    <row r="1022" spans="1:40" ht="14.5">
      <c r="A1022" s="3"/>
      <c r="B1022" s="3"/>
      <c r="C1022" s="3"/>
      <c r="D1022" s="3"/>
      <c r="E1022" s="3"/>
      <c r="F1022" s="3"/>
      <c r="G1022" s="3"/>
      <c r="H1022" s="3"/>
      <c r="I1022" s="3"/>
      <c r="J1022" s="3"/>
      <c r="K1022" s="3"/>
      <c r="L1022" s="3"/>
      <c r="M1022" s="3"/>
      <c r="N1022" s="3"/>
      <c r="O1022" s="3"/>
      <c r="P1022" s="3"/>
      <c r="Q1022" s="42"/>
      <c r="R1022" s="3"/>
      <c r="S1022" s="3"/>
      <c r="T1022" s="3"/>
      <c r="U1022" s="3"/>
      <c r="V1022" s="42"/>
      <c r="W1022" s="3"/>
      <c r="X1022" s="3"/>
      <c r="Y1022" s="3"/>
      <c r="Z1022" s="3"/>
      <c r="AA1022" s="3"/>
      <c r="AB1022" s="3"/>
      <c r="AC1022" s="3"/>
      <c r="AD1022" s="3"/>
      <c r="AE1022" s="3"/>
      <c r="AF1022" s="3"/>
      <c r="AG1022" s="3"/>
      <c r="AH1022" s="3"/>
      <c r="AI1022" s="3"/>
      <c r="AJ1022" s="3"/>
      <c r="AK1022" s="3"/>
      <c r="AL1022" s="3"/>
      <c r="AM1022" s="3"/>
      <c r="AN1022" s="3"/>
    </row>
    <row r="1023" spans="1:40" ht="14.5">
      <c r="A1023" s="3"/>
      <c r="B1023" s="3"/>
      <c r="C1023" s="3"/>
      <c r="D1023" s="3"/>
      <c r="E1023" s="3"/>
      <c r="F1023" s="3"/>
      <c r="G1023" s="3"/>
      <c r="H1023" s="3"/>
      <c r="I1023" s="3"/>
      <c r="J1023" s="3"/>
      <c r="K1023" s="3"/>
      <c r="L1023" s="3"/>
      <c r="M1023" s="3"/>
      <c r="N1023" s="3"/>
      <c r="O1023" s="3"/>
      <c r="P1023" s="3"/>
      <c r="Q1023" s="42"/>
      <c r="R1023" s="3"/>
      <c r="S1023" s="3"/>
      <c r="T1023" s="3"/>
      <c r="U1023" s="3"/>
      <c r="V1023" s="42"/>
      <c r="W1023" s="3"/>
      <c r="X1023" s="3"/>
      <c r="Y1023" s="3"/>
      <c r="Z1023" s="3"/>
      <c r="AA1023" s="3"/>
      <c r="AB1023" s="3"/>
      <c r="AC1023" s="3"/>
      <c r="AD1023" s="3"/>
      <c r="AE1023" s="3"/>
      <c r="AF1023" s="3"/>
      <c r="AG1023" s="3"/>
      <c r="AH1023" s="3"/>
      <c r="AI1023" s="3"/>
      <c r="AJ1023" s="3"/>
      <c r="AK1023" s="3"/>
      <c r="AL1023" s="3"/>
      <c r="AM1023" s="3"/>
      <c r="AN1023" s="3"/>
    </row>
    <row r="1024" spans="1:40" ht="14.5">
      <c r="A1024" s="3"/>
      <c r="B1024" s="3"/>
      <c r="C1024" s="3"/>
      <c r="D1024" s="3"/>
      <c r="E1024" s="3"/>
      <c r="F1024" s="3"/>
      <c r="G1024" s="3"/>
      <c r="H1024" s="3"/>
      <c r="I1024" s="3"/>
      <c r="J1024" s="3"/>
      <c r="K1024" s="3"/>
      <c r="L1024" s="3"/>
      <c r="M1024" s="3"/>
      <c r="N1024" s="3"/>
      <c r="O1024" s="3"/>
      <c r="P1024" s="3"/>
      <c r="Q1024" s="42"/>
      <c r="R1024" s="3"/>
      <c r="S1024" s="3"/>
      <c r="T1024" s="3"/>
      <c r="U1024" s="3"/>
      <c r="V1024" s="42"/>
      <c r="W1024" s="3"/>
      <c r="X1024" s="3"/>
      <c r="Y1024" s="3"/>
      <c r="Z1024" s="3"/>
      <c r="AA1024" s="3"/>
      <c r="AB1024" s="3"/>
      <c r="AC1024" s="3"/>
      <c r="AD1024" s="3"/>
      <c r="AE1024" s="3"/>
      <c r="AF1024" s="3"/>
      <c r="AG1024" s="3"/>
      <c r="AH1024" s="3"/>
      <c r="AI1024" s="3"/>
      <c r="AJ1024" s="3"/>
      <c r="AK1024" s="3"/>
      <c r="AL1024" s="3"/>
      <c r="AM1024" s="3"/>
      <c r="AN1024" s="3"/>
    </row>
    <row r="1025" spans="1:40" ht="14.5">
      <c r="A1025" s="3"/>
      <c r="B1025" s="3"/>
      <c r="C1025" s="3"/>
      <c r="D1025" s="3"/>
      <c r="E1025" s="3"/>
      <c r="F1025" s="3"/>
      <c r="G1025" s="3"/>
      <c r="H1025" s="3"/>
      <c r="I1025" s="3"/>
      <c r="J1025" s="3"/>
      <c r="K1025" s="3"/>
      <c r="L1025" s="3"/>
      <c r="M1025" s="3"/>
      <c r="N1025" s="3"/>
      <c r="O1025" s="3"/>
      <c r="P1025" s="3"/>
      <c r="Q1025" s="42"/>
      <c r="R1025" s="3"/>
      <c r="S1025" s="3"/>
      <c r="T1025" s="3"/>
      <c r="U1025" s="3"/>
      <c r="V1025" s="42"/>
      <c r="W1025" s="3"/>
      <c r="X1025" s="3"/>
      <c r="Y1025" s="3"/>
      <c r="Z1025" s="3"/>
      <c r="AA1025" s="3"/>
      <c r="AB1025" s="3"/>
      <c r="AC1025" s="3"/>
      <c r="AD1025" s="3"/>
      <c r="AE1025" s="3"/>
      <c r="AF1025" s="3"/>
      <c r="AG1025" s="3"/>
      <c r="AH1025" s="3"/>
      <c r="AI1025" s="3"/>
      <c r="AJ1025" s="3"/>
      <c r="AK1025" s="3"/>
      <c r="AL1025" s="3"/>
      <c r="AM1025" s="3"/>
      <c r="AN1025" s="3"/>
    </row>
    <row r="1026" spans="1:40" ht="14.5">
      <c r="A1026" s="3"/>
      <c r="B1026" s="3"/>
      <c r="C1026" s="3"/>
      <c r="D1026" s="3"/>
      <c r="E1026" s="3"/>
      <c r="F1026" s="3"/>
      <c r="G1026" s="3"/>
      <c r="H1026" s="3"/>
      <c r="I1026" s="3"/>
      <c r="J1026" s="3"/>
      <c r="K1026" s="3"/>
      <c r="L1026" s="3"/>
      <c r="M1026" s="3"/>
      <c r="N1026" s="3"/>
      <c r="O1026" s="3"/>
      <c r="P1026" s="3"/>
      <c r="Q1026" s="42"/>
      <c r="R1026" s="3"/>
      <c r="S1026" s="3"/>
      <c r="T1026" s="3"/>
      <c r="U1026" s="3"/>
      <c r="V1026" s="42"/>
      <c r="W1026" s="3"/>
      <c r="X1026" s="3"/>
      <c r="Y1026" s="3"/>
      <c r="Z1026" s="3"/>
      <c r="AA1026" s="3"/>
      <c r="AB1026" s="3"/>
      <c r="AC1026" s="3"/>
      <c r="AD1026" s="3"/>
      <c r="AE1026" s="3"/>
      <c r="AF1026" s="3"/>
      <c r="AG1026" s="3"/>
      <c r="AH1026" s="3"/>
      <c r="AI1026" s="3"/>
      <c r="AJ1026" s="3"/>
      <c r="AK1026" s="3"/>
      <c r="AL1026" s="3"/>
      <c r="AM1026" s="3"/>
      <c r="AN1026" s="3"/>
    </row>
    <row r="1027" spans="1:40" ht="14.5">
      <c r="A1027" s="3"/>
      <c r="B1027" s="3"/>
      <c r="C1027" s="3"/>
      <c r="D1027" s="3"/>
      <c r="E1027" s="3"/>
      <c r="F1027" s="3"/>
      <c r="G1027" s="3"/>
      <c r="H1027" s="3"/>
      <c r="I1027" s="3"/>
      <c r="J1027" s="3"/>
      <c r="K1027" s="3"/>
      <c r="L1027" s="3"/>
      <c r="M1027" s="3"/>
      <c r="N1027" s="3"/>
      <c r="O1027" s="3"/>
      <c r="P1027" s="3"/>
      <c r="Q1027" s="42"/>
      <c r="R1027" s="3"/>
      <c r="S1027" s="3"/>
      <c r="T1027" s="3"/>
      <c r="U1027" s="3"/>
      <c r="V1027" s="42"/>
      <c r="W1027" s="3"/>
      <c r="X1027" s="3"/>
      <c r="Y1027" s="3"/>
      <c r="Z1027" s="3"/>
      <c r="AA1027" s="3"/>
      <c r="AB1027" s="3"/>
      <c r="AC1027" s="3"/>
      <c r="AD1027" s="3"/>
      <c r="AE1027" s="3"/>
      <c r="AF1027" s="3"/>
      <c r="AG1027" s="3"/>
      <c r="AH1027" s="3"/>
      <c r="AI1027" s="3"/>
      <c r="AJ1027" s="3"/>
      <c r="AK1027" s="3"/>
      <c r="AL1027" s="3"/>
      <c r="AM1027" s="3"/>
      <c r="AN1027" s="3"/>
    </row>
    <row r="1028" spans="1:40" ht="14.5">
      <c r="A1028" s="3"/>
      <c r="B1028" s="3"/>
      <c r="C1028" s="3"/>
      <c r="D1028" s="3"/>
      <c r="E1028" s="3"/>
      <c r="F1028" s="3"/>
      <c r="G1028" s="3"/>
      <c r="H1028" s="3"/>
      <c r="I1028" s="3"/>
      <c r="J1028" s="3"/>
      <c r="K1028" s="3"/>
      <c r="L1028" s="3"/>
      <c r="M1028" s="3"/>
      <c r="N1028" s="3"/>
      <c r="O1028" s="3"/>
      <c r="P1028" s="3"/>
      <c r="Q1028" s="42"/>
      <c r="R1028" s="3"/>
      <c r="S1028" s="3"/>
      <c r="T1028" s="3"/>
      <c r="U1028" s="3"/>
      <c r="V1028" s="42"/>
      <c r="W1028" s="3"/>
      <c r="X1028" s="3"/>
      <c r="Y1028" s="3"/>
      <c r="Z1028" s="3"/>
      <c r="AA1028" s="3"/>
      <c r="AB1028" s="3"/>
      <c r="AC1028" s="3"/>
      <c r="AD1028" s="3"/>
      <c r="AE1028" s="3"/>
      <c r="AF1028" s="3"/>
      <c r="AG1028" s="3"/>
      <c r="AH1028" s="3"/>
      <c r="AI1028" s="3"/>
      <c r="AJ1028" s="3"/>
      <c r="AK1028" s="3"/>
      <c r="AL1028" s="3"/>
      <c r="AM1028" s="3"/>
      <c r="AN1028" s="3"/>
    </row>
    <row r="1029" spans="1:40" ht="14.5">
      <c r="A1029" s="3"/>
      <c r="B1029" s="3"/>
      <c r="C1029" s="3"/>
      <c r="D1029" s="3"/>
      <c r="E1029" s="3"/>
      <c r="F1029" s="3"/>
      <c r="G1029" s="3"/>
      <c r="H1029" s="3"/>
      <c r="I1029" s="3"/>
      <c r="J1029" s="3"/>
      <c r="K1029" s="3"/>
      <c r="L1029" s="3"/>
      <c r="M1029" s="3"/>
      <c r="N1029" s="3"/>
      <c r="O1029" s="3"/>
      <c r="P1029" s="3"/>
      <c r="Q1029" s="42"/>
      <c r="R1029" s="3"/>
      <c r="S1029" s="3"/>
      <c r="T1029" s="3"/>
      <c r="U1029" s="3"/>
      <c r="V1029" s="42"/>
      <c r="W1029" s="3"/>
      <c r="X1029" s="3"/>
      <c r="Y1029" s="3"/>
      <c r="Z1029" s="3"/>
      <c r="AA1029" s="3"/>
      <c r="AB1029" s="3"/>
      <c r="AC1029" s="3"/>
      <c r="AD1029" s="3"/>
      <c r="AE1029" s="3"/>
      <c r="AF1029" s="3"/>
      <c r="AG1029" s="3"/>
      <c r="AH1029" s="3"/>
      <c r="AI1029" s="3"/>
      <c r="AJ1029" s="3"/>
      <c r="AK1029" s="3"/>
      <c r="AL1029" s="3"/>
      <c r="AM1029" s="3"/>
      <c r="AN1029" s="3"/>
    </row>
    <row r="1030" spans="1:40" ht="14.5">
      <c r="A1030" s="3"/>
      <c r="B1030" s="3"/>
      <c r="C1030" s="3"/>
      <c r="D1030" s="3"/>
      <c r="E1030" s="3"/>
      <c r="F1030" s="3"/>
      <c r="G1030" s="3"/>
      <c r="H1030" s="3"/>
      <c r="I1030" s="3"/>
      <c r="J1030" s="3"/>
      <c r="K1030" s="3"/>
      <c r="L1030" s="3"/>
      <c r="M1030" s="3"/>
      <c r="N1030" s="3"/>
      <c r="O1030" s="3"/>
      <c r="P1030" s="3"/>
      <c r="Q1030" s="42"/>
      <c r="R1030" s="3"/>
      <c r="S1030" s="3"/>
      <c r="T1030" s="3"/>
      <c r="U1030" s="3"/>
      <c r="V1030" s="42"/>
      <c r="W1030" s="3"/>
      <c r="X1030" s="3"/>
      <c r="Y1030" s="3"/>
      <c r="Z1030" s="3"/>
      <c r="AA1030" s="3"/>
      <c r="AB1030" s="3"/>
      <c r="AC1030" s="3"/>
      <c r="AD1030" s="3"/>
      <c r="AE1030" s="3"/>
      <c r="AF1030" s="3"/>
      <c r="AG1030" s="3"/>
      <c r="AH1030" s="3"/>
      <c r="AI1030" s="3"/>
      <c r="AJ1030" s="3"/>
      <c r="AK1030" s="3"/>
      <c r="AL1030" s="3"/>
      <c r="AM1030" s="3"/>
      <c r="AN1030" s="3"/>
    </row>
    <row r="1031" spans="1:40" ht="14.5">
      <c r="A1031" s="3"/>
      <c r="B1031" s="3"/>
      <c r="C1031" s="3"/>
      <c r="D1031" s="3"/>
      <c r="E1031" s="3"/>
      <c r="F1031" s="3"/>
      <c r="G1031" s="3"/>
      <c r="H1031" s="3"/>
      <c r="I1031" s="3"/>
      <c r="J1031" s="3"/>
      <c r="K1031" s="3"/>
      <c r="L1031" s="3"/>
      <c r="M1031" s="3"/>
      <c r="N1031" s="3"/>
      <c r="O1031" s="3"/>
      <c r="P1031" s="3"/>
      <c r="Q1031" s="42"/>
      <c r="R1031" s="3"/>
      <c r="S1031" s="3"/>
      <c r="T1031" s="3"/>
      <c r="U1031" s="3"/>
      <c r="V1031" s="42"/>
      <c r="W1031" s="3"/>
      <c r="X1031" s="3"/>
      <c r="Y1031" s="3"/>
      <c r="Z1031" s="3"/>
      <c r="AA1031" s="3"/>
      <c r="AB1031" s="3"/>
      <c r="AC1031" s="3"/>
      <c r="AD1031" s="3"/>
      <c r="AE1031" s="3"/>
      <c r="AF1031" s="3"/>
      <c r="AG1031" s="3"/>
      <c r="AH1031" s="3"/>
      <c r="AI1031" s="3"/>
      <c r="AJ1031" s="3"/>
      <c r="AK1031" s="3"/>
      <c r="AL1031" s="3"/>
      <c r="AM1031" s="3"/>
      <c r="AN1031" s="3"/>
    </row>
    <row r="1032" spans="1:40" ht="14.5">
      <c r="A1032" s="3"/>
      <c r="B1032" s="3"/>
      <c r="C1032" s="3"/>
      <c r="D1032" s="3"/>
      <c r="E1032" s="3"/>
      <c r="F1032" s="3"/>
      <c r="G1032" s="3"/>
      <c r="H1032" s="3"/>
      <c r="I1032" s="3"/>
      <c r="J1032" s="3"/>
      <c r="K1032" s="3"/>
      <c r="L1032" s="3"/>
      <c r="M1032" s="3"/>
      <c r="N1032" s="3"/>
      <c r="O1032" s="3"/>
      <c r="P1032" s="3"/>
      <c r="Q1032" s="42"/>
      <c r="R1032" s="3"/>
      <c r="S1032" s="3"/>
      <c r="T1032" s="3"/>
      <c r="U1032" s="3"/>
      <c r="V1032" s="42"/>
      <c r="W1032" s="3"/>
      <c r="X1032" s="3"/>
      <c r="Y1032" s="3"/>
      <c r="Z1032" s="3"/>
      <c r="AA1032" s="3"/>
      <c r="AB1032" s="3"/>
      <c r="AC1032" s="3"/>
      <c r="AD1032" s="3"/>
      <c r="AE1032" s="3"/>
      <c r="AF1032" s="3"/>
      <c r="AG1032" s="3"/>
      <c r="AH1032" s="3"/>
      <c r="AI1032" s="3"/>
      <c r="AJ1032" s="3"/>
      <c r="AK1032" s="3"/>
      <c r="AL1032" s="3"/>
      <c r="AM1032" s="3"/>
      <c r="AN1032" s="3"/>
    </row>
    <row r="1033" spans="1:40" ht="14.5">
      <c r="A1033" s="3"/>
      <c r="B1033" s="3"/>
      <c r="C1033" s="3"/>
      <c r="D1033" s="3"/>
      <c r="E1033" s="3"/>
      <c r="F1033" s="3"/>
      <c r="G1033" s="3"/>
      <c r="H1033" s="3"/>
      <c r="I1033" s="3"/>
      <c r="J1033" s="3"/>
      <c r="K1033" s="3"/>
      <c r="L1033" s="3"/>
      <c r="M1033" s="3"/>
      <c r="N1033" s="3"/>
      <c r="O1033" s="3"/>
      <c r="P1033" s="3"/>
      <c r="Q1033" s="42"/>
      <c r="R1033" s="3"/>
      <c r="S1033" s="3"/>
      <c r="T1033" s="3"/>
      <c r="U1033" s="3"/>
      <c r="V1033" s="42"/>
      <c r="W1033" s="3"/>
      <c r="X1033" s="3"/>
      <c r="Y1033" s="3"/>
      <c r="Z1033" s="3"/>
      <c r="AA1033" s="3"/>
      <c r="AB1033" s="3"/>
      <c r="AC1033" s="3"/>
      <c r="AD1033" s="3"/>
      <c r="AE1033" s="3"/>
      <c r="AF1033" s="3"/>
      <c r="AG1033" s="3"/>
      <c r="AH1033" s="3"/>
      <c r="AI1033" s="3"/>
      <c r="AJ1033" s="3"/>
      <c r="AK1033" s="3"/>
      <c r="AL1033" s="3"/>
      <c r="AM1033" s="3"/>
      <c r="AN1033" s="3"/>
    </row>
    <row r="1034" spans="1:40" ht="14.5">
      <c r="A1034" s="3"/>
      <c r="B1034" s="3"/>
      <c r="C1034" s="3"/>
      <c r="D1034" s="3"/>
      <c r="E1034" s="3"/>
      <c r="F1034" s="3"/>
      <c r="G1034" s="3"/>
      <c r="H1034" s="3"/>
      <c r="I1034" s="3"/>
      <c r="J1034" s="3"/>
      <c r="K1034" s="3"/>
      <c r="L1034" s="3"/>
      <c r="M1034" s="3"/>
      <c r="N1034" s="3"/>
      <c r="O1034" s="3"/>
      <c r="P1034" s="3"/>
      <c r="Q1034" s="42"/>
      <c r="R1034" s="3"/>
      <c r="S1034" s="3"/>
      <c r="T1034" s="3"/>
      <c r="U1034" s="3"/>
      <c r="V1034" s="42"/>
      <c r="W1034" s="3"/>
      <c r="X1034" s="3"/>
      <c r="Y1034" s="3"/>
      <c r="Z1034" s="3"/>
      <c r="AA1034" s="3"/>
      <c r="AB1034" s="3"/>
      <c r="AC1034" s="3"/>
      <c r="AD1034" s="3"/>
      <c r="AE1034" s="3"/>
      <c r="AF1034" s="3"/>
      <c r="AG1034" s="3"/>
      <c r="AH1034" s="3"/>
      <c r="AI1034" s="3"/>
      <c r="AJ1034" s="3"/>
      <c r="AK1034" s="3"/>
      <c r="AL1034" s="3"/>
      <c r="AM1034" s="3"/>
      <c r="AN1034" s="3"/>
    </row>
    <row r="1035" spans="1:40" ht="14.5">
      <c r="A1035" s="3"/>
      <c r="B1035" s="3"/>
      <c r="C1035" s="3"/>
      <c r="D1035" s="3"/>
      <c r="E1035" s="3"/>
      <c r="F1035" s="3"/>
      <c r="G1035" s="3"/>
      <c r="H1035" s="3"/>
      <c r="I1035" s="3"/>
      <c r="J1035" s="3"/>
      <c r="K1035" s="3"/>
      <c r="L1035" s="3"/>
      <c r="M1035" s="3"/>
      <c r="N1035" s="3"/>
      <c r="O1035" s="3"/>
      <c r="P1035" s="3"/>
      <c r="Q1035" s="42"/>
      <c r="R1035" s="3"/>
      <c r="S1035" s="3"/>
      <c r="T1035" s="3"/>
      <c r="U1035" s="3"/>
      <c r="V1035" s="42"/>
      <c r="W1035" s="3"/>
      <c r="X1035" s="3"/>
      <c r="Y1035" s="3"/>
      <c r="Z1035" s="3"/>
      <c r="AA1035" s="3"/>
      <c r="AB1035" s="3"/>
      <c r="AC1035" s="3"/>
      <c r="AD1035" s="3"/>
      <c r="AE1035" s="3"/>
      <c r="AF1035" s="3"/>
      <c r="AG1035" s="3"/>
      <c r="AH1035" s="3"/>
      <c r="AI1035" s="3"/>
      <c r="AJ1035" s="3"/>
      <c r="AK1035" s="3"/>
      <c r="AL1035" s="3"/>
      <c r="AM1035" s="3"/>
      <c r="AN1035" s="3"/>
    </row>
    <row r="1036" spans="1:40" ht="14.5">
      <c r="A1036" s="3"/>
      <c r="B1036" s="3"/>
      <c r="C1036" s="3"/>
      <c r="D1036" s="3"/>
      <c r="E1036" s="3"/>
      <c r="F1036" s="3"/>
      <c r="G1036" s="3"/>
      <c r="H1036" s="3"/>
      <c r="I1036" s="3"/>
      <c r="J1036" s="3"/>
      <c r="K1036" s="3"/>
      <c r="L1036" s="3"/>
      <c r="M1036" s="3"/>
      <c r="N1036" s="3"/>
      <c r="O1036" s="3"/>
      <c r="P1036" s="3"/>
      <c r="Q1036" s="42"/>
      <c r="R1036" s="3"/>
      <c r="S1036" s="3"/>
      <c r="T1036" s="3"/>
      <c r="U1036" s="3"/>
      <c r="V1036" s="42"/>
      <c r="W1036" s="3"/>
      <c r="X1036" s="3"/>
      <c r="Y1036" s="3"/>
      <c r="Z1036" s="3"/>
      <c r="AA1036" s="3"/>
      <c r="AB1036" s="3"/>
      <c r="AC1036" s="3"/>
      <c r="AD1036" s="3"/>
      <c r="AE1036" s="3"/>
      <c r="AF1036" s="3"/>
      <c r="AG1036" s="3"/>
      <c r="AH1036" s="3"/>
      <c r="AI1036" s="3"/>
      <c r="AJ1036" s="3"/>
      <c r="AK1036" s="3"/>
      <c r="AL1036" s="3"/>
      <c r="AM1036" s="3"/>
      <c r="AN1036" s="3"/>
    </row>
    <row r="1037" spans="1:40" ht="14.5">
      <c r="A1037" s="3"/>
      <c r="B1037" s="3"/>
      <c r="C1037" s="3"/>
      <c r="D1037" s="3"/>
      <c r="E1037" s="3"/>
      <c r="F1037" s="3"/>
      <c r="G1037" s="3"/>
      <c r="H1037" s="3"/>
      <c r="I1037" s="3"/>
      <c r="J1037" s="3"/>
      <c r="K1037" s="3"/>
      <c r="L1037" s="3"/>
      <c r="M1037" s="3"/>
      <c r="N1037" s="3"/>
      <c r="O1037" s="3"/>
      <c r="P1037" s="3"/>
      <c r="Q1037" s="42"/>
      <c r="R1037" s="3"/>
      <c r="S1037" s="3"/>
      <c r="T1037" s="3"/>
      <c r="U1037" s="3"/>
      <c r="V1037" s="42"/>
      <c r="W1037" s="3"/>
      <c r="X1037" s="3"/>
      <c r="Y1037" s="3"/>
      <c r="Z1037" s="3"/>
      <c r="AA1037" s="3"/>
      <c r="AB1037" s="3"/>
      <c r="AC1037" s="3"/>
      <c r="AD1037" s="3"/>
      <c r="AE1037" s="3"/>
      <c r="AF1037" s="3"/>
      <c r="AG1037" s="3"/>
      <c r="AH1037" s="3"/>
      <c r="AI1037" s="3"/>
      <c r="AJ1037" s="3"/>
      <c r="AK1037" s="3"/>
      <c r="AL1037" s="3"/>
      <c r="AM1037" s="3"/>
      <c r="AN1037" s="3"/>
    </row>
    <row r="1038" spans="1:40" ht="14.5">
      <c r="A1038" s="3"/>
      <c r="B1038" s="3"/>
      <c r="C1038" s="3"/>
      <c r="D1038" s="3"/>
      <c r="E1038" s="3"/>
      <c r="F1038" s="3"/>
      <c r="G1038" s="3"/>
      <c r="H1038" s="3"/>
      <c r="I1038" s="3"/>
      <c r="J1038" s="3"/>
      <c r="K1038" s="3"/>
      <c r="L1038" s="3"/>
      <c r="M1038" s="3"/>
      <c r="N1038" s="3"/>
      <c r="O1038" s="3"/>
      <c r="P1038" s="3"/>
      <c r="Q1038" s="42"/>
      <c r="R1038" s="3"/>
      <c r="S1038" s="3"/>
      <c r="T1038" s="3"/>
      <c r="U1038" s="3"/>
      <c r="V1038" s="42"/>
      <c r="W1038" s="3"/>
      <c r="X1038" s="3"/>
      <c r="Y1038" s="3"/>
      <c r="Z1038" s="3"/>
      <c r="AA1038" s="3"/>
      <c r="AB1038" s="3"/>
      <c r="AC1038" s="3"/>
      <c r="AD1038" s="3"/>
      <c r="AE1038" s="3"/>
      <c r="AF1038" s="3"/>
      <c r="AG1038" s="3"/>
      <c r="AH1038" s="3"/>
      <c r="AI1038" s="3"/>
      <c r="AJ1038" s="3"/>
      <c r="AK1038" s="3"/>
      <c r="AL1038" s="3"/>
      <c r="AM1038" s="3"/>
      <c r="AN1038" s="3"/>
    </row>
    <row r="1039" spans="1:40" ht="14.5">
      <c r="A1039" s="3"/>
      <c r="B1039" s="3"/>
      <c r="C1039" s="3"/>
      <c r="D1039" s="3"/>
      <c r="E1039" s="3"/>
      <c r="F1039" s="3"/>
      <c r="G1039" s="3"/>
      <c r="H1039" s="3"/>
      <c r="I1039" s="3"/>
      <c r="J1039" s="3"/>
      <c r="K1039" s="3"/>
      <c r="L1039" s="3"/>
      <c r="M1039" s="3"/>
      <c r="N1039" s="3"/>
      <c r="O1039" s="3"/>
      <c r="P1039" s="3"/>
      <c r="Q1039" s="42"/>
      <c r="R1039" s="3"/>
      <c r="S1039" s="3"/>
      <c r="T1039" s="3"/>
      <c r="U1039" s="3"/>
      <c r="V1039" s="42"/>
      <c r="W1039" s="3"/>
      <c r="X1039" s="3"/>
      <c r="Y1039" s="3"/>
      <c r="Z1039" s="3"/>
      <c r="AA1039" s="3"/>
      <c r="AB1039" s="3"/>
      <c r="AC1039" s="3"/>
      <c r="AD1039" s="3"/>
      <c r="AE1039" s="3"/>
      <c r="AF1039" s="3"/>
      <c r="AG1039" s="3"/>
      <c r="AH1039" s="3"/>
      <c r="AI1039" s="3"/>
      <c r="AJ1039" s="3"/>
      <c r="AK1039" s="3"/>
      <c r="AL1039" s="3"/>
      <c r="AM1039" s="3"/>
      <c r="AN1039" s="3"/>
    </row>
    <row r="1040" spans="1:40" ht="14.5">
      <c r="A1040" s="3"/>
      <c r="B1040" s="3"/>
      <c r="C1040" s="3"/>
      <c r="D1040" s="3"/>
      <c r="E1040" s="3"/>
      <c r="F1040" s="3"/>
      <c r="G1040" s="3"/>
      <c r="H1040" s="3"/>
      <c r="I1040" s="3"/>
      <c r="J1040" s="3"/>
      <c r="K1040" s="3"/>
      <c r="L1040" s="3"/>
      <c r="M1040" s="3"/>
      <c r="N1040" s="3"/>
      <c r="O1040" s="3"/>
      <c r="P1040" s="3"/>
      <c r="Q1040" s="42"/>
      <c r="R1040" s="3"/>
      <c r="S1040" s="3"/>
      <c r="T1040" s="3"/>
      <c r="U1040" s="3"/>
      <c r="V1040" s="42"/>
      <c r="W1040" s="3"/>
      <c r="X1040" s="3"/>
      <c r="Y1040" s="3"/>
      <c r="Z1040" s="3"/>
      <c r="AA1040" s="3"/>
      <c r="AB1040" s="3"/>
      <c r="AC1040" s="3"/>
      <c r="AD1040" s="3"/>
      <c r="AE1040" s="3"/>
      <c r="AF1040" s="3"/>
      <c r="AG1040" s="3"/>
      <c r="AH1040" s="3"/>
      <c r="AI1040" s="3"/>
      <c r="AJ1040" s="3"/>
      <c r="AK1040" s="3"/>
      <c r="AL1040" s="3"/>
      <c r="AM1040" s="3"/>
      <c r="AN1040" s="3"/>
    </row>
    <row r="1041" spans="1:40" ht="14.5">
      <c r="A1041" s="3"/>
      <c r="B1041" s="3"/>
      <c r="C1041" s="3"/>
      <c r="D1041" s="3"/>
      <c r="E1041" s="3"/>
      <c r="F1041" s="3"/>
      <c r="G1041" s="3"/>
      <c r="H1041" s="3"/>
      <c r="I1041" s="3"/>
      <c r="J1041" s="3"/>
      <c r="K1041" s="3"/>
      <c r="L1041" s="3"/>
      <c r="M1041" s="3"/>
      <c r="N1041" s="3"/>
      <c r="O1041" s="3"/>
      <c r="P1041" s="3"/>
      <c r="Q1041" s="42"/>
      <c r="R1041" s="3"/>
      <c r="S1041" s="3"/>
      <c r="T1041" s="3"/>
      <c r="U1041" s="3"/>
      <c r="V1041" s="42"/>
      <c r="W1041" s="3"/>
      <c r="X1041" s="3"/>
      <c r="Y1041" s="3"/>
      <c r="Z1041" s="3"/>
      <c r="AA1041" s="3"/>
      <c r="AB1041" s="3"/>
      <c r="AC1041" s="3"/>
      <c r="AD1041" s="3"/>
      <c r="AE1041" s="3"/>
      <c r="AF1041" s="3"/>
      <c r="AG1041" s="3"/>
      <c r="AH1041" s="3"/>
      <c r="AI1041" s="3"/>
      <c r="AJ1041" s="3"/>
      <c r="AK1041" s="3"/>
      <c r="AL1041" s="3"/>
      <c r="AM1041" s="3"/>
      <c r="AN1041" s="3"/>
    </row>
    <row r="1042" spans="1:40" ht="14.5">
      <c r="A1042" s="3"/>
      <c r="B1042" s="3"/>
      <c r="C1042" s="3"/>
      <c r="D1042" s="3"/>
      <c r="E1042" s="3"/>
      <c r="F1042" s="3"/>
      <c r="G1042" s="3"/>
      <c r="H1042" s="3"/>
      <c r="I1042" s="3"/>
      <c r="J1042" s="3"/>
      <c r="K1042" s="3"/>
      <c r="L1042" s="3"/>
      <c r="M1042" s="3"/>
      <c r="N1042" s="3"/>
      <c r="O1042" s="3"/>
      <c r="P1042" s="3"/>
      <c r="Q1042" s="42"/>
      <c r="R1042" s="3"/>
      <c r="S1042" s="3"/>
      <c r="T1042" s="3"/>
      <c r="U1042" s="3"/>
      <c r="V1042" s="42"/>
      <c r="W1042" s="3"/>
      <c r="X1042" s="3"/>
      <c r="Y1042" s="3"/>
      <c r="Z1042" s="3"/>
      <c r="AA1042" s="3"/>
      <c r="AB1042" s="3"/>
      <c r="AC1042" s="3"/>
      <c r="AD1042" s="3"/>
      <c r="AE1042" s="3"/>
      <c r="AF1042" s="3"/>
      <c r="AG1042" s="3"/>
      <c r="AH1042" s="3"/>
      <c r="AI1042" s="3"/>
      <c r="AJ1042" s="3"/>
      <c r="AK1042" s="3"/>
      <c r="AL1042" s="3"/>
      <c r="AM1042" s="3"/>
      <c r="AN1042" s="3"/>
    </row>
    <row r="1043" spans="1:40" ht="14.5">
      <c r="A1043" s="3"/>
      <c r="B1043" s="3"/>
      <c r="C1043" s="3"/>
      <c r="D1043" s="3"/>
      <c r="E1043" s="3"/>
      <c r="F1043" s="3"/>
      <c r="G1043" s="3"/>
      <c r="H1043" s="3"/>
      <c r="I1043" s="3"/>
      <c r="J1043" s="3"/>
      <c r="K1043" s="3"/>
      <c r="L1043" s="3"/>
      <c r="M1043" s="3"/>
      <c r="N1043" s="3"/>
      <c r="O1043" s="3"/>
      <c r="P1043" s="3"/>
      <c r="Q1043" s="42"/>
      <c r="R1043" s="3"/>
      <c r="S1043" s="3"/>
      <c r="T1043" s="3"/>
      <c r="U1043" s="3"/>
      <c r="V1043" s="42"/>
      <c r="W1043" s="3"/>
      <c r="X1043" s="3"/>
      <c r="Y1043" s="3"/>
      <c r="Z1043" s="3"/>
      <c r="AA1043" s="3"/>
      <c r="AB1043" s="3"/>
      <c r="AC1043" s="3"/>
      <c r="AD1043" s="3"/>
      <c r="AE1043" s="3"/>
      <c r="AF1043" s="3"/>
      <c r="AG1043" s="3"/>
      <c r="AH1043" s="3"/>
      <c r="AI1043" s="3"/>
      <c r="AJ1043" s="3"/>
      <c r="AK1043" s="3"/>
      <c r="AL1043" s="3"/>
      <c r="AM1043" s="3"/>
      <c r="AN1043" s="3"/>
    </row>
    <row r="1044" spans="1:40" ht="14.5">
      <c r="A1044" s="3"/>
      <c r="B1044" s="3"/>
      <c r="C1044" s="3"/>
      <c r="D1044" s="3"/>
      <c r="E1044" s="3"/>
      <c r="F1044" s="3"/>
      <c r="G1044" s="3"/>
      <c r="H1044" s="3"/>
      <c r="I1044" s="3"/>
      <c r="J1044" s="3"/>
      <c r="K1044" s="3"/>
      <c r="L1044" s="3"/>
      <c r="M1044" s="3"/>
      <c r="N1044" s="3"/>
      <c r="O1044" s="3"/>
      <c r="P1044" s="3"/>
      <c r="Q1044" s="42"/>
      <c r="R1044" s="3"/>
      <c r="S1044" s="3"/>
      <c r="T1044" s="3"/>
      <c r="U1044" s="3"/>
      <c r="V1044" s="42"/>
      <c r="W1044" s="3"/>
      <c r="X1044" s="3"/>
      <c r="Y1044" s="3"/>
      <c r="Z1044" s="3"/>
      <c r="AA1044" s="3"/>
      <c r="AB1044" s="3"/>
      <c r="AC1044" s="3"/>
      <c r="AD1044" s="3"/>
      <c r="AE1044" s="3"/>
      <c r="AF1044" s="3"/>
      <c r="AG1044" s="3"/>
      <c r="AH1044" s="3"/>
      <c r="AI1044" s="3"/>
      <c r="AJ1044" s="3"/>
      <c r="AK1044" s="3"/>
      <c r="AL1044" s="3"/>
      <c r="AM1044" s="3"/>
      <c r="AN1044" s="3"/>
    </row>
    <row r="1045" spans="1:40" ht="14.5">
      <c r="A1045" s="3"/>
      <c r="B1045" s="3"/>
      <c r="C1045" s="3"/>
      <c r="D1045" s="3"/>
      <c r="E1045" s="3"/>
      <c r="F1045" s="3"/>
      <c r="G1045" s="3"/>
      <c r="H1045" s="3"/>
      <c r="I1045" s="3"/>
      <c r="J1045" s="3"/>
      <c r="K1045" s="3"/>
      <c r="L1045" s="3"/>
      <c r="M1045" s="3"/>
      <c r="N1045" s="3"/>
      <c r="O1045" s="3"/>
      <c r="P1045" s="3"/>
      <c r="Q1045" s="42"/>
      <c r="R1045" s="3"/>
      <c r="S1045" s="3"/>
      <c r="T1045" s="3"/>
      <c r="U1045" s="3"/>
      <c r="V1045" s="42"/>
      <c r="W1045" s="3"/>
      <c r="X1045" s="3"/>
      <c r="Y1045" s="3"/>
      <c r="Z1045" s="3"/>
      <c r="AA1045" s="3"/>
      <c r="AB1045" s="3"/>
      <c r="AC1045" s="3"/>
      <c r="AD1045" s="3"/>
      <c r="AE1045" s="3"/>
      <c r="AF1045" s="3"/>
      <c r="AG1045" s="3"/>
      <c r="AH1045" s="3"/>
      <c r="AI1045" s="3"/>
      <c r="AJ1045" s="3"/>
      <c r="AK1045" s="3"/>
      <c r="AL1045" s="3"/>
      <c r="AM1045" s="3"/>
      <c r="AN1045" s="3"/>
    </row>
    <row r="1046" spans="1:40" ht="14.5">
      <c r="A1046" s="3"/>
      <c r="B1046" s="3"/>
      <c r="C1046" s="3"/>
      <c r="D1046" s="3"/>
      <c r="E1046" s="3"/>
      <c r="F1046" s="3"/>
      <c r="G1046" s="3"/>
      <c r="H1046" s="3"/>
      <c r="I1046" s="3"/>
      <c r="J1046" s="3"/>
      <c r="K1046" s="3"/>
      <c r="L1046" s="3"/>
      <c r="M1046" s="3"/>
      <c r="N1046" s="3"/>
      <c r="O1046" s="3"/>
      <c r="P1046" s="3"/>
      <c r="Q1046" s="42"/>
      <c r="R1046" s="3"/>
      <c r="S1046" s="3"/>
      <c r="T1046" s="3"/>
      <c r="U1046" s="3"/>
      <c r="V1046" s="42"/>
      <c r="W1046" s="3"/>
      <c r="X1046" s="3"/>
      <c r="Y1046" s="3"/>
      <c r="Z1046" s="3"/>
      <c r="AA1046" s="3"/>
      <c r="AB1046" s="3"/>
      <c r="AC1046" s="3"/>
      <c r="AD1046" s="3"/>
      <c r="AE1046" s="3"/>
      <c r="AF1046" s="3"/>
      <c r="AG1046" s="3"/>
      <c r="AH1046" s="3"/>
      <c r="AI1046" s="3"/>
      <c r="AJ1046" s="3"/>
      <c r="AK1046" s="3"/>
      <c r="AL1046" s="3"/>
      <c r="AM1046" s="3"/>
      <c r="AN1046" s="3"/>
    </row>
    <row r="1047" spans="1:40" ht="14.5">
      <c r="A1047" s="3"/>
      <c r="B1047" s="3"/>
      <c r="C1047" s="3"/>
      <c r="D1047" s="3"/>
      <c r="E1047" s="3"/>
      <c r="F1047" s="3"/>
      <c r="G1047" s="3"/>
      <c r="H1047" s="3"/>
      <c r="I1047" s="3"/>
      <c r="J1047" s="3"/>
      <c r="K1047" s="3"/>
      <c r="L1047" s="3"/>
      <c r="M1047" s="3"/>
      <c r="N1047" s="3"/>
      <c r="O1047" s="3"/>
      <c r="P1047" s="3"/>
      <c r="Q1047" s="42"/>
      <c r="R1047" s="3"/>
      <c r="S1047" s="3"/>
      <c r="T1047" s="3"/>
      <c r="U1047" s="3"/>
      <c r="V1047" s="42"/>
      <c r="W1047" s="3"/>
      <c r="X1047" s="3"/>
      <c r="Y1047" s="3"/>
      <c r="Z1047" s="3"/>
      <c r="AA1047" s="3"/>
      <c r="AB1047" s="3"/>
      <c r="AC1047" s="3"/>
      <c r="AD1047" s="3"/>
      <c r="AE1047" s="3"/>
      <c r="AF1047" s="3"/>
      <c r="AG1047" s="3"/>
      <c r="AH1047" s="3"/>
      <c r="AI1047" s="3"/>
      <c r="AJ1047" s="3"/>
      <c r="AK1047" s="3"/>
      <c r="AL1047" s="3"/>
      <c r="AM1047" s="3"/>
      <c r="AN1047" s="3"/>
    </row>
    <row r="1048" spans="1:40" ht="14.5">
      <c r="A1048" s="3"/>
      <c r="B1048" s="3"/>
      <c r="C1048" s="3"/>
      <c r="D1048" s="3"/>
      <c r="E1048" s="3"/>
      <c r="F1048" s="3"/>
      <c r="G1048" s="3"/>
      <c r="H1048" s="3"/>
      <c r="I1048" s="3"/>
      <c r="J1048" s="3"/>
      <c r="K1048" s="3"/>
      <c r="L1048" s="3"/>
      <c r="M1048" s="3"/>
      <c r="N1048" s="3"/>
      <c r="O1048" s="3"/>
      <c r="P1048" s="3"/>
      <c r="Q1048" s="42"/>
      <c r="R1048" s="3"/>
      <c r="S1048" s="3"/>
      <c r="T1048" s="3"/>
      <c r="U1048" s="3"/>
      <c r="V1048" s="42"/>
      <c r="W1048" s="3"/>
      <c r="X1048" s="3"/>
      <c r="Y1048" s="3"/>
      <c r="Z1048" s="3"/>
      <c r="AA1048" s="3"/>
      <c r="AB1048" s="3"/>
      <c r="AC1048" s="3"/>
      <c r="AD1048" s="3"/>
      <c r="AE1048" s="3"/>
      <c r="AF1048" s="3"/>
      <c r="AG1048" s="3"/>
      <c r="AH1048" s="3"/>
      <c r="AI1048" s="3"/>
      <c r="AJ1048" s="3"/>
      <c r="AK1048" s="3"/>
      <c r="AL1048" s="3"/>
      <c r="AM1048" s="3"/>
      <c r="AN1048" s="3"/>
    </row>
    <row r="1049" spans="1:40" ht="14.5">
      <c r="A1049" s="3"/>
      <c r="B1049" s="3"/>
      <c r="C1049" s="3"/>
      <c r="D1049" s="3"/>
      <c r="E1049" s="3"/>
      <c r="F1049" s="3"/>
      <c r="G1049" s="3"/>
      <c r="H1049" s="3"/>
      <c r="I1049" s="3"/>
      <c r="J1049" s="3"/>
      <c r="K1049" s="3"/>
      <c r="L1049" s="3"/>
      <c r="M1049" s="3"/>
      <c r="N1049" s="3"/>
      <c r="O1049" s="3"/>
      <c r="P1049" s="3"/>
      <c r="Q1049" s="42"/>
      <c r="R1049" s="3"/>
      <c r="S1049" s="3"/>
      <c r="T1049" s="3"/>
      <c r="U1049" s="3"/>
      <c r="V1049" s="42"/>
      <c r="W1049" s="3"/>
      <c r="X1049" s="3"/>
      <c r="Y1049" s="3"/>
      <c r="Z1049" s="3"/>
      <c r="AA1049" s="3"/>
      <c r="AB1049" s="3"/>
      <c r="AC1049" s="3"/>
      <c r="AD1049" s="3"/>
      <c r="AE1049" s="3"/>
      <c r="AF1049" s="3"/>
      <c r="AG1049" s="3"/>
      <c r="AH1049" s="3"/>
      <c r="AI1049" s="3"/>
      <c r="AJ1049" s="3"/>
      <c r="AK1049" s="3"/>
      <c r="AL1049" s="3"/>
      <c r="AM1049" s="3"/>
      <c r="AN1049" s="3"/>
    </row>
    <row r="1050" spans="1:40" ht="14.5">
      <c r="A1050" s="3"/>
      <c r="B1050" s="3"/>
      <c r="C1050" s="3"/>
      <c r="D1050" s="3"/>
      <c r="E1050" s="3"/>
      <c r="F1050" s="3"/>
      <c r="G1050" s="3"/>
      <c r="H1050" s="3"/>
      <c r="I1050" s="3"/>
      <c r="J1050" s="3"/>
      <c r="K1050" s="3"/>
      <c r="L1050" s="3"/>
      <c r="M1050" s="3"/>
      <c r="N1050" s="3"/>
      <c r="O1050" s="3"/>
      <c r="P1050" s="3"/>
      <c r="Q1050" s="42"/>
      <c r="R1050" s="3"/>
      <c r="S1050" s="3"/>
      <c r="T1050" s="3"/>
      <c r="U1050" s="3"/>
      <c r="V1050" s="42"/>
      <c r="W1050" s="3"/>
      <c r="X1050" s="3"/>
      <c r="Y1050" s="3"/>
      <c r="Z1050" s="3"/>
      <c r="AA1050" s="3"/>
      <c r="AB1050" s="3"/>
      <c r="AC1050" s="3"/>
      <c r="AD1050" s="3"/>
      <c r="AE1050" s="3"/>
      <c r="AF1050" s="3"/>
      <c r="AG1050" s="3"/>
      <c r="AH1050" s="3"/>
      <c r="AI1050" s="3"/>
      <c r="AJ1050" s="3"/>
      <c r="AK1050" s="3"/>
      <c r="AL1050" s="3"/>
      <c r="AM1050" s="3"/>
      <c r="AN1050" s="3"/>
    </row>
    <row r="1051" spans="1:40" ht="14.5">
      <c r="A1051" s="3"/>
      <c r="B1051" s="3"/>
      <c r="C1051" s="3"/>
      <c r="D1051" s="3"/>
      <c r="E1051" s="3"/>
      <c r="F1051" s="3"/>
      <c r="G1051" s="3"/>
      <c r="H1051" s="3"/>
      <c r="I1051" s="3"/>
      <c r="J1051" s="3"/>
      <c r="K1051" s="3"/>
      <c r="L1051" s="3"/>
      <c r="M1051" s="3"/>
      <c r="N1051" s="3"/>
      <c r="O1051" s="3"/>
      <c r="P1051" s="3"/>
      <c r="Q1051" s="42"/>
      <c r="R1051" s="3"/>
      <c r="S1051" s="3"/>
      <c r="T1051" s="3"/>
      <c r="U1051" s="3"/>
      <c r="V1051" s="42"/>
      <c r="W1051" s="3"/>
      <c r="X1051" s="3"/>
      <c r="Y1051" s="3"/>
      <c r="Z1051" s="3"/>
      <c r="AA1051" s="3"/>
      <c r="AB1051" s="3"/>
      <c r="AC1051" s="3"/>
      <c r="AD1051" s="3"/>
      <c r="AE1051" s="3"/>
      <c r="AF1051" s="3"/>
      <c r="AG1051" s="3"/>
      <c r="AH1051" s="3"/>
      <c r="AI1051" s="3"/>
      <c r="AJ1051" s="3"/>
      <c r="AK1051" s="3"/>
      <c r="AL1051" s="3"/>
      <c r="AM1051" s="3"/>
      <c r="AN1051" s="3"/>
    </row>
    <row r="1052" spans="1:40" ht="14.5">
      <c r="A1052" s="3"/>
      <c r="B1052" s="3"/>
      <c r="C1052" s="3"/>
      <c r="D1052" s="3"/>
      <c r="E1052" s="3"/>
      <c r="F1052" s="3"/>
      <c r="G1052" s="3"/>
      <c r="H1052" s="3"/>
      <c r="I1052" s="3"/>
      <c r="J1052" s="3"/>
      <c r="K1052" s="3"/>
      <c r="L1052" s="3"/>
      <c r="M1052" s="3"/>
      <c r="N1052" s="3"/>
      <c r="O1052" s="3"/>
      <c r="P1052" s="3"/>
      <c r="Q1052" s="42"/>
      <c r="R1052" s="3"/>
      <c r="S1052" s="3"/>
      <c r="T1052" s="3"/>
      <c r="U1052" s="3"/>
      <c r="V1052" s="42"/>
      <c r="W1052" s="3"/>
      <c r="X1052" s="3"/>
      <c r="Y1052" s="3"/>
      <c r="Z1052" s="3"/>
      <c r="AA1052" s="3"/>
      <c r="AB1052" s="3"/>
      <c r="AC1052" s="3"/>
      <c r="AD1052" s="3"/>
      <c r="AE1052" s="3"/>
      <c r="AF1052" s="3"/>
      <c r="AG1052" s="3"/>
      <c r="AH1052" s="3"/>
      <c r="AI1052" s="3"/>
      <c r="AJ1052" s="3"/>
      <c r="AK1052" s="3"/>
      <c r="AL1052" s="3"/>
      <c r="AM1052" s="3"/>
      <c r="AN1052" s="3"/>
    </row>
    <row r="1053" spans="1:40" ht="14.5">
      <c r="A1053" s="3"/>
      <c r="B1053" s="3"/>
      <c r="C1053" s="3"/>
      <c r="D1053" s="3"/>
      <c r="E1053" s="3"/>
      <c r="F1053" s="3"/>
      <c r="G1053" s="3"/>
      <c r="H1053" s="3"/>
      <c r="I1053" s="3"/>
      <c r="J1053" s="3"/>
      <c r="K1053" s="3"/>
      <c r="L1053" s="3"/>
      <c r="M1053" s="3"/>
      <c r="N1053" s="3"/>
      <c r="O1053" s="3"/>
      <c r="P1053" s="3"/>
      <c r="Q1053" s="42"/>
      <c r="R1053" s="3"/>
      <c r="S1053" s="3"/>
      <c r="T1053" s="3"/>
      <c r="U1053" s="3"/>
      <c r="V1053" s="42"/>
      <c r="W1053" s="3"/>
      <c r="X1053" s="3"/>
      <c r="Y1053" s="3"/>
      <c r="Z1053" s="3"/>
      <c r="AA1053" s="3"/>
      <c r="AB1053" s="3"/>
      <c r="AC1053" s="3"/>
      <c r="AD1053" s="3"/>
      <c r="AE1053" s="3"/>
      <c r="AF1053" s="3"/>
      <c r="AG1053" s="3"/>
      <c r="AH1053" s="3"/>
      <c r="AI1053" s="3"/>
      <c r="AJ1053" s="3"/>
      <c r="AK1053" s="3"/>
      <c r="AL1053" s="3"/>
      <c r="AM1053" s="3"/>
      <c r="AN1053" s="3"/>
    </row>
    <row r="1054" spans="1:40" ht="14.5">
      <c r="A1054" s="3"/>
      <c r="B1054" s="3"/>
      <c r="C1054" s="3"/>
      <c r="D1054" s="3"/>
      <c r="E1054" s="3"/>
      <c r="F1054" s="3"/>
      <c r="G1054" s="3"/>
      <c r="H1054" s="3"/>
      <c r="I1054" s="3"/>
      <c r="J1054" s="3"/>
      <c r="K1054" s="3"/>
      <c r="L1054" s="3"/>
      <c r="M1054" s="3"/>
      <c r="N1054" s="3"/>
      <c r="O1054" s="3"/>
      <c r="P1054" s="3"/>
      <c r="Q1054" s="42"/>
      <c r="R1054" s="3"/>
      <c r="S1054" s="3"/>
      <c r="T1054" s="3"/>
      <c r="U1054" s="3"/>
      <c r="V1054" s="42"/>
      <c r="W1054" s="3"/>
      <c r="X1054" s="3"/>
      <c r="Y1054" s="3"/>
      <c r="Z1054" s="3"/>
      <c r="AA1054" s="3"/>
      <c r="AB1054" s="3"/>
      <c r="AC1054" s="3"/>
      <c r="AD1054" s="3"/>
      <c r="AE1054" s="3"/>
      <c r="AF1054" s="3"/>
      <c r="AG1054" s="3"/>
      <c r="AH1054" s="3"/>
      <c r="AI1054" s="3"/>
      <c r="AJ1054" s="3"/>
      <c r="AK1054" s="3"/>
      <c r="AL1054" s="3"/>
      <c r="AM1054" s="3"/>
      <c r="AN1054" s="3"/>
    </row>
    <row r="1055" spans="1:40" ht="14.5">
      <c r="A1055" s="3"/>
      <c r="B1055" s="3"/>
      <c r="C1055" s="3"/>
      <c r="D1055" s="3"/>
      <c r="E1055" s="3"/>
      <c r="F1055" s="3"/>
      <c r="G1055" s="3"/>
      <c r="H1055" s="3"/>
      <c r="I1055" s="3"/>
      <c r="J1055" s="3"/>
      <c r="K1055" s="3"/>
      <c r="L1055" s="3"/>
      <c r="M1055" s="3"/>
      <c r="N1055" s="3"/>
      <c r="O1055" s="3"/>
      <c r="P1055" s="3"/>
      <c r="Q1055" s="42"/>
      <c r="R1055" s="3"/>
      <c r="S1055" s="3"/>
      <c r="T1055" s="3"/>
      <c r="U1055" s="3"/>
      <c r="V1055" s="42"/>
      <c r="W1055" s="3"/>
      <c r="X1055" s="3"/>
      <c r="Y1055" s="3"/>
      <c r="Z1055" s="3"/>
      <c r="AA1055" s="3"/>
      <c r="AB1055" s="3"/>
      <c r="AC1055" s="3"/>
      <c r="AD1055" s="3"/>
      <c r="AE1055" s="3"/>
      <c r="AF1055" s="3"/>
      <c r="AG1055" s="3"/>
      <c r="AH1055" s="3"/>
      <c r="AI1055" s="3"/>
      <c r="AJ1055" s="3"/>
      <c r="AK1055" s="3"/>
      <c r="AL1055" s="3"/>
      <c r="AM1055" s="3"/>
      <c r="AN1055" s="3"/>
    </row>
    <row r="1056" spans="1:40" ht="14.5">
      <c r="A1056" s="3"/>
      <c r="B1056" s="3"/>
      <c r="C1056" s="3"/>
      <c r="D1056" s="3"/>
      <c r="E1056" s="3"/>
      <c r="F1056" s="3"/>
      <c r="G1056" s="3"/>
      <c r="H1056" s="3"/>
      <c r="I1056" s="3"/>
      <c r="J1056" s="3"/>
      <c r="K1056" s="3"/>
      <c r="L1056" s="3"/>
      <c r="M1056" s="3"/>
      <c r="N1056" s="3"/>
      <c r="O1056" s="3"/>
      <c r="P1056" s="3"/>
      <c r="Q1056" s="42"/>
      <c r="R1056" s="3"/>
      <c r="S1056" s="3"/>
      <c r="T1056" s="3"/>
      <c r="U1056" s="3"/>
      <c r="V1056" s="42"/>
      <c r="W1056" s="3"/>
      <c r="X1056" s="3"/>
      <c r="Y1056" s="3"/>
      <c r="Z1056" s="3"/>
      <c r="AA1056" s="3"/>
      <c r="AB1056" s="3"/>
      <c r="AC1056" s="3"/>
      <c r="AD1056" s="3"/>
      <c r="AE1056" s="3"/>
      <c r="AF1056" s="3"/>
      <c r="AG1056" s="3"/>
      <c r="AH1056" s="3"/>
      <c r="AI1056" s="3"/>
      <c r="AJ1056" s="3"/>
      <c r="AK1056" s="3"/>
      <c r="AL1056" s="3"/>
      <c r="AM1056" s="3"/>
      <c r="AN1056" s="3"/>
    </row>
    <row r="1057" spans="1:40" ht="14.5">
      <c r="A1057" s="3"/>
      <c r="B1057" s="3"/>
      <c r="C1057" s="3"/>
      <c r="D1057" s="3"/>
      <c r="E1057" s="3"/>
      <c r="F1057" s="3"/>
      <c r="G1057" s="3"/>
      <c r="H1057" s="3"/>
      <c r="I1057" s="3"/>
      <c r="J1057" s="3"/>
      <c r="K1057" s="3"/>
      <c r="L1057" s="3"/>
      <c r="M1057" s="3"/>
      <c r="N1057" s="3"/>
      <c r="O1057" s="3"/>
      <c r="P1057" s="3"/>
      <c r="Q1057" s="42"/>
      <c r="R1057" s="3"/>
      <c r="S1057" s="3"/>
      <c r="T1057" s="3"/>
      <c r="U1057" s="3"/>
      <c r="V1057" s="42"/>
      <c r="W1057" s="3"/>
      <c r="X1057" s="3"/>
      <c r="Y1057" s="3"/>
      <c r="Z1057" s="3"/>
      <c r="AA1057" s="3"/>
      <c r="AB1057" s="3"/>
      <c r="AC1057" s="3"/>
      <c r="AD1057" s="3"/>
      <c r="AE1057" s="3"/>
      <c r="AF1057" s="3"/>
      <c r="AG1057" s="3"/>
      <c r="AH1057" s="3"/>
      <c r="AI1057" s="3"/>
      <c r="AJ1057" s="3"/>
      <c r="AK1057" s="3"/>
      <c r="AL1057" s="3"/>
      <c r="AM1057" s="3"/>
      <c r="AN1057" s="3"/>
    </row>
    <row r="1058" spans="1:40" ht="14.5">
      <c r="A1058" s="3"/>
      <c r="B1058" s="3"/>
      <c r="C1058" s="3"/>
      <c r="D1058" s="3"/>
      <c r="E1058" s="3"/>
      <c r="F1058" s="3"/>
      <c r="G1058" s="3"/>
      <c r="H1058" s="3"/>
      <c r="I1058" s="3"/>
      <c r="J1058" s="3"/>
      <c r="K1058" s="3"/>
      <c r="L1058" s="3"/>
      <c r="M1058" s="3"/>
      <c r="N1058" s="3"/>
      <c r="O1058" s="3"/>
      <c r="P1058" s="3"/>
      <c r="Q1058" s="42"/>
      <c r="R1058" s="3"/>
      <c r="S1058" s="3"/>
      <c r="T1058" s="3"/>
      <c r="U1058" s="3"/>
      <c r="V1058" s="42"/>
      <c r="W1058" s="3"/>
      <c r="X1058" s="3"/>
      <c r="Y1058" s="3"/>
      <c r="Z1058" s="3"/>
      <c r="AA1058" s="3"/>
      <c r="AB1058" s="3"/>
      <c r="AC1058" s="3"/>
      <c r="AD1058" s="3"/>
      <c r="AE1058" s="3"/>
      <c r="AF1058" s="3"/>
      <c r="AG1058" s="3"/>
      <c r="AH1058" s="3"/>
      <c r="AI1058" s="3"/>
      <c r="AJ1058" s="3"/>
      <c r="AK1058" s="3"/>
      <c r="AL1058" s="3"/>
      <c r="AM1058" s="3"/>
      <c r="AN1058" s="3"/>
    </row>
    <row r="1059" spans="1:40" ht="14.5">
      <c r="A1059" s="3"/>
      <c r="B1059" s="3"/>
      <c r="C1059" s="3"/>
      <c r="D1059" s="3"/>
      <c r="E1059" s="3"/>
      <c r="F1059" s="3"/>
      <c r="G1059" s="3"/>
      <c r="H1059" s="3"/>
      <c r="I1059" s="3"/>
      <c r="J1059" s="3"/>
      <c r="K1059" s="3"/>
      <c r="L1059" s="3"/>
      <c r="M1059" s="3"/>
      <c r="N1059" s="3"/>
      <c r="O1059" s="3"/>
      <c r="P1059" s="3"/>
      <c r="Q1059" s="42"/>
      <c r="R1059" s="3"/>
      <c r="S1059" s="3"/>
      <c r="T1059" s="3"/>
      <c r="U1059" s="3"/>
      <c r="V1059" s="42"/>
      <c r="W1059" s="3"/>
      <c r="X1059" s="3"/>
      <c r="Y1059" s="3"/>
      <c r="Z1059" s="3"/>
      <c r="AA1059" s="3"/>
      <c r="AB1059" s="3"/>
      <c r="AC1059" s="3"/>
      <c r="AD1059" s="3"/>
      <c r="AE1059" s="3"/>
      <c r="AF1059" s="3"/>
      <c r="AG1059" s="3"/>
      <c r="AH1059" s="3"/>
      <c r="AI1059" s="3"/>
      <c r="AJ1059" s="3"/>
      <c r="AK1059" s="3"/>
      <c r="AL1059" s="3"/>
      <c r="AM1059" s="3"/>
      <c r="AN1059" s="3"/>
    </row>
    <row r="1060" spans="1:40" ht="14.5">
      <c r="A1060" s="3"/>
      <c r="B1060" s="3"/>
      <c r="C1060" s="3"/>
      <c r="D1060" s="3"/>
      <c r="E1060" s="3"/>
      <c r="F1060" s="3"/>
      <c r="G1060" s="3"/>
      <c r="H1060" s="3"/>
      <c r="I1060" s="3"/>
      <c r="J1060" s="3"/>
      <c r="K1060" s="3"/>
      <c r="L1060" s="3"/>
      <c r="M1060" s="3"/>
      <c r="N1060" s="3"/>
      <c r="O1060" s="3"/>
      <c r="P1060" s="3"/>
      <c r="Q1060" s="42"/>
      <c r="R1060" s="3"/>
      <c r="S1060" s="3"/>
      <c r="T1060" s="3"/>
      <c r="U1060" s="3"/>
      <c r="V1060" s="42"/>
      <c r="W1060" s="3"/>
      <c r="X1060" s="3"/>
      <c r="Y1060" s="3"/>
      <c r="Z1060" s="3"/>
      <c r="AA1060" s="3"/>
      <c r="AB1060" s="3"/>
      <c r="AC1060" s="3"/>
      <c r="AD1060" s="3"/>
      <c r="AE1060" s="3"/>
      <c r="AF1060" s="3"/>
      <c r="AG1060" s="3"/>
      <c r="AH1060" s="3"/>
      <c r="AI1060" s="3"/>
      <c r="AJ1060" s="3"/>
      <c r="AK1060" s="3"/>
      <c r="AL1060" s="3"/>
      <c r="AM1060" s="3"/>
      <c r="AN1060" s="3"/>
    </row>
    <row r="1061" spans="1:40" ht="14.5">
      <c r="A1061" s="3"/>
      <c r="B1061" s="3"/>
      <c r="C1061" s="3"/>
      <c r="D1061" s="3"/>
      <c r="E1061" s="3"/>
      <c r="F1061" s="3"/>
      <c r="G1061" s="3"/>
      <c r="H1061" s="3"/>
      <c r="I1061" s="3"/>
      <c r="J1061" s="3"/>
      <c r="K1061" s="3"/>
      <c r="L1061" s="3"/>
      <c r="M1061" s="3"/>
      <c r="N1061" s="3"/>
      <c r="O1061" s="3"/>
      <c r="P1061" s="3"/>
      <c r="Q1061" s="42"/>
      <c r="R1061" s="3"/>
      <c r="S1061" s="3"/>
      <c r="T1061" s="3"/>
      <c r="U1061" s="3"/>
      <c r="V1061" s="42"/>
      <c r="W1061" s="3"/>
      <c r="X1061" s="3"/>
      <c r="Y1061" s="3"/>
      <c r="Z1061" s="3"/>
      <c r="AA1061" s="3"/>
      <c r="AB1061" s="3"/>
      <c r="AC1061" s="3"/>
      <c r="AD1061" s="3"/>
      <c r="AE1061" s="3"/>
      <c r="AF1061" s="3"/>
      <c r="AG1061" s="3"/>
      <c r="AH1061" s="3"/>
      <c r="AI1061" s="3"/>
      <c r="AJ1061" s="3"/>
      <c r="AK1061" s="3"/>
      <c r="AL1061" s="3"/>
      <c r="AM1061" s="3"/>
      <c r="AN1061" s="3"/>
    </row>
    <row r="1062" spans="1:40" ht="14.5">
      <c r="A1062" s="3"/>
      <c r="B1062" s="3"/>
      <c r="C1062" s="3"/>
      <c r="D1062" s="3"/>
      <c r="E1062" s="3"/>
      <c r="F1062" s="3"/>
      <c r="G1062" s="3"/>
      <c r="H1062" s="3"/>
      <c r="I1062" s="3"/>
      <c r="J1062" s="3"/>
      <c r="K1062" s="3"/>
      <c r="L1062" s="3"/>
      <c r="M1062" s="3"/>
      <c r="N1062" s="3"/>
      <c r="O1062" s="3"/>
      <c r="P1062" s="3"/>
      <c r="Q1062" s="42"/>
      <c r="R1062" s="3"/>
      <c r="S1062" s="3"/>
      <c r="T1062" s="3"/>
      <c r="U1062" s="3"/>
      <c r="V1062" s="42"/>
      <c r="W1062" s="3"/>
      <c r="X1062" s="3"/>
      <c r="Y1062" s="3"/>
      <c r="Z1062" s="3"/>
      <c r="AA1062" s="3"/>
      <c r="AB1062" s="3"/>
      <c r="AC1062" s="3"/>
      <c r="AD1062" s="3"/>
      <c r="AE1062" s="3"/>
      <c r="AF1062" s="3"/>
      <c r="AG1062" s="3"/>
      <c r="AH1062" s="3"/>
      <c r="AI1062" s="3"/>
      <c r="AJ1062" s="3"/>
      <c r="AK1062" s="3"/>
      <c r="AL1062" s="3"/>
      <c r="AM1062" s="3"/>
      <c r="AN1062" s="3"/>
    </row>
    <row r="1063" spans="1:40" ht="14.5">
      <c r="A1063" s="3"/>
      <c r="B1063" s="3"/>
      <c r="C1063" s="3"/>
      <c r="D1063" s="3"/>
      <c r="E1063" s="3"/>
      <c r="F1063" s="3"/>
      <c r="G1063" s="3"/>
      <c r="H1063" s="3"/>
      <c r="I1063" s="3"/>
      <c r="J1063" s="3"/>
      <c r="K1063" s="3"/>
      <c r="L1063" s="3"/>
      <c r="M1063" s="3"/>
      <c r="N1063" s="3"/>
      <c r="O1063" s="3"/>
      <c r="P1063" s="3"/>
      <c r="Q1063" s="42"/>
      <c r="R1063" s="3"/>
      <c r="S1063" s="3"/>
      <c r="T1063" s="3"/>
      <c r="U1063" s="3"/>
      <c r="V1063" s="42"/>
      <c r="W1063" s="3"/>
      <c r="X1063" s="3"/>
      <c r="Y1063" s="3"/>
      <c r="Z1063" s="3"/>
      <c r="AA1063" s="3"/>
      <c r="AB1063" s="3"/>
      <c r="AC1063" s="3"/>
      <c r="AD1063" s="3"/>
      <c r="AE1063" s="3"/>
      <c r="AF1063" s="3"/>
      <c r="AG1063" s="3"/>
      <c r="AH1063" s="3"/>
      <c r="AI1063" s="3"/>
      <c r="AJ1063" s="3"/>
      <c r="AK1063" s="3"/>
      <c r="AL1063" s="3"/>
      <c r="AM1063" s="3"/>
      <c r="AN1063" s="3"/>
    </row>
    <row r="1064" spans="1:40" ht="14.5">
      <c r="A1064" s="3"/>
      <c r="B1064" s="3"/>
      <c r="C1064" s="3"/>
      <c r="D1064" s="3"/>
      <c r="E1064" s="3"/>
      <c r="F1064" s="3"/>
      <c r="G1064" s="3"/>
      <c r="H1064" s="3"/>
      <c r="I1064" s="3"/>
      <c r="J1064" s="3"/>
      <c r="K1064" s="3"/>
      <c r="L1064" s="3"/>
      <c r="M1064" s="3"/>
      <c r="N1064" s="3"/>
      <c r="O1064" s="3"/>
      <c r="P1064" s="3"/>
      <c r="Q1064" s="42"/>
      <c r="R1064" s="3"/>
      <c r="S1064" s="3"/>
      <c r="T1064" s="3"/>
      <c r="U1064" s="3"/>
      <c r="V1064" s="42"/>
      <c r="W1064" s="3"/>
      <c r="X1064" s="3"/>
      <c r="Y1064" s="3"/>
      <c r="Z1064" s="3"/>
      <c r="AA1064" s="3"/>
      <c r="AB1064" s="3"/>
      <c r="AC1064" s="3"/>
      <c r="AD1064" s="3"/>
      <c r="AE1064" s="3"/>
      <c r="AF1064" s="3"/>
      <c r="AG1064" s="3"/>
      <c r="AH1064" s="3"/>
      <c r="AI1064" s="3"/>
      <c r="AJ1064" s="3"/>
      <c r="AK1064" s="3"/>
      <c r="AL1064" s="3"/>
      <c r="AM1064" s="3"/>
      <c r="AN1064" s="3"/>
    </row>
    <row r="1065" spans="1:40" ht="14.5">
      <c r="A1065" s="3"/>
      <c r="B1065" s="3"/>
      <c r="C1065" s="3"/>
      <c r="D1065" s="3"/>
      <c r="E1065" s="3"/>
      <c r="F1065" s="3"/>
      <c r="G1065" s="3"/>
      <c r="H1065" s="3"/>
      <c r="I1065" s="3"/>
      <c r="J1065" s="3"/>
      <c r="K1065" s="3"/>
      <c r="L1065" s="3"/>
      <c r="M1065" s="3"/>
      <c r="N1065" s="3"/>
      <c r="O1065" s="3"/>
      <c r="P1065" s="3"/>
      <c r="Q1065" s="42"/>
      <c r="R1065" s="3"/>
      <c r="S1065" s="3"/>
      <c r="T1065" s="3"/>
      <c r="U1065" s="3"/>
      <c r="V1065" s="42"/>
      <c r="W1065" s="3"/>
      <c r="X1065" s="3"/>
      <c r="Y1065" s="3"/>
      <c r="Z1065" s="3"/>
      <c r="AA1065" s="3"/>
      <c r="AB1065" s="3"/>
      <c r="AC1065" s="3"/>
      <c r="AD1065" s="3"/>
      <c r="AE1065" s="3"/>
      <c r="AF1065" s="3"/>
      <c r="AG1065" s="3"/>
      <c r="AH1065" s="3"/>
      <c r="AI1065" s="3"/>
      <c r="AJ1065" s="3"/>
      <c r="AK1065" s="3"/>
      <c r="AL1065" s="3"/>
      <c r="AM1065" s="3"/>
      <c r="AN1065" s="3"/>
    </row>
    <row r="1066" spans="1:40" ht="14.5">
      <c r="A1066" s="3"/>
      <c r="B1066" s="3"/>
      <c r="C1066" s="3"/>
      <c r="D1066" s="3"/>
      <c r="E1066" s="3"/>
      <c r="F1066" s="3"/>
      <c r="G1066" s="3"/>
      <c r="H1066" s="3"/>
      <c r="I1066" s="3"/>
      <c r="J1066" s="3"/>
      <c r="K1066" s="3"/>
      <c r="L1066" s="3"/>
      <c r="M1066" s="3"/>
      <c r="N1066" s="3"/>
      <c r="O1066" s="3"/>
      <c r="P1066" s="3"/>
      <c r="Q1066" s="42"/>
      <c r="R1066" s="3"/>
      <c r="S1066" s="3"/>
      <c r="T1066" s="3"/>
      <c r="U1066" s="3"/>
      <c r="V1066" s="42"/>
      <c r="W1066" s="3"/>
      <c r="X1066" s="3"/>
      <c r="Y1066" s="3"/>
      <c r="Z1066" s="3"/>
      <c r="AA1066" s="3"/>
      <c r="AB1066" s="3"/>
      <c r="AC1066" s="3"/>
      <c r="AD1066" s="3"/>
      <c r="AE1066" s="3"/>
      <c r="AF1066" s="3"/>
      <c r="AG1066" s="3"/>
      <c r="AH1066" s="3"/>
      <c r="AI1066" s="3"/>
      <c r="AJ1066" s="3"/>
      <c r="AK1066" s="3"/>
      <c r="AL1066" s="3"/>
      <c r="AM1066" s="3"/>
      <c r="AN1066" s="3"/>
    </row>
    <row r="1067" spans="1:40" ht="14.5">
      <c r="A1067" s="3"/>
      <c r="B1067" s="3"/>
      <c r="C1067" s="3"/>
      <c r="D1067" s="3"/>
      <c r="E1067" s="3"/>
      <c r="F1067" s="3"/>
      <c r="G1067" s="3"/>
      <c r="H1067" s="3"/>
      <c r="I1067" s="3"/>
      <c r="J1067" s="3"/>
      <c r="K1067" s="3"/>
      <c r="L1067" s="3"/>
      <c r="M1067" s="3"/>
      <c r="N1067" s="3"/>
      <c r="O1067" s="3"/>
      <c r="P1067" s="3"/>
      <c r="Q1067" s="42"/>
      <c r="R1067" s="3"/>
      <c r="S1067" s="3"/>
      <c r="T1067" s="3"/>
      <c r="U1067" s="3"/>
      <c r="V1067" s="42"/>
      <c r="W1067" s="3"/>
      <c r="X1067" s="3"/>
      <c r="Y1067" s="3"/>
      <c r="Z1067" s="3"/>
      <c r="AA1067" s="3"/>
      <c r="AB1067" s="3"/>
      <c r="AC1067" s="3"/>
      <c r="AD1067" s="3"/>
      <c r="AE1067" s="3"/>
      <c r="AF1067" s="3"/>
      <c r="AG1067" s="3"/>
      <c r="AH1067" s="3"/>
      <c r="AI1067" s="3"/>
      <c r="AJ1067" s="3"/>
      <c r="AK1067" s="3"/>
      <c r="AL1067" s="3"/>
      <c r="AM1067" s="3"/>
      <c r="AN1067" s="3"/>
    </row>
    <row r="1068" spans="1:40" ht="14.5">
      <c r="A1068" s="3"/>
      <c r="B1068" s="3"/>
      <c r="C1068" s="3"/>
      <c r="D1068" s="3"/>
      <c r="E1068" s="3"/>
      <c r="F1068" s="3"/>
      <c r="G1068" s="3"/>
      <c r="H1068" s="3"/>
      <c r="I1068" s="3"/>
      <c r="J1068" s="3"/>
      <c r="K1068" s="3"/>
      <c r="L1068" s="3"/>
      <c r="M1068" s="3"/>
      <c r="N1068" s="3"/>
      <c r="O1068" s="3"/>
      <c r="P1068" s="3"/>
      <c r="Q1068" s="42"/>
      <c r="R1068" s="3"/>
      <c r="S1068" s="3"/>
      <c r="T1068" s="3"/>
      <c r="U1068" s="3"/>
      <c r="V1068" s="42"/>
      <c r="W1068" s="3"/>
      <c r="X1068" s="3"/>
      <c r="Y1068" s="3"/>
      <c r="Z1068" s="3"/>
      <c r="AA1068" s="3"/>
      <c r="AB1068" s="3"/>
      <c r="AC1068" s="3"/>
      <c r="AD1068" s="3"/>
      <c r="AE1068" s="3"/>
      <c r="AF1068" s="3"/>
      <c r="AG1068" s="3"/>
      <c r="AH1068" s="3"/>
      <c r="AI1068" s="3"/>
      <c r="AJ1068" s="3"/>
      <c r="AK1068" s="3"/>
      <c r="AL1068" s="3"/>
      <c r="AM1068" s="3"/>
      <c r="AN1068" s="3"/>
    </row>
    <row r="1069" spans="1:40" ht="14.5">
      <c r="A1069" s="3"/>
      <c r="B1069" s="3"/>
      <c r="C1069" s="3"/>
      <c r="D1069" s="3"/>
      <c r="E1069" s="3"/>
      <c r="F1069" s="3"/>
      <c r="G1069" s="3"/>
      <c r="H1069" s="3"/>
      <c r="I1069" s="3"/>
      <c r="J1069" s="3"/>
      <c r="K1069" s="3"/>
      <c r="L1069" s="3"/>
      <c r="M1069" s="3"/>
      <c r="N1069" s="3"/>
      <c r="O1069" s="3"/>
      <c r="P1069" s="3"/>
      <c r="Q1069" s="42"/>
      <c r="R1069" s="3"/>
      <c r="S1069" s="3"/>
      <c r="T1069" s="3"/>
      <c r="U1069" s="3"/>
      <c r="V1069" s="42"/>
      <c r="W1069" s="3"/>
      <c r="X1069" s="3"/>
      <c r="Y1069" s="3"/>
      <c r="Z1069" s="3"/>
      <c r="AA1069" s="3"/>
      <c r="AB1069" s="3"/>
      <c r="AC1069" s="3"/>
      <c r="AD1069" s="3"/>
      <c r="AE1069" s="3"/>
      <c r="AF1069" s="3"/>
      <c r="AG1069" s="3"/>
      <c r="AH1069" s="3"/>
      <c r="AI1069" s="3"/>
      <c r="AJ1069" s="3"/>
      <c r="AK1069" s="3"/>
      <c r="AL1069" s="3"/>
      <c r="AM1069" s="3"/>
      <c r="AN1069" s="3"/>
    </row>
    <row r="1070" spans="1:40" ht="14.5">
      <c r="A1070" s="3"/>
      <c r="B1070" s="3"/>
      <c r="C1070" s="3"/>
      <c r="D1070" s="3"/>
      <c r="E1070" s="3"/>
      <c r="F1070" s="3"/>
      <c r="G1070" s="3"/>
      <c r="H1070" s="3"/>
      <c r="I1070" s="3"/>
      <c r="J1070" s="3"/>
      <c r="K1070" s="3"/>
      <c r="L1070" s="3"/>
      <c r="M1070" s="3"/>
      <c r="N1070" s="3"/>
      <c r="O1070" s="3"/>
      <c r="P1070" s="3"/>
      <c r="Q1070" s="42"/>
      <c r="R1070" s="3"/>
      <c r="S1070" s="3"/>
      <c r="T1070" s="3"/>
      <c r="U1070" s="3"/>
      <c r="V1070" s="42"/>
      <c r="W1070" s="3"/>
      <c r="X1070" s="3"/>
      <c r="Y1070" s="3"/>
      <c r="Z1070" s="3"/>
      <c r="AA1070" s="3"/>
      <c r="AB1070" s="3"/>
      <c r="AC1070" s="3"/>
      <c r="AD1070" s="3"/>
      <c r="AE1070" s="3"/>
      <c r="AF1070" s="3"/>
      <c r="AG1070" s="3"/>
      <c r="AH1070" s="3"/>
      <c r="AI1070" s="3"/>
      <c r="AJ1070" s="3"/>
      <c r="AK1070" s="3"/>
      <c r="AL1070" s="3"/>
      <c r="AM1070" s="3"/>
      <c r="AN1070" s="3"/>
    </row>
    <row r="1071" spans="1:40" ht="14.5">
      <c r="A1071" s="3"/>
      <c r="B1071" s="3"/>
      <c r="C1071" s="3"/>
      <c r="D1071" s="3"/>
      <c r="E1071" s="3"/>
      <c r="F1071" s="3"/>
      <c r="G1071" s="3"/>
      <c r="H1071" s="3"/>
      <c r="I1071" s="3"/>
      <c r="J1071" s="3"/>
      <c r="K1071" s="3"/>
      <c r="L1071" s="3"/>
      <c r="M1071" s="3"/>
      <c r="N1071" s="3"/>
      <c r="O1071" s="3"/>
      <c r="P1071" s="3"/>
      <c r="Q1071" s="42"/>
      <c r="R1071" s="3"/>
      <c r="S1071" s="3"/>
      <c r="T1071" s="3"/>
      <c r="U1071" s="3"/>
      <c r="V1071" s="42"/>
      <c r="W1071" s="3"/>
      <c r="X1071" s="3"/>
      <c r="Y1071" s="3"/>
      <c r="Z1071" s="3"/>
      <c r="AA1071" s="3"/>
      <c r="AB1071" s="3"/>
      <c r="AC1071" s="3"/>
      <c r="AD1071" s="3"/>
      <c r="AE1071" s="3"/>
      <c r="AF1071" s="3"/>
      <c r="AG1071" s="3"/>
      <c r="AH1071" s="3"/>
      <c r="AI1071" s="3"/>
      <c r="AJ1071" s="3"/>
      <c r="AK1071" s="3"/>
      <c r="AL1071" s="3"/>
      <c r="AM1071" s="3"/>
      <c r="AN1071" s="3"/>
    </row>
    <row r="1072" spans="1:40" ht="14.5">
      <c r="A1072" s="3"/>
      <c r="B1072" s="3"/>
      <c r="C1072" s="3"/>
      <c r="D1072" s="3"/>
      <c r="E1072" s="3"/>
      <c r="F1072" s="3"/>
      <c r="G1072" s="3"/>
      <c r="H1072" s="3"/>
      <c r="I1072" s="3"/>
      <c r="J1072" s="3"/>
      <c r="K1072" s="3"/>
      <c r="L1072" s="3"/>
      <c r="M1072" s="3"/>
      <c r="N1072" s="3"/>
      <c r="O1072" s="3"/>
      <c r="P1072" s="3"/>
      <c r="Q1072" s="42"/>
      <c r="R1072" s="3"/>
      <c r="S1072" s="3"/>
      <c r="T1072" s="3"/>
      <c r="U1072" s="3"/>
      <c r="V1072" s="42"/>
      <c r="W1072" s="3"/>
      <c r="X1072" s="3"/>
      <c r="Y1072" s="3"/>
      <c r="Z1072" s="3"/>
      <c r="AA1072" s="3"/>
      <c r="AB1072" s="3"/>
      <c r="AC1072" s="3"/>
      <c r="AD1072" s="3"/>
      <c r="AE1072" s="3"/>
      <c r="AF1072" s="3"/>
      <c r="AG1072" s="3"/>
      <c r="AH1072" s="3"/>
      <c r="AI1072" s="3"/>
      <c r="AJ1072" s="3"/>
      <c r="AK1072" s="3"/>
      <c r="AL1072" s="3"/>
      <c r="AM1072" s="3"/>
      <c r="AN1072" s="3"/>
    </row>
    <row r="1073" spans="1:40" ht="14.5">
      <c r="A1073" s="3"/>
      <c r="B1073" s="3"/>
      <c r="C1073" s="3"/>
      <c r="D1073" s="3"/>
      <c r="E1073" s="3"/>
      <c r="F1073" s="3"/>
      <c r="G1073" s="3"/>
      <c r="H1073" s="3"/>
      <c r="I1073" s="3"/>
      <c r="J1073" s="3"/>
      <c r="K1073" s="3"/>
      <c r="L1073" s="3"/>
      <c r="M1073" s="3"/>
      <c r="N1073" s="3"/>
      <c r="O1073" s="3"/>
      <c r="P1073" s="3"/>
      <c r="Q1073" s="42"/>
      <c r="R1073" s="3"/>
      <c r="S1073" s="3"/>
      <c r="T1073" s="3"/>
      <c r="U1073" s="3"/>
      <c r="V1073" s="42"/>
      <c r="W1073" s="3"/>
      <c r="X1073" s="3"/>
      <c r="Y1073" s="3"/>
      <c r="Z1073" s="3"/>
      <c r="AA1073" s="3"/>
      <c r="AB1073" s="3"/>
      <c r="AC1073" s="3"/>
      <c r="AD1073" s="3"/>
      <c r="AE1073" s="3"/>
      <c r="AF1073" s="3"/>
      <c r="AG1073" s="3"/>
      <c r="AH1073" s="3"/>
      <c r="AI1073" s="3"/>
      <c r="AJ1073" s="3"/>
      <c r="AK1073" s="3"/>
      <c r="AL1073" s="3"/>
      <c r="AM1073" s="3"/>
      <c r="AN1073" s="3"/>
    </row>
    <row r="1074" spans="1:40" ht="14.5">
      <c r="A1074" s="3"/>
      <c r="B1074" s="3"/>
      <c r="C1074" s="3"/>
      <c r="D1074" s="3"/>
      <c r="E1074" s="3"/>
      <c r="F1074" s="3"/>
      <c r="G1074" s="3"/>
      <c r="H1074" s="3"/>
      <c r="I1074" s="3"/>
      <c r="J1074" s="3"/>
      <c r="K1074" s="3"/>
      <c r="L1074" s="3"/>
      <c r="M1074" s="3"/>
      <c r="N1074" s="3"/>
      <c r="O1074" s="3"/>
      <c r="P1074" s="3"/>
      <c r="Q1074" s="42"/>
      <c r="R1074" s="3"/>
      <c r="S1074" s="3"/>
      <c r="T1074" s="3"/>
      <c r="U1074" s="3"/>
      <c r="V1074" s="42"/>
      <c r="W1074" s="3"/>
      <c r="X1074" s="3"/>
      <c r="Y1074" s="3"/>
      <c r="Z1074" s="3"/>
      <c r="AA1074" s="3"/>
      <c r="AB1074" s="3"/>
      <c r="AC1074" s="3"/>
      <c r="AD1074" s="3"/>
      <c r="AE1074" s="3"/>
      <c r="AF1074" s="3"/>
      <c r="AG1074" s="3"/>
      <c r="AH1074" s="3"/>
      <c r="AI1074" s="3"/>
      <c r="AJ1074" s="3"/>
      <c r="AK1074" s="3"/>
      <c r="AL1074" s="3"/>
      <c r="AM1074" s="3"/>
      <c r="AN1074" s="3"/>
    </row>
    <row r="1075" spans="1:40" ht="14.5">
      <c r="A1075" s="3"/>
      <c r="B1075" s="3"/>
      <c r="C1075" s="3"/>
      <c r="D1075" s="3"/>
      <c r="E1075" s="3"/>
      <c r="F1075" s="3"/>
      <c r="G1075" s="3"/>
      <c r="H1075" s="3"/>
      <c r="I1075" s="3"/>
      <c r="J1075" s="3"/>
      <c r="K1075" s="3"/>
      <c r="L1075" s="3"/>
      <c r="M1075" s="3"/>
      <c r="N1075" s="3"/>
      <c r="O1075" s="3"/>
      <c r="P1075" s="3"/>
      <c r="Q1075" s="42"/>
      <c r="R1075" s="3"/>
      <c r="S1075" s="3"/>
      <c r="T1075" s="3"/>
      <c r="U1075" s="3"/>
      <c r="V1075" s="42"/>
      <c r="W1075" s="3"/>
      <c r="X1075" s="3"/>
      <c r="Y1075" s="3"/>
      <c r="Z1075" s="3"/>
      <c r="AA1075" s="3"/>
      <c r="AB1075" s="3"/>
      <c r="AC1075" s="3"/>
      <c r="AD1075" s="3"/>
      <c r="AE1075" s="3"/>
      <c r="AF1075" s="3"/>
      <c r="AG1075" s="3"/>
      <c r="AH1075" s="3"/>
      <c r="AI1075" s="3"/>
      <c r="AJ1075" s="3"/>
      <c r="AK1075" s="3"/>
      <c r="AL1075" s="3"/>
      <c r="AM1075" s="3"/>
      <c r="AN1075" s="3"/>
    </row>
    <row r="1076" spans="1:40" ht="14.5">
      <c r="A1076" s="3"/>
      <c r="B1076" s="3"/>
      <c r="C1076" s="3"/>
      <c r="D1076" s="3"/>
      <c r="E1076" s="3"/>
      <c r="F1076" s="3"/>
      <c r="G1076" s="3"/>
      <c r="H1076" s="3"/>
      <c r="I1076" s="3"/>
      <c r="J1076" s="3"/>
      <c r="K1076" s="3"/>
      <c r="L1076" s="3"/>
      <c r="M1076" s="3"/>
      <c r="N1076" s="3"/>
      <c r="O1076" s="3"/>
      <c r="P1076" s="3"/>
      <c r="Q1076" s="42"/>
      <c r="R1076" s="3"/>
      <c r="S1076" s="3"/>
      <c r="T1076" s="3"/>
      <c r="U1076" s="3"/>
      <c r="V1076" s="42"/>
      <c r="W1076" s="3"/>
      <c r="X1076" s="3"/>
      <c r="Y1076" s="3"/>
      <c r="Z1076" s="3"/>
      <c r="AA1076" s="3"/>
      <c r="AB1076" s="3"/>
      <c r="AC1076" s="3"/>
      <c r="AD1076" s="3"/>
      <c r="AE1076" s="3"/>
      <c r="AF1076" s="3"/>
      <c r="AG1076" s="3"/>
      <c r="AH1076" s="3"/>
      <c r="AI1076" s="3"/>
      <c r="AJ1076" s="3"/>
      <c r="AK1076" s="3"/>
      <c r="AL1076" s="3"/>
      <c r="AM1076" s="3"/>
      <c r="AN1076" s="3"/>
    </row>
    <row r="1077" spans="1:40" ht="14.5">
      <c r="A1077" s="3"/>
      <c r="B1077" s="3"/>
      <c r="C1077" s="3"/>
      <c r="D1077" s="3"/>
      <c r="E1077" s="3"/>
      <c r="F1077" s="3"/>
      <c r="G1077" s="3"/>
      <c r="H1077" s="3"/>
      <c r="I1077" s="3"/>
      <c r="J1077" s="3"/>
      <c r="K1077" s="3"/>
      <c r="L1077" s="3"/>
      <c r="M1077" s="3"/>
      <c r="N1077" s="3"/>
      <c r="O1077" s="3"/>
      <c r="P1077" s="3"/>
      <c r="Q1077" s="42"/>
      <c r="R1077" s="3"/>
      <c r="S1077" s="3"/>
      <c r="T1077" s="3"/>
      <c r="U1077" s="3"/>
      <c r="V1077" s="42"/>
      <c r="W1077" s="3"/>
      <c r="X1077" s="3"/>
      <c r="Y1077" s="3"/>
      <c r="Z1077" s="3"/>
      <c r="AA1077" s="3"/>
      <c r="AB1077" s="3"/>
      <c r="AC1077" s="3"/>
      <c r="AD1077" s="3"/>
      <c r="AE1077" s="3"/>
      <c r="AF1077" s="3"/>
      <c r="AG1077" s="3"/>
      <c r="AH1077" s="3"/>
      <c r="AI1077" s="3"/>
      <c r="AJ1077" s="3"/>
      <c r="AK1077" s="3"/>
      <c r="AL1077" s="3"/>
      <c r="AM1077" s="3"/>
      <c r="AN1077" s="3"/>
    </row>
    <row r="1078" spans="1:40" ht="14.5">
      <c r="A1078" s="3"/>
      <c r="B1078" s="3"/>
      <c r="C1078" s="3"/>
      <c r="D1078" s="3"/>
      <c r="E1078" s="3"/>
      <c r="F1078" s="3"/>
      <c r="G1078" s="3"/>
      <c r="H1078" s="3"/>
      <c r="I1078" s="3"/>
      <c r="J1078" s="3"/>
      <c r="K1078" s="3"/>
      <c r="L1078" s="3"/>
      <c r="M1078" s="3"/>
      <c r="N1078" s="3"/>
      <c r="O1078" s="3"/>
      <c r="P1078" s="3"/>
      <c r="Q1078" s="42"/>
      <c r="R1078" s="3"/>
      <c r="S1078" s="3"/>
      <c r="T1078" s="3"/>
      <c r="U1078" s="3"/>
      <c r="V1078" s="42"/>
      <c r="W1078" s="3"/>
      <c r="X1078" s="3"/>
      <c r="Y1078" s="3"/>
      <c r="Z1078" s="3"/>
      <c r="AA1078" s="3"/>
      <c r="AB1078" s="3"/>
      <c r="AC1078" s="3"/>
      <c r="AD1078" s="3"/>
      <c r="AE1078" s="3"/>
      <c r="AF1078" s="3"/>
      <c r="AG1078" s="3"/>
      <c r="AH1078" s="3"/>
      <c r="AI1078" s="3"/>
      <c r="AJ1078" s="3"/>
      <c r="AK1078" s="3"/>
      <c r="AL1078" s="3"/>
      <c r="AM1078" s="3"/>
      <c r="AN1078" s="3"/>
    </row>
    <row r="1079" spans="1:40" ht="14.5">
      <c r="A1079" s="3"/>
      <c r="B1079" s="3"/>
      <c r="C1079" s="3"/>
      <c r="D1079" s="3"/>
      <c r="E1079" s="3"/>
      <c r="F1079" s="3"/>
      <c r="G1079" s="3"/>
      <c r="H1079" s="3"/>
      <c r="I1079" s="3"/>
      <c r="J1079" s="3"/>
      <c r="K1079" s="3"/>
      <c r="L1079" s="3"/>
      <c r="M1079" s="3"/>
      <c r="N1079" s="3"/>
      <c r="O1079" s="3"/>
      <c r="P1079" s="3"/>
      <c r="Q1079" s="42"/>
      <c r="R1079" s="3"/>
      <c r="S1079" s="3"/>
      <c r="T1079" s="3"/>
      <c r="U1079" s="3"/>
      <c r="V1079" s="42"/>
      <c r="W1079" s="3"/>
      <c r="X1079" s="3"/>
      <c r="Y1079" s="3"/>
      <c r="Z1079" s="3"/>
      <c r="AA1079" s="3"/>
      <c r="AB1079" s="3"/>
      <c r="AC1079" s="3"/>
      <c r="AD1079" s="3"/>
      <c r="AE1079" s="3"/>
      <c r="AF1079" s="3"/>
      <c r="AG1079" s="3"/>
      <c r="AH1079" s="3"/>
      <c r="AI1079" s="3"/>
      <c r="AJ1079" s="3"/>
      <c r="AK1079" s="3"/>
      <c r="AL1079" s="3"/>
      <c r="AM1079" s="3"/>
      <c r="AN1079" s="3"/>
    </row>
    <row r="1080" spans="1:40" ht="14.5">
      <c r="A1080" s="3"/>
      <c r="B1080" s="3"/>
      <c r="C1080" s="3"/>
      <c r="D1080" s="3"/>
      <c r="E1080" s="3"/>
      <c r="F1080" s="3"/>
      <c r="G1080" s="3"/>
      <c r="H1080" s="3"/>
      <c r="I1080" s="3"/>
      <c r="J1080" s="3"/>
      <c r="K1080" s="3"/>
      <c r="L1080" s="3"/>
      <c r="M1080" s="3"/>
      <c r="N1080" s="3"/>
      <c r="O1080" s="3"/>
      <c r="P1080" s="3"/>
      <c r="Q1080" s="42"/>
      <c r="R1080" s="3"/>
      <c r="S1080" s="3"/>
      <c r="T1080" s="3"/>
      <c r="U1080" s="3"/>
      <c r="V1080" s="42"/>
      <c r="W1080" s="3"/>
      <c r="X1080" s="3"/>
      <c r="Y1080" s="3"/>
      <c r="Z1080" s="3"/>
      <c r="AA1080" s="3"/>
      <c r="AB1080" s="3"/>
      <c r="AC1080" s="3"/>
      <c r="AD1080" s="3"/>
      <c r="AE1080" s="3"/>
      <c r="AF1080" s="3"/>
      <c r="AG1080" s="3"/>
      <c r="AH1080" s="3"/>
      <c r="AI1080" s="3"/>
      <c r="AJ1080" s="3"/>
      <c r="AK1080" s="3"/>
      <c r="AL1080" s="3"/>
      <c r="AM1080" s="3"/>
      <c r="AN1080" s="3"/>
    </row>
    <row r="1081" spans="1:40" ht="14.5">
      <c r="A1081" s="3"/>
      <c r="B1081" s="3"/>
      <c r="C1081" s="3"/>
      <c r="D1081" s="3"/>
      <c r="E1081" s="3"/>
      <c r="F1081" s="3"/>
      <c r="G1081" s="3"/>
      <c r="H1081" s="3"/>
      <c r="I1081" s="3"/>
      <c r="J1081" s="3"/>
      <c r="K1081" s="3"/>
      <c r="L1081" s="3"/>
      <c r="M1081" s="3"/>
      <c r="N1081" s="3"/>
      <c r="O1081" s="3"/>
      <c r="P1081" s="3"/>
      <c r="Q1081" s="42"/>
      <c r="R1081" s="3"/>
      <c r="S1081" s="3"/>
      <c r="T1081" s="3"/>
      <c r="U1081" s="3"/>
      <c r="V1081" s="42"/>
      <c r="W1081" s="3"/>
      <c r="X1081" s="3"/>
      <c r="Y1081" s="3"/>
      <c r="Z1081" s="3"/>
      <c r="AA1081" s="3"/>
      <c r="AB1081" s="3"/>
      <c r="AC1081" s="3"/>
      <c r="AD1081" s="3"/>
      <c r="AE1081" s="3"/>
      <c r="AF1081" s="3"/>
      <c r="AG1081" s="3"/>
      <c r="AH1081" s="3"/>
      <c r="AI1081" s="3"/>
      <c r="AJ1081" s="3"/>
      <c r="AK1081" s="3"/>
      <c r="AL1081" s="3"/>
      <c r="AM1081" s="3"/>
      <c r="AN1081" s="3"/>
    </row>
    <row r="1082" spans="1:40" ht="14.5">
      <c r="A1082" s="3"/>
      <c r="B1082" s="3"/>
      <c r="C1082" s="3"/>
      <c r="D1082" s="3"/>
      <c r="E1082" s="3"/>
      <c r="F1082" s="3"/>
      <c r="G1082" s="3"/>
      <c r="H1082" s="3"/>
      <c r="I1082" s="3"/>
      <c r="J1082" s="3"/>
      <c r="K1082" s="3"/>
      <c r="L1082" s="3"/>
      <c r="M1082" s="3"/>
      <c r="N1082" s="3"/>
      <c r="O1082" s="3"/>
      <c r="P1082" s="3"/>
      <c r="Q1082" s="42"/>
      <c r="R1082" s="3"/>
      <c r="S1082" s="3"/>
      <c r="T1082" s="3"/>
      <c r="U1082" s="3"/>
      <c r="V1082" s="42"/>
      <c r="W1082" s="3"/>
      <c r="X1082" s="3"/>
      <c r="Y1082" s="3"/>
      <c r="Z1082" s="3"/>
      <c r="AA1082" s="3"/>
      <c r="AB1082" s="3"/>
      <c r="AC1082" s="3"/>
      <c r="AD1082" s="3"/>
      <c r="AE1082" s="3"/>
      <c r="AF1082" s="3"/>
      <c r="AG1082" s="3"/>
      <c r="AH1082" s="3"/>
      <c r="AI1082" s="3"/>
      <c r="AJ1082" s="3"/>
      <c r="AK1082" s="3"/>
      <c r="AL1082" s="3"/>
      <c r="AM1082" s="3"/>
      <c r="AN1082" s="3"/>
    </row>
    <row r="1083" spans="1:40" ht="14.5">
      <c r="A1083" s="3"/>
      <c r="B1083" s="3"/>
      <c r="C1083" s="3"/>
      <c r="D1083" s="3"/>
      <c r="E1083" s="3"/>
      <c r="F1083" s="3"/>
      <c r="G1083" s="3"/>
      <c r="H1083" s="3"/>
      <c r="I1083" s="3"/>
      <c r="J1083" s="3"/>
      <c r="K1083" s="3"/>
      <c r="L1083" s="3"/>
      <c r="M1083" s="3"/>
      <c r="N1083" s="3"/>
      <c r="O1083" s="3"/>
      <c r="P1083" s="3"/>
      <c r="Q1083" s="42"/>
      <c r="R1083" s="3"/>
      <c r="S1083" s="3"/>
      <c r="T1083" s="3"/>
      <c r="U1083" s="3"/>
      <c r="V1083" s="42"/>
      <c r="W1083" s="3"/>
      <c r="X1083" s="3"/>
      <c r="Y1083" s="3"/>
      <c r="Z1083" s="3"/>
      <c r="AA1083" s="3"/>
      <c r="AB1083" s="3"/>
      <c r="AC1083" s="3"/>
      <c r="AD1083" s="3"/>
      <c r="AE1083" s="3"/>
      <c r="AF1083" s="3"/>
      <c r="AG1083" s="3"/>
      <c r="AH1083" s="3"/>
      <c r="AI1083" s="3"/>
      <c r="AJ1083" s="3"/>
      <c r="AK1083" s="3"/>
      <c r="AL1083" s="3"/>
      <c r="AM1083" s="3"/>
      <c r="AN1083" s="3"/>
    </row>
    <row r="1084" spans="1:40" ht="14.5">
      <c r="A1084" s="3"/>
      <c r="B1084" s="3"/>
      <c r="C1084" s="3"/>
      <c r="D1084" s="3"/>
      <c r="E1084" s="3"/>
      <c r="F1084" s="3"/>
      <c r="G1084" s="3"/>
      <c r="H1084" s="3"/>
      <c r="I1084" s="3"/>
      <c r="J1084" s="3"/>
      <c r="K1084" s="3"/>
      <c r="L1084" s="3"/>
      <c r="M1084" s="3"/>
      <c r="N1084" s="3"/>
      <c r="O1084" s="3"/>
      <c r="P1084" s="3"/>
      <c r="Q1084" s="42"/>
      <c r="R1084" s="3"/>
      <c r="S1084" s="3"/>
      <c r="T1084" s="3"/>
      <c r="U1084" s="3"/>
      <c r="V1084" s="42"/>
      <c r="W1084" s="3"/>
      <c r="X1084" s="3"/>
      <c r="Y1084" s="3"/>
      <c r="Z1084" s="3"/>
      <c r="AA1084" s="3"/>
      <c r="AB1084" s="3"/>
      <c r="AC1084" s="3"/>
      <c r="AD1084" s="3"/>
      <c r="AE1084" s="3"/>
      <c r="AF1084" s="3"/>
      <c r="AG1084" s="3"/>
      <c r="AH1084" s="3"/>
      <c r="AI1084" s="3"/>
      <c r="AJ1084" s="3"/>
      <c r="AK1084" s="3"/>
      <c r="AL1084" s="3"/>
      <c r="AM1084" s="3"/>
      <c r="AN1084" s="3"/>
    </row>
    <row r="1085" spans="1:40" ht="14.5">
      <c r="A1085" s="3"/>
      <c r="B1085" s="3"/>
      <c r="C1085" s="3"/>
      <c r="D1085" s="3"/>
      <c r="E1085" s="3"/>
      <c r="F1085" s="3"/>
      <c r="G1085" s="3"/>
      <c r="H1085" s="3"/>
      <c r="I1085" s="3"/>
      <c r="J1085" s="3"/>
      <c r="K1085" s="3"/>
      <c r="L1085" s="3"/>
      <c r="M1085" s="3"/>
      <c r="N1085" s="3"/>
      <c r="O1085" s="3"/>
      <c r="P1085" s="3"/>
      <c r="Q1085" s="42"/>
      <c r="R1085" s="3"/>
      <c r="S1085" s="3"/>
      <c r="T1085" s="3"/>
      <c r="U1085" s="3"/>
      <c r="V1085" s="42"/>
      <c r="W1085" s="3"/>
      <c r="X1085" s="3"/>
      <c r="Y1085" s="3"/>
      <c r="Z1085" s="3"/>
      <c r="AA1085" s="3"/>
      <c r="AB1085" s="3"/>
      <c r="AC1085" s="3"/>
      <c r="AD1085" s="3"/>
      <c r="AE1085" s="3"/>
      <c r="AF1085" s="3"/>
      <c r="AG1085" s="3"/>
      <c r="AH1085" s="3"/>
      <c r="AI1085" s="3"/>
      <c r="AJ1085" s="3"/>
      <c r="AK1085" s="3"/>
      <c r="AL1085" s="3"/>
      <c r="AM1085" s="3"/>
      <c r="AN1085" s="3"/>
    </row>
    <row r="1086" spans="1:40" ht="14.5">
      <c r="A1086" s="3"/>
      <c r="B1086" s="3"/>
      <c r="C1086" s="3"/>
      <c r="D1086" s="3"/>
      <c r="E1086" s="3"/>
      <c r="F1086" s="3"/>
      <c r="G1086" s="3"/>
      <c r="H1086" s="3"/>
      <c r="I1086" s="3"/>
      <c r="J1086" s="3"/>
      <c r="K1086" s="3"/>
      <c r="L1086" s="3"/>
      <c r="M1086" s="3"/>
      <c r="N1086" s="3"/>
      <c r="O1086" s="3"/>
      <c r="P1086" s="3"/>
      <c r="Q1086" s="42"/>
      <c r="R1086" s="3"/>
      <c r="S1086" s="3"/>
      <c r="T1086" s="3"/>
      <c r="U1086" s="3"/>
      <c r="V1086" s="42"/>
      <c r="W1086" s="3"/>
      <c r="X1086" s="3"/>
      <c r="Y1086" s="3"/>
      <c r="Z1086" s="3"/>
      <c r="AA1086" s="3"/>
      <c r="AB1086" s="3"/>
      <c r="AC1086" s="3"/>
      <c r="AD1086" s="3"/>
      <c r="AE1086" s="3"/>
      <c r="AF1086" s="3"/>
      <c r="AG1086" s="3"/>
      <c r="AH1086" s="3"/>
      <c r="AI1086" s="3"/>
      <c r="AJ1086" s="3"/>
      <c r="AK1086" s="3"/>
      <c r="AL1086" s="3"/>
      <c r="AM1086" s="3"/>
      <c r="AN1086" s="3"/>
    </row>
    <row r="1087" spans="1:40" ht="14.5">
      <c r="A1087" s="3"/>
      <c r="B1087" s="3"/>
      <c r="C1087" s="3"/>
      <c r="D1087" s="3"/>
      <c r="E1087" s="3"/>
      <c r="F1087" s="3"/>
      <c r="G1087" s="3"/>
      <c r="H1087" s="3"/>
      <c r="I1087" s="3"/>
      <c r="J1087" s="3"/>
      <c r="K1087" s="3"/>
      <c r="L1087" s="3"/>
      <c r="M1087" s="3"/>
      <c r="N1087" s="3"/>
      <c r="O1087" s="3"/>
      <c r="P1087" s="3"/>
      <c r="Q1087" s="42"/>
      <c r="R1087" s="3"/>
      <c r="S1087" s="3"/>
      <c r="T1087" s="3"/>
      <c r="U1087" s="3"/>
      <c r="V1087" s="42"/>
      <c r="W1087" s="3"/>
      <c r="X1087" s="3"/>
      <c r="Y1087" s="3"/>
      <c r="Z1087" s="3"/>
      <c r="AA1087" s="3"/>
      <c r="AB1087" s="3"/>
      <c r="AC1087" s="3"/>
      <c r="AD1087" s="3"/>
      <c r="AE1087" s="3"/>
      <c r="AF1087" s="3"/>
      <c r="AG1087" s="3"/>
      <c r="AH1087" s="3"/>
      <c r="AI1087" s="3"/>
      <c r="AJ1087" s="3"/>
      <c r="AK1087" s="3"/>
      <c r="AL1087" s="3"/>
      <c r="AM1087" s="3"/>
      <c r="AN1087" s="3"/>
    </row>
    <row r="1088" spans="1:40" ht="14.5">
      <c r="A1088" s="3"/>
      <c r="B1088" s="3"/>
      <c r="C1088" s="3"/>
      <c r="D1088" s="3"/>
      <c r="E1088" s="3"/>
      <c r="F1088" s="3"/>
      <c r="G1088" s="3"/>
      <c r="H1088" s="3"/>
      <c r="I1088" s="3"/>
      <c r="J1088" s="3"/>
      <c r="K1088" s="3"/>
      <c r="L1088" s="3"/>
      <c r="M1088" s="3"/>
      <c r="N1088" s="3"/>
      <c r="O1088" s="3"/>
      <c r="P1088" s="3"/>
      <c r="Q1088" s="42"/>
      <c r="R1088" s="3"/>
      <c r="S1088" s="3"/>
      <c r="T1088" s="3"/>
      <c r="U1088" s="3"/>
      <c r="V1088" s="42"/>
      <c r="W1088" s="3"/>
      <c r="X1088" s="3"/>
      <c r="Y1088" s="3"/>
      <c r="Z1088" s="3"/>
      <c r="AA1088" s="3"/>
      <c r="AB1088" s="3"/>
      <c r="AC1088" s="3"/>
      <c r="AD1088" s="3"/>
      <c r="AE1088" s="3"/>
      <c r="AF1088" s="3"/>
      <c r="AG1088" s="3"/>
      <c r="AH1088" s="3"/>
      <c r="AI1088" s="3"/>
      <c r="AJ1088" s="3"/>
      <c r="AK1088" s="3"/>
      <c r="AL1088" s="3"/>
      <c r="AM1088" s="3"/>
      <c r="AN1088" s="3"/>
    </row>
    <row r="1089" spans="1:40" ht="14.5">
      <c r="A1089" s="3"/>
      <c r="B1089" s="3"/>
      <c r="C1089" s="3"/>
      <c r="D1089" s="3"/>
      <c r="E1089" s="3"/>
      <c r="F1089" s="3"/>
      <c r="G1089" s="3"/>
      <c r="H1089" s="3"/>
      <c r="I1089" s="3"/>
      <c r="J1089" s="3"/>
      <c r="K1089" s="3"/>
      <c r="L1089" s="3"/>
      <c r="M1089" s="3"/>
      <c r="N1089" s="3"/>
      <c r="O1089" s="3"/>
      <c r="P1089" s="3"/>
      <c r="Q1089" s="42"/>
      <c r="R1089" s="3"/>
      <c r="S1089" s="3"/>
      <c r="T1089" s="3"/>
      <c r="U1089" s="3"/>
      <c r="V1089" s="42"/>
      <c r="W1089" s="3"/>
      <c r="X1089" s="3"/>
      <c r="Y1089" s="3"/>
      <c r="Z1089" s="3"/>
      <c r="AA1089" s="3"/>
      <c r="AB1089" s="3"/>
      <c r="AC1089" s="3"/>
      <c r="AD1089" s="3"/>
      <c r="AE1089" s="3"/>
      <c r="AF1089" s="3"/>
      <c r="AG1089" s="3"/>
      <c r="AH1089" s="3"/>
      <c r="AI1089" s="3"/>
      <c r="AJ1089" s="3"/>
      <c r="AK1089" s="3"/>
      <c r="AL1089" s="3"/>
      <c r="AM1089" s="3"/>
      <c r="AN1089" s="3"/>
    </row>
    <row r="1090" spans="1:40" ht="14.5">
      <c r="A1090" s="3"/>
      <c r="B1090" s="3"/>
      <c r="C1090" s="3"/>
      <c r="D1090" s="3"/>
      <c r="E1090" s="3"/>
      <c r="F1090" s="3"/>
      <c r="G1090" s="3"/>
      <c r="H1090" s="3"/>
      <c r="I1090" s="3"/>
      <c r="J1090" s="3"/>
      <c r="K1090" s="3"/>
      <c r="L1090" s="3"/>
      <c r="M1090" s="3"/>
      <c r="N1090" s="3"/>
      <c r="O1090" s="3"/>
      <c r="P1090" s="3"/>
      <c r="Q1090" s="42"/>
      <c r="R1090" s="3"/>
      <c r="S1090" s="3"/>
      <c r="T1090" s="3"/>
      <c r="U1090" s="3"/>
      <c r="V1090" s="42"/>
      <c r="W1090" s="3"/>
      <c r="X1090" s="3"/>
      <c r="Y1090" s="3"/>
      <c r="Z1090" s="3"/>
      <c r="AA1090" s="3"/>
      <c r="AB1090" s="3"/>
      <c r="AC1090" s="3"/>
      <c r="AD1090" s="3"/>
      <c r="AE1090" s="3"/>
      <c r="AF1090" s="3"/>
      <c r="AG1090" s="3"/>
      <c r="AH1090" s="3"/>
      <c r="AI1090" s="3"/>
      <c r="AJ1090" s="3"/>
      <c r="AK1090" s="3"/>
      <c r="AL1090" s="3"/>
      <c r="AM1090" s="3"/>
      <c r="AN1090" s="3"/>
    </row>
    <row r="1091" spans="1:40" ht="14.5">
      <c r="A1091" s="3"/>
      <c r="B1091" s="3"/>
      <c r="C1091" s="3"/>
      <c r="D1091" s="3"/>
      <c r="E1091" s="3"/>
      <c r="F1091" s="3"/>
      <c r="G1091" s="3"/>
      <c r="H1091" s="3"/>
      <c r="I1091" s="3"/>
      <c r="J1091" s="3"/>
      <c r="K1091" s="3"/>
      <c r="L1091" s="3"/>
      <c r="M1091" s="3"/>
      <c r="N1091" s="3"/>
      <c r="O1091" s="3"/>
      <c r="P1091" s="3"/>
      <c r="Q1091" s="42"/>
      <c r="R1091" s="3"/>
      <c r="S1091" s="3"/>
      <c r="T1091" s="3"/>
      <c r="U1091" s="3"/>
      <c r="V1091" s="42"/>
      <c r="W1091" s="3"/>
      <c r="X1091" s="3"/>
      <c r="Y1091" s="3"/>
      <c r="Z1091" s="3"/>
      <c r="AA1091" s="3"/>
      <c r="AB1091" s="3"/>
      <c r="AC1091" s="3"/>
      <c r="AD1091" s="3"/>
      <c r="AE1091" s="3"/>
      <c r="AF1091" s="3"/>
      <c r="AG1091" s="3"/>
      <c r="AH1091" s="3"/>
      <c r="AI1091" s="3"/>
      <c r="AJ1091" s="3"/>
      <c r="AK1091" s="3"/>
      <c r="AL1091" s="3"/>
      <c r="AM1091" s="3"/>
      <c r="AN1091" s="3"/>
    </row>
    <row r="1092" spans="1:40" ht="14.5">
      <c r="A1092" s="3"/>
      <c r="B1092" s="3"/>
      <c r="C1092" s="3"/>
      <c r="D1092" s="3"/>
      <c r="E1092" s="3"/>
      <c r="F1092" s="3"/>
      <c r="G1092" s="3"/>
      <c r="H1092" s="3"/>
      <c r="I1092" s="3"/>
      <c r="J1092" s="3"/>
      <c r="K1092" s="3"/>
      <c r="L1092" s="3"/>
      <c r="M1092" s="3"/>
      <c r="N1092" s="3"/>
      <c r="O1092" s="3"/>
      <c r="P1092" s="3"/>
      <c r="Q1092" s="42"/>
      <c r="R1092" s="3"/>
      <c r="S1092" s="3"/>
      <c r="T1092" s="3"/>
      <c r="U1092" s="3"/>
      <c r="V1092" s="42"/>
      <c r="W1092" s="3"/>
      <c r="X1092" s="3"/>
      <c r="Y1092" s="3"/>
      <c r="Z1092" s="3"/>
      <c r="AA1092" s="3"/>
      <c r="AB1092" s="3"/>
      <c r="AC1092" s="3"/>
      <c r="AD1092" s="3"/>
      <c r="AE1092" s="3"/>
      <c r="AF1092" s="3"/>
      <c r="AG1092" s="3"/>
      <c r="AH1092" s="3"/>
      <c r="AI1092" s="3"/>
      <c r="AJ1092" s="3"/>
      <c r="AK1092" s="3"/>
      <c r="AL1092" s="3"/>
      <c r="AM1092" s="3"/>
      <c r="AN1092" s="3"/>
    </row>
    <row r="1093" spans="1:40" ht="14.5">
      <c r="A1093" s="3"/>
      <c r="B1093" s="3"/>
      <c r="C1093" s="3"/>
      <c r="D1093" s="3"/>
      <c r="E1093" s="3"/>
      <c r="F1093" s="3"/>
      <c r="G1093" s="3"/>
      <c r="H1093" s="3"/>
      <c r="I1093" s="3"/>
      <c r="J1093" s="3"/>
      <c r="K1093" s="3"/>
      <c r="L1093" s="3"/>
      <c r="M1093" s="3"/>
      <c r="N1093" s="3"/>
      <c r="O1093" s="3"/>
      <c r="P1093" s="3"/>
      <c r="Q1093" s="42"/>
      <c r="R1093" s="3"/>
      <c r="S1093" s="3"/>
      <c r="T1093" s="3"/>
      <c r="U1093" s="3"/>
      <c r="V1093" s="42"/>
      <c r="W1093" s="3"/>
      <c r="X1093" s="3"/>
      <c r="Y1093" s="3"/>
      <c r="Z1093" s="3"/>
      <c r="AA1093" s="3"/>
      <c r="AB1093" s="3"/>
      <c r="AC1093" s="3"/>
      <c r="AD1093" s="3"/>
      <c r="AE1093" s="3"/>
      <c r="AF1093" s="3"/>
      <c r="AG1093" s="3"/>
      <c r="AH1093" s="3"/>
      <c r="AI1093" s="3"/>
      <c r="AJ1093" s="3"/>
      <c r="AK1093" s="3"/>
      <c r="AL1093" s="3"/>
      <c r="AM1093" s="3"/>
      <c r="AN1093" s="3"/>
    </row>
    <row r="1094" spans="1:40" ht="14.5">
      <c r="A1094" s="3"/>
      <c r="B1094" s="3"/>
      <c r="C1094" s="3"/>
      <c r="D1094" s="3"/>
      <c r="E1094" s="3"/>
      <c r="F1094" s="3"/>
      <c r="G1094" s="3"/>
      <c r="H1094" s="3"/>
      <c r="I1094" s="3"/>
      <c r="J1094" s="3"/>
      <c r="K1094" s="3"/>
      <c r="L1094" s="3"/>
      <c r="M1094" s="3"/>
      <c r="N1094" s="3"/>
      <c r="O1094" s="3"/>
      <c r="P1094" s="3"/>
      <c r="Q1094" s="42"/>
      <c r="R1094" s="3"/>
      <c r="S1094" s="3"/>
      <c r="T1094" s="3"/>
      <c r="U1094" s="3"/>
      <c r="V1094" s="42"/>
      <c r="W1094" s="3"/>
      <c r="X1094" s="3"/>
      <c r="Y1094" s="3"/>
      <c r="Z1094" s="3"/>
      <c r="AA1094" s="3"/>
      <c r="AB1094" s="3"/>
      <c r="AC1094" s="3"/>
      <c r="AD1094" s="3"/>
      <c r="AE1094" s="3"/>
      <c r="AF1094" s="3"/>
      <c r="AG1094" s="3"/>
      <c r="AH1094" s="3"/>
      <c r="AI1094" s="3"/>
      <c r="AJ1094" s="3"/>
      <c r="AK1094" s="3"/>
      <c r="AL1094" s="3"/>
      <c r="AM1094" s="3"/>
      <c r="AN1094" s="3"/>
    </row>
    <row r="1095" spans="1:40" ht="14.5">
      <c r="A1095" s="3"/>
      <c r="B1095" s="3"/>
      <c r="C1095" s="3"/>
      <c r="D1095" s="3"/>
      <c r="E1095" s="3"/>
      <c r="F1095" s="3"/>
      <c r="G1095" s="3"/>
      <c r="H1095" s="3"/>
      <c r="I1095" s="3"/>
      <c r="J1095" s="3"/>
      <c r="K1095" s="3"/>
      <c r="L1095" s="3"/>
      <c r="M1095" s="3"/>
      <c r="N1095" s="3"/>
      <c r="O1095" s="3"/>
      <c r="P1095" s="3"/>
      <c r="Q1095" s="42"/>
      <c r="R1095" s="3"/>
      <c r="S1095" s="3"/>
      <c r="T1095" s="3"/>
      <c r="U1095" s="3"/>
      <c r="V1095" s="42"/>
      <c r="W1095" s="3"/>
      <c r="X1095" s="3"/>
      <c r="Y1095" s="3"/>
      <c r="Z1095" s="3"/>
      <c r="AA1095" s="3"/>
      <c r="AB1095" s="3"/>
      <c r="AC1095" s="3"/>
      <c r="AD1095" s="3"/>
      <c r="AE1095" s="3"/>
      <c r="AF1095" s="3"/>
      <c r="AG1095" s="3"/>
      <c r="AH1095" s="3"/>
      <c r="AI1095" s="3"/>
      <c r="AJ1095" s="3"/>
      <c r="AK1095" s="3"/>
      <c r="AL1095" s="3"/>
      <c r="AM1095" s="3"/>
      <c r="AN1095" s="3"/>
    </row>
    <row r="1096" spans="1:40" ht="14.5">
      <c r="A1096" s="3"/>
      <c r="B1096" s="3"/>
      <c r="C1096" s="3"/>
      <c r="D1096" s="3"/>
      <c r="E1096" s="3"/>
      <c r="F1096" s="3"/>
      <c r="G1096" s="3"/>
      <c r="H1096" s="3"/>
      <c r="I1096" s="3"/>
      <c r="J1096" s="3"/>
      <c r="K1096" s="3"/>
      <c r="L1096" s="3"/>
      <c r="M1096" s="3"/>
      <c r="N1096" s="3"/>
      <c r="O1096" s="3"/>
      <c r="P1096" s="3"/>
      <c r="Q1096" s="42"/>
      <c r="R1096" s="3"/>
      <c r="S1096" s="3"/>
      <c r="T1096" s="3"/>
      <c r="U1096" s="3"/>
      <c r="V1096" s="42"/>
      <c r="W1096" s="3"/>
      <c r="X1096" s="3"/>
      <c r="Y1096" s="3"/>
      <c r="Z1096" s="3"/>
      <c r="AA1096" s="3"/>
      <c r="AB1096" s="3"/>
      <c r="AC1096" s="3"/>
      <c r="AD1096" s="3"/>
      <c r="AE1096" s="3"/>
      <c r="AF1096" s="3"/>
      <c r="AG1096" s="3"/>
      <c r="AH1096" s="3"/>
      <c r="AI1096" s="3"/>
      <c r="AJ1096" s="3"/>
      <c r="AK1096" s="3"/>
      <c r="AL1096" s="3"/>
      <c r="AM1096" s="3"/>
      <c r="AN1096" s="3"/>
    </row>
    <row r="1097" spans="1:40" ht="14.5">
      <c r="A1097" s="3"/>
      <c r="B1097" s="3"/>
      <c r="C1097" s="3"/>
      <c r="D1097" s="3"/>
      <c r="E1097" s="3"/>
      <c r="F1097" s="3"/>
      <c r="G1097" s="3"/>
      <c r="H1097" s="3"/>
      <c r="I1097" s="3"/>
      <c r="J1097" s="3"/>
      <c r="K1097" s="3"/>
      <c r="L1097" s="3"/>
      <c r="M1097" s="3"/>
      <c r="N1097" s="3"/>
      <c r="O1097" s="3"/>
      <c r="P1097" s="3"/>
      <c r="Q1097" s="42"/>
      <c r="R1097" s="3"/>
      <c r="S1097" s="3"/>
      <c r="T1097" s="3"/>
      <c r="U1097" s="3"/>
      <c r="V1097" s="42"/>
      <c r="W1097" s="3"/>
      <c r="X1097" s="3"/>
      <c r="Y1097" s="3"/>
      <c r="Z1097" s="3"/>
      <c r="AA1097" s="3"/>
      <c r="AB1097" s="3"/>
      <c r="AC1097" s="3"/>
      <c r="AD1097" s="3"/>
      <c r="AE1097" s="3"/>
      <c r="AF1097" s="3"/>
      <c r="AG1097" s="3"/>
      <c r="AH1097" s="3"/>
      <c r="AI1097" s="3"/>
      <c r="AJ1097" s="3"/>
      <c r="AK1097" s="3"/>
      <c r="AL1097" s="3"/>
      <c r="AM1097" s="3"/>
      <c r="AN1097" s="3"/>
    </row>
    <row r="1098" spans="1:40" ht="14.5">
      <c r="A1098" s="3"/>
      <c r="B1098" s="3"/>
      <c r="C1098" s="3"/>
      <c r="D1098" s="3"/>
      <c r="E1098" s="3"/>
      <c r="F1098" s="3"/>
      <c r="G1098" s="3"/>
      <c r="H1098" s="3"/>
      <c r="I1098" s="3"/>
      <c r="J1098" s="3"/>
      <c r="K1098" s="3"/>
      <c r="L1098" s="3"/>
      <c r="M1098" s="3"/>
      <c r="N1098" s="3"/>
      <c r="O1098" s="3"/>
      <c r="P1098" s="3"/>
      <c r="Q1098" s="42"/>
      <c r="R1098" s="3"/>
      <c r="S1098" s="3"/>
      <c r="T1098" s="3"/>
      <c r="U1098" s="3"/>
      <c r="V1098" s="42"/>
      <c r="W1098" s="3"/>
      <c r="X1098" s="3"/>
      <c r="Y1098" s="3"/>
      <c r="Z1098" s="3"/>
      <c r="AA1098" s="3"/>
      <c r="AB1098" s="3"/>
      <c r="AC1098" s="3"/>
      <c r="AD1098" s="3"/>
      <c r="AE1098" s="3"/>
      <c r="AF1098" s="3"/>
      <c r="AG1098" s="3"/>
      <c r="AH1098" s="3"/>
      <c r="AI1098" s="3"/>
      <c r="AJ1098" s="3"/>
      <c r="AK1098" s="3"/>
      <c r="AL1098" s="3"/>
      <c r="AM1098" s="3"/>
      <c r="AN1098" s="3"/>
    </row>
    <row r="1099" spans="1:40" ht="14.5">
      <c r="A1099" s="3"/>
      <c r="B1099" s="3"/>
      <c r="C1099" s="3"/>
      <c r="D1099" s="3"/>
      <c r="E1099" s="3"/>
      <c r="F1099" s="3"/>
      <c r="G1099" s="3"/>
      <c r="H1099" s="3"/>
      <c r="I1099" s="3"/>
      <c r="J1099" s="3"/>
      <c r="K1099" s="3"/>
      <c r="L1099" s="3"/>
      <c r="M1099" s="3"/>
      <c r="N1099" s="3"/>
      <c r="O1099" s="3"/>
      <c r="P1099" s="3"/>
      <c r="Q1099" s="42"/>
      <c r="R1099" s="3"/>
      <c r="S1099" s="3"/>
      <c r="T1099" s="3"/>
      <c r="U1099" s="3"/>
      <c r="V1099" s="42"/>
      <c r="W1099" s="3"/>
      <c r="X1099" s="3"/>
      <c r="Y1099" s="3"/>
      <c r="Z1099" s="3"/>
      <c r="AA1099" s="3"/>
      <c r="AB1099" s="3"/>
      <c r="AC1099" s="3"/>
      <c r="AD1099" s="3"/>
      <c r="AE1099" s="3"/>
      <c r="AF1099" s="3"/>
      <c r="AG1099" s="3"/>
      <c r="AH1099" s="3"/>
      <c r="AI1099" s="3"/>
      <c r="AJ1099" s="3"/>
      <c r="AK1099" s="3"/>
      <c r="AL1099" s="3"/>
      <c r="AM1099" s="3"/>
      <c r="AN1099" s="3"/>
    </row>
    <row r="1100" spans="1:40" ht="14.5">
      <c r="A1100" s="3"/>
      <c r="B1100" s="3"/>
      <c r="C1100" s="3"/>
      <c r="D1100" s="3"/>
      <c r="E1100" s="3"/>
      <c r="F1100" s="3"/>
      <c r="G1100" s="3"/>
      <c r="H1100" s="3"/>
      <c r="I1100" s="3"/>
      <c r="J1100" s="3"/>
      <c r="K1100" s="3"/>
      <c r="L1100" s="3"/>
      <c r="M1100" s="3"/>
      <c r="N1100" s="3"/>
      <c r="O1100" s="3"/>
      <c r="P1100" s="3"/>
      <c r="Q1100" s="42"/>
      <c r="R1100" s="3"/>
      <c r="S1100" s="3"/>
      <c r="T1100" s="3"/>
      <c r="U1100" s="3"/>
      <c r="V1100" s="42"/>
      <c r="W1100" s="3"/>
      <c r="X1100" s="3"/>
      <c r="Y1100" s="3"/>
      <c r="Z1100" s="3"/>
      <c r="AA1100" s="3"/>
      <c r="AB1100" s="3"/>
      <c r="AC1100" s="3"/>
      <c r="AD1100" s="3"/>
      <c r="AE1100" s="3"/>
      <c r="AF1100" s="3"/>
      <c r="AG1100" s="3"/>
      <c r="AH1100" s="3"/>
      <c r="AI1100" s="3"/>
      <c r="AJ1100" s="3"/>
      <c r="AK1100" s="3"/>
      <c r="AL1100" s="3"/>
      <c r="AM1100" s="3"/>
      <c r="AN1100" s="3"/>
    </row>
    <row r="1101" spans="1:40" ht="14.5">
      <c r="A1101" s="3"/>
      <c r="B1101" s="3"/>
      <c r="C1101" s="3"/>
      <c r="D1101" s="3"/>
      <c r="E1101" s="3"/>
      <c r="F1101" s="3"/>
      <c r="G1101" s="3"/>
      <c r="H1101" s="3"/>
      <c r="I1101" s="3"/>
      <c r="J1101" s="3"/>
      <c r="K1101" s="3"/>
      <c r="L1101" s="3"/>
      <c r="M1101" s="3"/>
      <c r="N1101" s="3"/>
      <c r="O1101" s="3"/>
      <c r="P1101" s="3"/>
      <c r="Q1101" s="42"/>
      <c r="R1101" s="3"/>
      <c r="S1101" s="3"/>
      <c r="T1101" s="3"/>
      <c r="U1101" s="3"/>
      <c r="V1101" s="42"/>
      <c r="W1101" s="3"/>
      <c r="X1101" s="3"/>
      <c r="Y1101" s="3"/>
      <c r="Z1101" s="3"/>
      <c r="AA1101" s="3"/>
      <c r="AB1101" s="3"/>
      <c r="AC1101" s="3"/>
      <c r="AD1101" s="3"/>
      <c r="AE1101" s="3"/>
      <c r="AF1101" s="3"/>
      <c r="AG1101" s="3"/>
      <c r="AH1101" s="3"/>
      <c r="AI1101" s="3"/>
      <c r="AJ1101" s="3"/>
      <c r="AK1101" s="3"/>
      <c r="AL1101" s="3"/>
      <c r="AM1101" s="3"/>
      <c r="AN1101" s="3"/>
    </row>
    <row r="1102" spans="1:40" ht="14.5">
      <c r="A1102" s="3"/>
      <c r="B1102" s="3"/>
      <c r="C1102" s="3"/>
      <c r="D1102" s="3"/>
      <c r="E1102" s="3"/>
      <c r="F1102" s="3"/>
      <c r="G1102" s="3"/>
      <c r="H1102" s="3"/>
      <c r="I1102" s="3"/>
      <c r="J1102" s="3"/>
      <c r="K1102" s="3"/>
      <c r="L1102" s="3"/>
      <c r="M1102" s="3"/>
      <c r="N1102" s="3"/>
      <c r="O1102" s="3"/>
      <c r="P1102" s="3"/>
      <c r="Q1102" s="42"/>
      <c r="R1102" s="3"/>
      <c r="S1102" s="3"/>
      <c r="T1102" s="3"/>
      <c r="U1102" s="3"/>
      <c r="V1102" s="42"/>
      <c r="W1102" s="3"/>
      <c r="X1102" s="3"/>
      <c r="Y1102" s="3"/>
      <c r="Z1102" s="3"/>
      <c r="AA1102" s="3"/>
      <c r="AB1102" s="3"/>
      <c r="AC1102" s="3"/>
      <c r="AD1102" s="3"/>
      <c r="AE1102" s="3"/>
      <c r="AF1102" s="3"/>
      <c r="AG1102" s="3"/>
      <c r="AH1102" s="3"/>
      <c r="AI1102" s="3"/>
      <c r="AJ1102" s="3"/>
      <c r="AK1102" s="3"/>
      <c r="AL1102" s="3"/>
      <c r="AM1102" s="3"/>
      <c r="AN1102" s="3"/>
    </row>
    <row r="1103" spans="1:40" ht="14.5">
      <c r="A1103" s="3"/>
      <c r="B1103" s="3"/>
      <c r="C1103" s="3"/>
      <c r="D1103" s="3"/>
      <c r="E1103" s="3"/>
      <c r="F1103" s="3"/>
      <c r="G1103" s="3"/>
      <c r="H1103" s="3"/>
      <c r="I1103" s="3"/>
      <c r="J1103" s="3"/>
      <c r="K1103" s="3"/>
      <c r="L1103" s="3"/>
      <c r="M1103" s="3"/>
      <c r="N1103" s="3"/>
      <c r="O1103" s="3"/>
      <c r="P1103" s="3"/>
      <c r="Q1103" s="42"/>
      <c r="R1103" s="3"/>
      <c r="S1103" s="3"/>
      <c r="T1103" s="3"/>
      <c r="U1103" s="3"/>
      <c r="V1103" s="42"/>
      <c r="W1103" s="3"/>
      <c r="X1103" s="3"/>
      <c r="Y1103" s="3"/>
      <c r="Z1103" s="3"/>
      <c r="AA1103" s="3"/>
      <c r="AB1103" s="3"/>
      <c r="AC1103" s="3"/>
      <c r="AD1103" s="3"/>
      <c r="AE1103" s="3"/>
      <c r="AF1103" s="3"/>
      <c r="AG1103" s="3"/>
      <c r="AH1103" s="3"/>
      <c r="AI1103" s="3"/>
      <c r="AJ1103" s="3"/>
      <c r="AK1103" s="3"/>
      <c r="AL1103" s="3"/>
      <c r="AM1103" s="3"/>
      <c r="AN1103" s="3"/>
    </row>
    <row r="1104" spans="1:40" ht="14.5">
      <c r="A1104" s="3"/>
      <c r="B1104" s="3"/>
      <c r="C1104" s="3"/>
      <c r="D1104" s="3"/>
      <c r="E1104" s="3"/>
      <c r="F1104" s="3"/>
      <c r="G1104" s="3"/>
      <c r="H1104" s="3"/>
      <c r="I1104" s="3"/>
      <c r="J1104" s="3"/>
      <c r="K1104" s="3"/>
      <c r="L1104" s="3"/>
      <c r="M1104" s="3"/>
      <c r="N1104" s="3"/>
      <c r="O1104" s="3"/>
      <c r="P1104" s="3"/>
      <c r="Q1104" s="42"/>
      <c r="R1104" s="3"/>
      <c r="S1104" s="3"/>
      <c r="T1104" s="3"/>
      <c r="U1104" s="3"/>
      <c r="V1104" s="42"/>
      <c r="W1104" s="3"/>
      <c r="X1104" s="3"/>
      <c r="Y1104" s="3"/>
      <c r="Z1104" s="3"/>
      <c r="AA1104" s="3"/>
      <c r="AB1104" s="3"/>
      <c r="AC1104" s="3"/>
      <c r="AD1104" s="3"/>
      <c r="AE1104" s="3"/>
      <c r="AF1104" s="3"/>
      <c r="AG1104" s="3"/>
      <c r="AH1104" s="3"/>
      <c r="AI1104" s="3"/>
      <c r="AJ1104" s="3"/>
      <c r="AK1104" s="3"/>
      <c r="AL1104" s="3"/>
      <c r="AM1104" s="3"/>
      <c r="AN1104" s="3"/>
    </row>
    <row r="1105" spans="1:40" ht="14.5">
      <c r="A1105" s="3"/>
      <c r="B1105" s="3"/>
      <c r="C1105" s="3"/>
      <c r="D1105" s="3"/>
      <c r="E1105" s="3"/>
      <c r="F1105" s="3"/>
      <c r="G1105" s="3"/>
      <c r="H1105" s="3"/>
      <c r="I1105" s="3"/>
      <c r="J1105" s="3"/>
      <c r="K1105" s="3"/>
      <c r="L1105" s="3"/>
      <c r="M1105" s="3"/>
      <c r="N1105" s="3"/>
      <c r="O1105" s="3"/>
      <c r="P1105" s="3"/>
      <c r="Q1105" s="42"/>
      <c r="R1105" s="3"/>
      <c r="S1105" s="3"/>
      <c r="T1105" s="3"/>
      <c r="U1105" s="3"/>
      <c r="V1105" s="42"/>
      <c r="W1105" s="3"/>
      <c r="X1105" s="3"/>
      <c r="Y1105" s="3"/>
      <c r="Z1105" s="3"/>
      <c r="AA1105" s="3"/>
      <c r="AB1105" s="3"/>
      <c r="AC1105" s="3"/>
      <c r="AD1105" s="3"/>
      <c r="AE1105" s="3"/>
      <c r="AF1105" s="3"/>
      <c r="AG1105" s="3"/>
      <c r="AH1105" s="3"/>
      <c r="AI1105" s="3"/>
      <c r="AJ1105" s="3"/>
      <c r="AK1105" s="3"/>
      <c r="AL1105" s="3"/>
      <c r="AM1105" s="3"/>
      <c r="AN1105" s="3"/>
    </row>
    <row r="1106" spans="1:40" ht="14.5">
      <c r="A1106" s="3"/>
      <c r="B1106" s="3"/>
      <c r="C1106" s="3"/>
      <c r="D1106" s="3"/>
      <c r="E1106" s="3"/>
      <c r="F1106" s="3"/>
      <c r="G1106" s="3"/>
      <c r="H1106" s="3"/>
      <c r="I1106" s="3"/>
      <c r="J1106" s="3"/>
      <c r="K1106" s="3"/>
      <c r="L1106" s="3"/>
      <c r="M1106" s="3"/>
      <c r="N1106" s="3"/>
      <c r="O1106" s="3"/>
      <c r="P1106" s="3"/>
      <c r="Q1106" s="42"/>
      <c r="R1106" s="3"/>
      <c r="S1106" s="3"/>
      <c r="T1106" s="3"/>
      <c r="U1106" s="3"/>
      <c r="V1106" s="42"/>
      <c r="W1106" s="3"/>
      <c r="X1106" s="3"/>
      <c r="Y1106" s="3"/>
      <c r="Z1106" s="3"/>
      <c r="AA1106" s="3"/>
      <c r="AB1106" s="3"/>
      <c r="AC1106" s="3"/>
      <c r="AD1106" s="3"/>
      <c r="AE1106" s="3"/>
      <c r="AF1106" s="3"/>
      <c r="AG1106" s="3"/>
      <c r="AH1106" s="3"/>
      <c r="AI1106" s="3"/>
      <c r="AJ1106" s="3"/>
      <c r="AK1106" s="3"/>
      <c r="AL1106" s="3"/>
      <c r="AM1106" s="3"/>
      <c r="AN1106" s="3"/>
    </row>
    <row r="1107" spans="1:40" ht="14.5">
      <c r="A1107" s="3"/>
      <c r="B1107" s="3"/>
      <c r="C1107" s="3"/>
      <c r="D1107" s="3"/>
      <c r="E1107" s="3"/>
      <c r="F1107" s="3"/>
      <c r="G1107" s="3"/>
      <c r="H1107" s="3"/>
      <c r="I1107" s="3"/>
      <c r="J1107" s="3"/>
      <c r="K1107" s="3"/>
      <c r="L1107" s="3"/>
      <c r="M1107" s="3"/>
      <c r="N1107" s="3"/>
      <c r="O1107" s="3"/>
      <c r="P1107" s="3"/>
      <c r="Q1107" s="42"/>
      <c r="R1107" s="3"/>
      <c r="S1107" s="3"/>
      <c r="T1107" s="3"/>
      <c r="U1107" s="3"/>
      <c r="V1107" s="42"/>
      <c r="W1107" s="3"/>
      <c r="X1107" s="3"/>
      <c r="Y1107" s="3"/>
      <c r="Z1107" s="3"/>
      <c r="AA1107" s="3"/>
      <c r="AB1107" s="3"/>
      <c r="AC1107" s="3"/>
      <c r="AD1107" s="3"/>
      <c r="AE1107" s="3"/>
      <c r="AF1107" s="3"/>
      <c r="AG1107" s="3"/>
      <c r="AH1107" s="3"/>
      <c r="AI1107" s="3"/>
      <c r="AJ1107" s="3"/>
      <c r="AK1107" s="3"/>
      <c r="AL1107" s="3"/>
      <c r="AM1107" s="3"/>
      <c r="AN1107" s="3"/>
    </row>
    <row r="1108" spans="1:40" ht="14.5">
      <c r="A1108" s="3"/>
      <c r="B1108" s="3"/>
      <c r="C1108" s="3"/>
      <c r="D1108" s="3"/>
      <c r="E1108" s="3"/>
      <c r="F1108" s="3"/>
      <c r="G1108" s="3"/>
      <c r="H1108" s="3"/>
      <c r="I1108" s="3"/>
      <c r="J1108" s="3"/>
      <c r="K1108" s="3"/>
      <c r="L1108" s="3"/>
      <c r="M1108" s="3"/>
      <c r="N1108" s="3"/>
      <c r="O1108" s="3"/>
      <c r="P1108" s="3"/>
      <c r="Q1108" s="42"/>
      <c r="R1108" s="3"/>
      <c r="S1108" s="3"/>
      <c r="T1108" s="3"/>
      <c r="U1108" s="3"/>
      <c r="V1108" s="42"/>
      <c r="W1108" s="3"/>
      <c r="X1108" s="3"/>
      <c r="Y1108" s="3"/>
      <c r="Z1108" s="3"/>
      <c r="AA1108" s="3"/>
      <c r="AB1108" s="3"/>
      <c r="AC1108" s="3"/>
      <c r="AD1108" s="3"/>
      <c r="AE1108" s="3"/>
      <c r="AF1108" s="3"/>
      <c r="AG1108" s="3"/>
      <c r="AH1108" s="3"/>
      <c r="AI1108" s="3"/>
      <c r="AJ1108" s="3"/>
      <c r="AK1108" s="3"/>
      <c r="AL1108" s="3"/>
      <c r="AM1108" s="3"/>
      <c r="AN1108" s="3"/>
    </row>
    <row r="1109" spans="1:40" ht="14.5">
      <c r="A1109" s="3"/>
      <c r="B1109" s="3"/>
      <c r="C1109" s="3"/>
      <c r="D1109" s="3"/>
      <c r="E1109" s="3"/>
      <c r="F1109" s="3"/>
      <c r="G1109" s="3"/>
      <c r="H1109" s="3"/>
      <c r="I1109" s="3"/>
      <c r="J1109" s="3"/>
      <c r="K1109" s="3"/>
      <c r="L1109" s="3"/>
      <c r="M1109" s="3"/>
      <c r="N1109" s="3"/>
      <c r="O1109" s="3"/>
      <c r="P1109" s="3"/>
      <c r="Q1109" s="42"/>
      <c r="R1109" s="3"/>
      <c r="S1109" s="3"/>
      <c r="T1109" s="3"/>
      <c r="U1109" s="3"/>
      <c r="V1109" s="42"/>
      <c r="W1109" s="3"/>
      <c r="X1109" s="3"/>
      <c r="Y1109" s="3"/>
      <c r="Z1109" s="3"/>
      <c r="AA1109" s="3"/>
      <c r="AB1109" s="3"/>
      <c r="AC1109" s="3"/>
      <c r="AD1109" s="3"/>
      <c r="AE1109" s="3"/>
      <c r="AF1109" s="3"/>
      <c r="AG1109" s="3"/>
      <c r="AH1109" s="3"/>
      <c r="AI1109" s="3"/>
      <c r="AJ1109" s="3"/>
      <c r="AK1109" s="3"/>
      <c r="AL1109" s="3"/>
      <c r="AM1109" s="3"/>
      <c r="AN1109" s="3"/>
    </row>
    <row r="1110" spans="1:40" ht="14.5">
      <c r="A1110" s="3"/>
      <c r="B1110" s="3"/>
      <c r="C1110" s="3"/>
      <c r="D1110" s="3"/>
      <c r="E1110" s="3"/>
      <c r="F1110" s="3"/>
      <c r="G1110" s="3"/>
      <c r="H1110" s="3"/>
      <c r="I1110" s="3"/>
      <c r="J1110" s="3"/>
      <c r="K1110" s="3"/>
      <c r="L1110" s="3"/>
      <c r="M1110" s="3"/>
      <c r="N1110" s="3"/>
      <c r="O1110" s="3"/>
      <c r="P1110" s="3"/>
      <c r="Q1110" s="42"/>
      <c r="R1110" s="3"/>
      <c r="S1110" s="3"/>
      <c r="T1110" s="3"/>
      <c r="U1110" s="3"/>
      <c r="V1110" s="42"/>
      <c r="W1110" s="3"/>
      <c r="X1110" s="3"/>
      <c r="Y1110" s="3"/>
      <c r="Z1110" s="3"/>
      <c r="AA1110" s="3"/>
      <c r="AB1110" s="3"/>
      <c r="AC1110" s="3"/>
      <c r="AD1110" s="3"/>
      <c r="AE1110" s="3"/>
      <c r="AF1110" s="3"/>
      <c r="AG1110" s="3"/>
      <c r="AH1110" s="3"/>
      <c r="AI1110" s="3"/>
      <c r="AJ1110" s="3"/>
      <c r="AK1110" s="3"/>
      <c r="AL1110" s="3"/>
      <c r="AM1110" s="3"/>
      <c r="AN1110" s="3"/>
    </row>
    <row r="1111" spans="1:40" ht="14.5">
      <c r="A1111" s="3"/>
      <c r="B1111" s="3"/>
      <c r="C1111" s="3"/>
      <c r="D1111" s="3"/>
      <c r="E1111" s="3"/>
      <c r="F1111" s="3"/>
      <c r="G1111" s="3"/>
      <c r="H1111" s="3"/>
      <c r="I1111" s="3"/>
      <c r="J1111" s="3"/>
      <c r="K1111" s="3"/>
      <c r="L1111" s="3"/>
      <c r="M1111" s="3"/>
      <c r="N1111" s="3"/>
      <c r="O1111" s="3"/>
      <c r="P1111" s="3"/>
      <c r="Q1111" s="42"/>
      <c r="R1111" s="3"/>
      <c r="S1111" s="3"/>
      <c r="T1111" s="3"/>
      <c r="U1111" s="3"/>
      <c r="V1111" s="42"/>
      <c r="W1111" s="3"/>
      <c r="X1111" s="3"/>
      <c r="Y1111" s="3"/>
      <c r="Z1111" s="3"/>
      <c r="AA1111" s="3"/>
      <c r="AB1111" s="3"/>
      <c r="AC1111" s="3"/>
      <c r="AD1111" s="3"/>
      <c r="AE1111" s="3"/>
      <c r="AF1111" s="3"/>
      <c r="AG1111" s="3"/>
      <c r="AH1111" s="3"/>
      <c r="AI1111" s="3"/>
      <c r="AJ1111" s="3"/>
      <c r="AK1111" s="3"/>
      <c r="AL1111" s="3"/>
      <c r="AM1111" s="3"/>
      <c r="AN1111" s="3"/>
    </row>
    <row r="1112" spans="1:40" ht="14.5">
      <c r="A1112" s="3"/>
      <c r="B1112" s="3"/>
      <c r="C1112" s="3"/>
      <c r="D1112" s="3"/>
      <c r="E1112" s="3"/>
      <c r="F1112" s="3"/>
      <c r="G1112" s="3"/>
      <c r="H1112" s="3"/>
      <c r="I1112" s="3"/>
      <c r="J1112" s="3"/>
      <c r="K1112" s="3"/>
      <c r="L1112" s="3"/>
      <c r="M1112" s="3"/>
      <c r="N1112" s="3"/>
      <c r="O1112" s="3"/>
      <c r="P1112" s="3"/>
      <c r="Q1112" s="42"/>
      <c r="R1112" s="3"/>
      <c r="S1112" s="3"/>
      <c r="T1112" s="3"/>
      <c r="U1112" s="3"/>
      <c r="V1112" s="42"/>
      <c r="W1112" s="3"/>
      <c r="X1112" s="3"/>
      <c r="Y1112" s="3"/>
      <c r="Z1112" s="3"/>
      <c r="AA1112" s="3"/>
      <c r="AB1112" s="3"/>
      <c r="AC1112" s="3"/>
      <c r="AD1112" s="3"/>
      <c r="AE1112" s="3"/>
      <c r="AF1112" s="3"/>
      <c r="AG1112" s="3"/>
      <c r="AH1112" s="3"/>
      <c r="AI1112" s="3"/>
      <c r="AJ1112" s="3"/>
      <c r="AK1112" s="3"/>
      <c r="AL1112" s="3"/>
      <c r="AM1112" s="3"/>
      <c r="AN1112" s="3"/>
    </row>
    <row r="1113" spans="1:40" ht="14.5">
      <c r="A1113" s="3"/>
      <c r="B1113" s="3"/>
      <c r="C1113" s="3"/>
      <c r="D1113" s="3"/>
      <c r="E1113" s="3"/>
      <c r="F1113" s="3"/>
      <c r="G1113" s="3"/>
      <c r="H1113" s="3"/>
      <c r="I1113" s="3"/>
      <c r="J1113" s="3"/>
      <c r="K1113" s="3"/>
      <c r="L1113" s="3"/>
      <c r="M1113" s="3"/>
      <c r="N1113" s="3"/>
      <c r="O1113" s="3"/>
      <c r="P1113" s="3"/>
      <c r="Q1113" s="42"/>
      <c r="R1113" s="3"/>
      <c r="S1113" s="3"/>
      <c r="T1113" s="3"/>
      <c r="U1113" s="3"/>
      <c r="V1113" s="42"/>
      <c r="W1113" s="3"/>
      <c r="X1113" s="3"/>
      <c r="Y1113" s="3"/>
      <c r="Z1113" s="3"/>
      <c r="AA1113" s="3"/>
      <c r="AB1113" s="3"/>
      <c r="AC1113" s="3"/>
      <c r="AD1113" s="3"/>
      <c r="AE1113" s="3"/>
      <c r="AF1113" s="3"/>
      <c r="AG1113" s="3"/>
      <c r="AH1113" s="3"/>
      <c r="AI1113" s="3"/>
      <c r="AJ1113" s="3"/>
      <c r="AK1113" s="3"/>
      <c r="AL1113" s="3"/>
      <c r="AM1113" s="3"/>
      <c r="AN1113" s="3"/>
    </row>
    <row r="1114" spans="1:40" ht="14.5">
      <c r="A1114" s="3"/>
      <c r="B1114" s="3"/>
      <c r="C1114" s="3"/>
      <c r="D1114" s="3"/>
      <c r="E1114" s="3"/>
      <c r="F1114" s="3"/>
      <c r="G1114" s="3"/>
      <c r="H1114" s="3"/>
      <c r="I1114" s="3"/>
      <c r="J1114" s="3"/>
      <c r="K1114" s="3"/>
      <c r="L1114" s="3"/>
      <c r="M1114" s="3"/>
      <c r="N1114" s="3"/>
      <c r="O1114" s="3"/>
      <c r="P1114" s="3"/>
      <c r="Q1114" s="42"/>
      <c r="R1114" s="3"/>
      <c r="S1114" s="3"/>
      <c r="T1114" s="3"/>
      <c r="U1114" s="3"/>
      <c r="V1114" s="42"/>
      <c r="W1114" s="3"/>
      <c r="X1114" s="3"/>
      <c r="Y1114" s="3"/>
      <c r="Z1114" s="3"/>
      <c r="AA1114" s="3"/>
      <c r="AB1114" s="3"/>
      <c r="AC1114" s="3"/>
      <c r="AD1114" s="3"/>
      <c r="AE1114" s="3"/>
      <c r="AF1114" s="3"/>
      <c r="AG1114" s="3"/>
      <c r="AH1114" s="3"/>
      <c r="AI1114" s="3"/>
      <c r="AJ1114" s="3"/>
      <c r="AK1114" s="3"/>
      <c r="AL1114" s="3"/>
      <c r="AM1114" s="3"/>
      <c r="AN1114" s="3"/>
    </row>
    <row r="1115" spans="1:40" ht="14.5">
      <c r="A1115" s="3"/>
      <c r="B1115" s="3"/>
      <c r="C1115" s="3"/>
      <c r="D1115" s="3"/>
      <c r="E1115" s="3"/>
      <c r="F1115" s="3"/>
      <c r="G1115" s="3"/>
      <c r="H1115" s="3"/>
      <c r="I1115" s="3"/>
      <c r="J1115" s="3"/>
      <c r="K1115" s="3"/>
      <c r="L1115" s="3"/>
      <c r="M1115" s="3"/>
      <c r="N1115" s="3"/>
      <c r="O1115" s="3"/>
      <c r="P1115" s="3"/>
      <c r="Q1115" s="42"/>
      <c r="R1115" s="3"/>
      <c r="S1115" s="3"/>
      <c r="T1115" s="3"/>
      <c r="U1115" s="3"/>
      <c r="V1115" s="42"/>
      <c r="W1115" s="3"/>
      <c r="X1115" s="3"/>
      <c r="Y1115" s="3"/>
      <c r="Z1115" s="3"/>
      <c r="AA1115" s="3"/>
      <c r="AB1115" s="3"/>
      <c r="AC1115" s="3"/>
      <c r="AD1115" s="3"/>
      <c r="AE1115" s="3"/>
      <c r="AF1115" s="3"/>
      <c r="AG1115" s="3"/>
      <c r="AH1115" s="3"/>
      <c r="AI1115" s="3"/>
      <c r="AJ1115" s="3"/>
      <c r="AK1115" s="3"/>
      <c r="AL1115" s="3"/>
      <c r="AM1115" s="3"/>
      <c r="AN1115" s="3"/>
    </row>
    <row r="1116" spans="1:40" ht="14.5">
      <c r="A1116" s="3"/>
      <c r="B1116" s="3"/>
      <c r="C1116" s="3"/>
      <c r="D1116" s="3"/>
      <c r="E1116" s="3"/>
      <c r="F1116" s="3"/>
      <c r="G1116" s="3"/>
      <c r="H1116" s="3"/>
      <c r="I1116" s="3"/>
      <c r="J1116" s="3"/>
      <c r="K1116" s="3"/>
      <c r="L1116" s="3"/>
      <c r="M1116" s="3"/>
      <c r="N1116" s="3"/>
      <c r="O1116" s="3"/>
      <c r="P1116" s="3"/>
      <c r="Q1116" s="42"/>
      <c r="R1116" s="3"/>
      <c r="S1116" s="3"/>
      <c r="T1116" s="3"/>
      <c r="U1116" s="3"/>
      <c r="V1116" s="42"/>
      <c r="W1116" s="3"/>
      <c r="X1116" s="3"/>
      <c r="Y1116" s="3"/>
      <c r="Z1116" s="3"/>
      <c r="AA1116" s="3"/>
      <c r="AB1116" s="3"/>
      <c r="AC1116" s="3"/>
      <c r="AD1116" s="3"/>
      <c r="AE1116" s="3"/>
      <c r="AF1116" s="3"/>
      <c r="AG1116" s="3"/>
      <c r="AH1116" s="3"/>
      <c r="AI1116" s="3"/>
      <c r="AJ1116" s="3"/>
      <c r="AK1116" s="3"/>
      <c r="AL1116" s="3"/>
      <c r="AM1116" s="3"/>
      <c r="AN1116" s="3"/>
    </row>
    <row r="1117" spans="1:40" ht="14.5">
      <c r="A1117" s="3"/>
      <c r="B1117" s="3"/>
      <c r="C1117" s="3"/>
      <c r="D1117" s="3"/>
      <c r="E1117" s="3"/>
      <c r="F1117" s="3"/>
      <c r="G1117" s="3"/>
      <c r="H1117" s="3"/>
      <c r="I1117" s="3"/>
      <c r="J1117" s="3"/>
      <c r="K1117" s="3"/>
      <c r="L1117" s="3"/>
      <c r="M1117" s="3"/>
      <c r="N1117" s="3"/>
      <c r="O1117" s="3"/>
      <c r="P1117" s="3"/>
      <c r="Q1117" s="42"/>
      <c r="R1117" s="3"/>
      <c r="S1117" s="3"/>
      <c r="T1117" s="3"/>
      <c r="U1117" s="3"/>
      <c r="V1117" s="42"/>
      <c r="W1117" s="3"/>
      <c r="X1117" s="3"/>
      <c r="Y1117" s="3"/>
      <c r="Z1117" s="3"/>
      <c r="AA1117" s="3"/>
      <c r="AB1117" s="3"/>
      <c r="AC1117" s="3"/>
      <c r="AD1117" s="3"/>
      <c r="AE1117" s="3"/>
      <c r="AF1117" s="3"/>
      <c r="AG1117" s="3"/>
      <c r="AH1117" s="3"/>
      <c r="AI1117" s="3"/>
      <c r="AJ1117" s="3"/>
      <c r="AK1117" s="3"/>
      <c r="AL1117" s="3"/>
      <c r="AM1117" s="3"/>
      <c r="AN1117" s="3"/>
    </row>
    <row r="1118" spans="1:40" ht="14.5">
      <c r="A1118" s="3"/>
      <c r="B1118" s="3"/>
      <c r="C1118" s="3"/>
      <c r="D1118" s="3"/>
      <c r="E1118" s="3"/>
      <c r="F1118" s="3"/>
      <c r="G1118" s="3"/>
      <c r="H1118" s="3"/>
      <c r="I1118" s="3"/>
      <c r="J1118" s="3"/>
      <c r="K1118" s="3"/>
      <c r="L1118" s="3"/>
      <c r="M1118" s="3"/>
      <c r="N1118" s="3"/>
      <c r="O1118" s="3"/>
      <c r="P1118" s="3"/>
      <c r="Q1118" s="42"/>
      <c r="R1118" s="3"/>
      <c r="S1118" s="3"/>
      <c r="T1118" s="3"/>
      <c r="U1118" s="3"/>
      <c r="V1118" s="42"/>
      <c r="W1118" s="3"/>
      <c r="X1118" s="3"/>
      <c r="Y1118" s="3"/>
      <c r="Z1118" s="3"/>
      <c r="AA1118" s="3"/>
      <c r="AB1118" s="3"/>
      <c r="AC1118" s="3"/>
      <c r="AD1118" s="3"/>
      <c r="AE1118" s="3"/>
      <c r="AF1118" s="3"/>
      <c r="AG1118" s="3"/>
      <c r="AH1118" s="3"/>
      <c r="AI1118" s="3"/>
      <c r="AJ1118" s="3"/>
      <c r="AK1118" s="3"/>
      <c r="AL1118" s="3"/>
      <c r="AM1118" s="3"/>
      <c r="AN1118" s="3"/>
    </row>
    <row r="1119" spans="1:40" ht="14.5">
      <c r="A1119" s="3"/>
      <c r="B1119" s="3"/>
      <c r="C1119" s="3"/>
      <c r="D1119" s="3"/>
      <c r="E1119" s="3"/>
      <c r="F1119" s="3"/>
      <c r="G1119" s="3"/>
      <c r="H1119" s="3"/>
      <c r="I1119" s="3"/>
      <c r="J1119" s="3"/>
      <c r="K1119" s="3"/>
      <c r="L1119" s="3"/>
      <c r="M1119" s="3"/>
      <c r="N1119" s="3"/>
      <c r="O1119" s="3"/>
      <c r="P1119" s="3"/>
      <c r="Q1119" s="42"/>
      <c r="R1119" s="3"/>
      <c r="S1119" s="3"/>
      <c r="T1119" s="3"/>
      <c r="U1119" s="3"/>
      <c r="V1119" s="42"/>
      <c r="W1119" s="3"/>
      <c r="X1119" s="3"/>
      <c r="Y1119" s="3"/>
      <c r="Z1119" s="3"/>
      <c r="AA1119" s="3"/>
      <c r="AB1119" s="3"/>
      <c r="AC1119" s="3"/>
      <c r="AD1119" s="3"/>
      <c r="AE1119" s="3"/>
      <c r="AF1119" s="3"/>
      <c r="AG1119" s="3"/>
      <c r="AH1119" s="3"/>
      <c r="AI1119" s="3"/>
      <c r="AJ1119" s="3"/>
      <c r="AK1119" s="3"/>
      <c r="AL1119" s="3"/>
      <c r="AM1119" s="3"/>
      <c r="AN1119" s="3"/>
    </row>
    <row r="1120" spans="1:40" ht="14.5">
      <c r="A1120" s="3"/>
      <c r="B1120" s="3"/>
      <c r="C1120" s="3"/>
      <c r="D1120" s="3"/>
      <c r="E1120" s="3"/>
      <c r="F1120" s="3"/>
      <c r="G1120" s="3"/>
      <c r="H1120" s="3"/>
      <c r="I1120" s="3"/>
      <c r="J1120" s="3"/>
      <c r="K1120" s="3"/>
      <c r="L1120" s="3"/>
      <c r="M1120" s="3"/>
      <c r="N1120" s="3"/>
      <c r="O1120" s="3"/>
      <c r="P1120" s="3"/>
      <c r="Q1120" s="42"/>
      <c r="R1120" s="3"/>
      <c r="S1120" s="3"/>
      <c r="T1120" s="3"/>
      <c r="U1120" s="3"/>
      <c r="V1120" s="42"/>
      <c r="W1120" s="3"/>
      <c r="X1120" s="3"/>
      <c r="Y1120" s="3"/>
      <c r="Z1120" s="3"/>
      <c r="AA1120" s="3"/>
      <c r="AB1120" s="3"/>
      <c r="AC1120" s="3"/>
      <c r="AD1120" s="3"/>
      <c r="AE1120" s="3"/>
      <c r="AF1120" s="3"/>
      <c r="AG1120" s="3"/>
      <c r="AH1120" s="3"/>
      <c r="AI1120" s="3"/>
      <c r="AJ1120" s="3"/>
      <c r="AK1120" s="3"/>
      <c r="AL1120" s="3"/>
      <c r="AM1120" s="3"/>
      <c r="AN1120" s="3"/>
    </row>
    <row r="1121" spans="1:40" ht="14.5">
      <c r="A1121" s="3"/>
      <c r="B1121" s="3"/>
      <c r="C1121" s="3"/>
      <c r="D1121" s="3"/>
      <c r="E1121" s="3"/>
      <c r="F1121" s="3"/>
      <c r="G1121" s="3"/>
      <c r="H1121" s="3"/>
      <c r="I1121" s="3"/>
      <c r="J1121" s="3"/>
      <c r="K1121" s="3"/>
      <c r="L1121" s="3"/>
      <c r="M1121" s="3"/>
      <c r="N1121" s="3"/>
      <c r="O1121" s="3"/>
      <c r="P1121" s="3"/>
      <c r="Q1121" s="42"/>
      <c r="R1121" s="3"/>
      <c r="S1121" s="3"/>
      <c r="T1121" s="3"/>
      <c r="U1121" s="3"/>
      <c r="V1121" s="42"/>
      <c r="W1121" s="3"/>
      <c r="X1121" s="3"/>
      <c r="Y1121" s="3"/>
      <c r="Z1121" s="3"/>
      <c r="AA1121" s="3"/>
      <c r="AB1121" s="3"/>
      <c r="AC1121" s="3"/>
      <c r="AD1121" s="3"/>
      <c r="AE1121" s="3"/>
      <c r="AF1121" s="3"/>
      <c r="AG1121" s="3"/>
      <c r="AH1121" s="3"/>
      <c r="AI1121" s="3"/>
      <c r="AJ1121" s="3"/>
      <c r="AK1121" s="3"/>
      <c r="AL1121" s="3"/>
      <c r="AM1121" s="3"/>
      <c r="AN1121" s="3"/>
    </row>
    <row r="1122" spans="1:40" ht="14.5">
      <c r="A1122" s="3"/>
      <c r="B1122" s="3"/>
      <c r="C1122" s="3"/>
      <c r="D1122" s="3"/>
      <c r="E1122" s="3"/>
      <c r="F1122" s="3"/>
      <c r="G1122" s="3"/>
      <c r="H1122" s="3"/>
      <c r="I1122" s="3"/>
      <c r="J1122" s="3"/>
      <c r="K1122" s="3"/>
      <c r="L1122" s="3"/>
      <c r="M1122" s="3"/>
      <c r="N1122" s="3"/>
      <c r="O1122" s="3"/>
      <c r="P1122" s="3"/>
      <c r="Q1122" s="42"/>
      <c r="R1122" s="3"/>
      <c r="S1122" s="3"/>
      <c r="T1122" s="3"/>
      <c r="U1122" s="3"/>
      <c r="V1122" s="42"/>
      <c r="W1122" s="3"/>
      <c r="X1122" s="3"/>
      <c r="Y1122" s="3"/>
      <c r="Z1122" s="3"/>
      <c r="AA1122" s="3"/>
      <c r="AB1122" s="3"/>
      <c r="AC1122" s="3"/>
      <c r="AD1122" s="3"/>
      <c r="AE1122" s="3"/>
      <c r="AF1122" s="3"/>
      <c r="AG1122" s="3"/>
      <c r="AH1122" s="3"/>
      <c r="AI1122" s="3"/>
      <c r="AJ1122" s="3"/>
      <c r="AK1122" s="3"/>
      <c r="AL1122" s="3"/>
      <c r="AM1122" s="3"/>
      <c r="AN1122" s="3"/>
    </row>
    <row r="1123" spans="1:40" ht="14.5">
      <c r="A1123" s="3"/>
      <c r="B1123" s="3"/>
      <c r="C1123" s="3"/>
      <c r="D1123" s="3"/>
      <c r="E1123" s="3"/>
      <c r="F1123" s="3"/>
      <c r="G1123" s="3"/>
      <c r="H1123" s="3"/>
      <c r="I1123" s="3"/>
      <c r="J1123" s="3"/>
      <c r="K1123" s="3"/>
      <c r="L1123" s="3"/>
      <c r="M1123" s="3"/>
      <c r="N1123" s="3"/>
      <c r="O1123" s="3"/>
      <c r="P1123" s="3"/>
      <c r="Q1123" s="42"/>
      <c r="R1123" s="3"/>
      <c r="S1123" s="3"/>
      <c r="T1123" s="3"/>
      <c r="U1123" s="3"/>
      <c r="V1123" s="42"/>
      <c r="W1123" s="3"/>
      <c r="X1123" s="3"/>
      <c r="Y1123" s="3"/>
      <c r="Z1123" s="3"/>
      <c r="AA1123" s="3"/>
      <c r="AB1123" s="3"/>
      <c r="AC1123" s="3"/>
      <c r="AD1123" s="3"/>
      <c r="AE1123" s="3"/>
      <c r="AF1123" s="3"/>
      <c r="AG1123" s="3"/>
      <c r="AH1123" s="3"/>
      <c r="AI1123" s="3"/>
      <c r="AJ1123" s="3"/>
      <c r="AK1123" s="3"/>
      <c r="AL1123" s="3"/>
      <c r="AM1123" s="3"/>
      <c r="AN1123" s="3"/>
    </row>
    <row r="1124" spans="1:40" ht="14.5">
      <c r="A1124" s="3"/>
      <c r="B1124" s="3"/>
      <c r="C1124" s="3"/>
      <c r="D1124" s="3"/>
      <c r="E1124" s="3"/>
      <c r="F1124" s="3"/>
      <c r="G1124" s="3"/>
      <c r="H1124" s="3"/>
      <c r="I1124" s="3"/>
      <c r="J1124" s="3"/>
      <c r="K1124" s="3"/>
      <c r="L1124" s="3"/>
      <c r="M1124" s="3"/>
      <c r="N1124" s="3"/>
      <c r="O1124" s="3"/>
      <c r="P1124" s="3"/>
      <c r="Q1124" s="42"/>
      <c r="R1124" s="3"/>
      <c r="S1124" s="3"/>
      <c r="T1124" s="3"/>
      <c r="U1124" s="3"/>
      <c r="V1124" s="42"/>
      <c r="W1124" s="3"/>
      <c r="X1124" s="3"/>
      <c r="Y1124" s="3"/>
      <c r="Z1124" s="3"/>
      <c r="AA1124" s="3"/>
      <c r="AB1124" s="3"/>
      <c r="AC1124" s="3"/>
      <c r="AD1124" s="3"/>
      <c r="AE1124" s="3"/>
      <c r="AF1124" s="3"/>
      <c r="AG1124" s="3"/>
      <c r="AH1124" s="3"/>
      <c r="AI1124" s="3"/>
      <c r="AJ1124" s="3"/>
      <c r="AK1124" s="3"/>
      <c r="AL1124" s="3"/>
      <c r="AM1124" s="3"/>
      <c r="AN1124" s="3"/>
    </row>
    <row r="1125" spans="1:40" ht="14.5">
      <c r="A1125" s="3"/>
      <c r="B1125" s="3"/>
      <c r="C1125" s="3"/>
      <c r="D1125" s="3"/>
      <c r="E1125" s="3"/>
      <c r="F1125" s="3"/>
      <c r="G1125" s="3"/>
      <c r="H1125" s="3"/>
      <c r="I1125" s="3"/>
      <c r="J1125" s="3"/>
      <c r="K1125" s="3"/>
      <c r="L1125" s="3"/>
      <c r="M1125" s="3"/>
      <c r="N1125" s="3"/>
      <c r="O1125" s="3"/>
      <c r="P1125" s="3"/>
      <c r="Q1125" s="42"/>
      <c r="R1125" s="3"/>
      <c r="S1125" s="3"/>
      <c r="T1125" s="3"/>
      <c r="U1125" s="3"/>
      <c r="V1125" s="42"/>
      <c r="W1125" s="3"/>
      <c r="X1125" s="3"/>
      <c r="Y1125" s="3"/>
      <c r="Z1125" s="3"/>
      <c r="AA1125" s="3"/>
      <c r="AB1125" s="3"/>
      <c r="AC1125" s="3"/>
      <c r="AD1125" s="3"/>
      <c r="AE1125" s="3"/>
      <c r="AF1125" s="3"/>
      <c r="AG1125" s="3"/>
      <c r="AH1125" s="3"/>
      <c r="AI1125" s="3"/>
      <c r="AJ1125" s="3"/>
      <c r="AK1125" s="3"/>
      <c r="AL1125" s="3"/>
      <c r="AM1125" s="3"/>
      <c r="AN1125" s="3"/>
    </row>
    <row r="1126" spans="1:40" ht="14.5">
      <c r="A1126" s="3"/>
      <c r="B1126" s="3"/>
      <c r="C1126" s="3"/>
      <c r="D1126" s="3"/>
      <c r="E1126" s="3"/>
      <c r="F1126" s="3"/>
      <c r="G1126" s="3"/>
      <c r="H1126" s="3"/>
      <c r="I1126" s="3"/>
      <c r="J1126" s="3"/>
      <c r="K1126" s="3"/>
      <c r="L1126" s="3"/>
      <c r="M1126" s="3"/>
      <c r="N1126" s="3"/>
      <c r="O1126" s="3"/>
      <c r="P1126" s="3"/>
      <c r="Q1126" s="42"/>
      <c r="R1126" s="3"/>
      <c r="S1126" s="3"/>
      <c r="T1126" s="3"/>
      <c r="U1126" s="3"/>
      <c r="V1126" s="42"/>
      <c r="W1126" s="3"/>
      <c r="X1126" s="3"/>
      <c r="Y1126" s="3"/>
      <c r="Z1126" s="3"/>
      <c r="AA1126" s="3"/>
      <c r="AB1126" s="3"/>
      <c r="AC1126" s="3"/>
      <c r="AD1126" s="3"/>
      <c r="AE1126" s="3"/>
      <c r="AF1126" s="3"/>
      <c r="AG1126" s="3"/>
      <c r="AH1126" s="3"/>
      <c r="AI1126" s="3"/>
      <c r="AJ1126" s="3"/>
      <c r="AK1126" s="3"/>
      <c r="AL1126" s="3"/>
      <c r="AM1126" s="3"/>
      <c r="AN1126" s="3"/>
    </row>
    <row r="1127" spans="1:40" ht="14.5">
      <c r="A1127" s="3"/>
      <c r="B1127" s="3"/>
      <c r="C1127" s="3"/>
      <c r="D1127" s="3"/>
      <c r="E1127" s="3"/>
      <c r="F1127" s="3"/>
      <c r="G1127" s="3"/>
      <c r="H1127" s="3"/>
      <c r="I1127" s="3"/>
      <c r="J1127" s="3"/>
      <c r="K1127" s="3"/>
      <c r="L1127" s="3"/>
      <c r="M1127" s="3"/>
      <c r="N1127" s="3"/>
      <c r="O1127" s="3"/>
      <c r="P1127" s="3"/>
      <c r="Q1127" s="42"/>
      <c r="R1127" s="3"/>
      <c r="S1127" s="3"/>
      <c r="T1127" s="3"/>
      <c r="U1127" s="3"/>
      <c r="V1127" s="42"/>
      <c r="W1127" s="3"/>
      <c r="X1127" s="3"/>
      <c r="Y1127" s="3"/>
      <c r="Z1127" s="3"/>
      <c r="AA1127" s="3"/>
      <c r="AB1127" s="3"/>
      <c r="AC1127" s="3"/>
      <c r="AD1127" s="3"/>
      <c r="AE1127" s="3"/>
      <c r="AF1127" s="3"/>
      <c r="AG1127" s="3"/>
      <c r="AH1127" s="3"/>
      <c r="AI1127" s="3"/>
      <c r="AJ1127" s="3"/>
      <c r="AK1127" s="3"/>
      <c r="AL1127" s="3"/>
      <c r="AM1127" s="3"/>
      <c r="AN1127" s="3"/>
    </row>
    <row r="1128" spans="1:40" ht="14.5">
      <c r="A1128" s="3"/>
      <c r="B1128" s="3"/>
      <c r="C1128" s="3"/>
      <c r="D1128" s="3"/>
      <c r="E1128" s="3"/>
      <c r="F1128" s="3"/>
      <c r="G1128" s="3"/>
      <c r="H1128" s="3"/>
      <c r="I1128" s="3"/>
      <c r="J1128" s="3"/>
      <c r="K1128" s="3"/>
      <c r="L1128" s="3"/>
      <c r="M1128" s="3"/>
      <c r="N1128" s="3"/>
      <c r="O1128" s="3"/>
      <c r="P1128" s="3"/>
      <c r="Q1128" s="42"/>
      <c r="R1128" s="3"/>
      <c r="S1128" s="3"/>
      <c r="T1128" s="3"/>
      <c r="U1128" s="3"/>
      <c r="V1128" s="42"/>
      <c r="W1128" s="3"/>
      <c r="X1128" s="3"/>
      <c r="Y1128" s="3"/>
      <c r="Z1128" s="3"/>
      <c r="AA1128" s="3"/>
      <c r="AB1128" s="3"/>
      <c r="AC1128" s="3"/>
      <c r="AD1128" s="3"/>
      <c r="AE1128" s="3"/>
      <c r="AF1128" s="3"/>
      <c r="AG1128" s="3"/>
      <c r="AH1128" s="3"/>
      <c r="AI1128" s="3"/>
      <c r="AJ1128" s="3"/>
      <c r="AK1128" s="3"/>
      <c r="AL1128" s="3"/>
      <c r="AM1128" s="3"/>
      <c r="AN1128" s="3"/>
    </row>
    <row r="1129" spans="1:40" ht="14.5">
      <c r="A1129" s="3"/>
      <c r="B1129" s="3"/>
      <c r="C1129" s="3"/>
      <c r="D1129" s="3"/>
      <c r="E1129" s="3"/>
      <c r="F1129" s="3"/>
      <c r="G1129" s="3"/>
      <c r="H1129" s="3"/>
      <c r="I1129" s="3"/>
      <c r="J1129" s="3"/>
      <c r="K1129" s="3"/>
      <c r="L1129" s="3"/>
      <c r="M1129" s="3"/>
      <c r="N1129" s="3"/>
      <c r="O1129" s="3"/>
      <c r="P1129" s="3"/>
      <c r="Q1129" s="42"/>
      <c r="R1129" s="3"/>
      <c r="S1129" s="3"/>
      <c r="T1129" s="3"/>
      <c r="U1129" s="3"/>
      <c r="V1129" s="42"/>
      <c r="W1129" s="3"/>
      <c r="X1129" s="3"/>
      <c r="Y1129" s="3"/>
      <c r="Z1129" s="3"/>
      <c r="AA1129" s="3"/>
      <c r="AB1129" s="3"/>
      <c r="AC1129" s="3"/>
      <c r="AD1129" s="3"/>
      <c r="AE1129" s="3"/>
      <c r="AF1129" s="3"/>
      <c r="AG1129" s="3"/>
      <c r="AH1129" s="3"/>
      <c r="AI1129" s="3"/>
      <c r="AJ1129" s="3"/>
      <c r="AK1129" s="3"/>
      <c r="AL1129" s="3"/>
      <c r="AM1129" s="3"/>
      <c r="AN1129" s="3"/>
    </row>
    <row r="1130" spans="1:40" ht="14.5">
      <c r="A1130" s="3"/>
      <c r="B1130" s="3"/>
      <c r="C1130" s="3"/>
      <c r="D1130" s="3"/>
      <c r="E1130" s="3"/>
      <c r="F1130" s="3"/>
      <c r="G1130" s="3"/>
      <c r="H1130" s="3"/>
      <c r="I1130" s="3"/>
      <c r="J1130" s="3"/>
      <c r="K1130" s="3"/>
      <c r="L1130" s="3"/>
      <c r="M1130" s="3"/>
      <c r="N1130" s="3"/>
      <c r="O1130" s="3"/>
      <c r="P1130" s="3"/>
      <c r="Q1130" s="42"/>
      <c r="R1130" s="3"/>
      <c r="S1130" s="3"/>
      <c r="T1130" s="3"/>
      <c r="U1130" s="3"/>
      <c r="V1130" s="42"/>
      <c r="W1130" s="3"/>
      <c r="X1130" s="3"/>
      <c r="Y1130" s="3"/>
      <c r="Z1130" s="3"/>
      <c r="AA1130" s="3"/>
      <c r="AB1130" s="3"/>
      <c r="AC1130" s="3"/>
      <c r="AD1130" s="3"/>
      <c r="AE1130" s="3"/>
      <c r="AF1130" s="3"/>
      <c r="AG1130" s="3"/>
      <c r="AH1130" s="3"/>
      <c r="AI1130" s="3"/>
      <c r="AJ1130" s="3"/>
      <c r="AK1130" s="3"/>
      <c r="AL1130" s="3"/>
      <c r="AM1130" s="3"/>
      <c r="AN1130" s="3"/>
    </row>
    <row r="1131" spans="1:40" ht="14.5">
      <c r="A1131" s="3"/>
      <c r="B1131" s="3"/>
      <c r="C1131" s="3"/>
      <c r="D1131" s="3"/>
      <c r="E1131" s="3"/>
      <c r="F1131" s="3"/>
      <c r="G1131" s="3"/>
      <c r="H1131" s="3"/>
      <c r="I1131" s="3"/>
      <c r="J1131" s="3"/>
      <c r="K1131" s="3"/>
      <c r="L1131" s="3"/>
      <c r="M1131" s="3"/>
      <c r="N1131" s="3"/>
      <c r="O1131" s="3"/>
      <c r="P1131" s="3"/>
      <c r="Q1131" s="42"/>
      <c r="R1131" s="3"/>
      <c r="S1131" s="3"/>
      <c r="T1131" s="3"/>
      <c r="U1131" s="3"/>
      <c r="V1131" s="42"/>
      <c r="W1131" s="3"/>
      <c r="X1131" s="3"/>
      <c r="Y1131" s="3"/>
      <c r="Z1131" s="3"/>
      <c r="AA1131" s="3"/>
      <c r="AB1131" s="3"/>
      <c r="AC1131" s="3"/>
      <c r="AD1131" s="3"/>
      <c r="AE1131" s="3"/>
      <c r="AF1131" s="3"/>
      <c r="AG1131" s="3"/>
      <c r="AH1131" s="3"/>
      <c r="AI1131" s="3"/>
      <c r="AJ1131" s="3"/>
      <c r="AK1131" s="3"/>
      <c r="AL1131" s="3"/>
      <c r="AM1131" s="3"/>
      <c r="AN1131" s="3"/>
    </row>
    <row r="1132" spans="1:40" ht="14.5">
      <c r="A1132" s="3"/>
      <c r="B1132" s="3"/>
      <c r="C1132" s="3"/>
      <c r="D1132" s="3"/>
      <c r="E1132" s="3"/>
      <c r="F1132" s="3"/>
      <c r="G1132" s="3"/>
      <c r="H1132" s="3"/>
      <c r="I1132" s="3"/>
      <c r="J1132" s="3"/>
      <c r="K1132" s="3"/>
      <c r="L1132" s="3"/>
      <c r="M1132" s="3"/>
      <c r="N1132" s="3"/>
      <c r="O1132" s="3"/>
      <c r="P1132" s="3"/>
      <c r="Q1132" s="42"/>
      <c r="R1132" s="3"/>
      <c r="S1132" s="3"/>
      <c r="T1132" s="3"/>
      <c r="U1132" s="3"/>
      <c r="V1132" s="42"/>
      <c r="W1132" s="3"/>
      <c r="X1132" s="3"/>
      <c r="Y1132" s="3"/>
      <c r="Z1132" s="3"/>
      <c r="AA1132" s="3"/>
      <c r="AB1132" s="3"/>
      <c r="AC1132" s="3"/>
      <c r="AD1132" s="3"/>
      <c r="AE1132" s="3"/>
      <c r="AF1132" s="3"/>
      <c r="AG1132" s="3"/>
      <c r="AH1132" s="3"/>
      <c r="AI1132" s="3"/>
      <c r="AJ1132" s="3"/>
      <c r="AK1132" s="3"/>
      <c r="AL1132" s="3"/>
      <c r="AM1132" s="3"/>
      <c r="AN1132" s="3"/>
    </row>
    <row r="1133" spans="1:40" ht="14.5">
      <c r="A1133" s="3"/>
      <c r="B1133" s="3"/>
      <c r="C1133" s="3"/>
      <c r="D1133" s="3"/>
      <c r="E1133" s="3"/>
      <c r="F1133" s="3"/>
      <c r="G1133" s="3"/>
      <c r="H1133" s="3"/>
      <c r="I1133" s="3"/>
      <c r="J1133" s="3"/>
      <c r="K1133" s="3"/>
      <c r="L1133" s="3"/>
      <c r="M1133" s="3"/>
      <c r="N1133" s="3"/>
      <c r="O1133" s="3"/>
      <c r="P1133" s="3"/>
      <c r="Q1133" s="42"/>
      <c r="R1133" s="3"/>
      <c r="S1133" s="3"/>
      <c r="T1133" s="3"/>
      <c r="U1133" s="3"/>
      <c r="V1133" s="42"/>
      <c r="W1133" s="3"/>
      <c r="X1133" s="3"/>
      <c r="Y1133" s="3"/>
      <c r="Z1133" s="3"/>
      <c r="AA1133" s="3"/>
      <c r="AB1133" s="3"/>
      <c r="AC1133" s="3"/>
      <c r="AD1133" s="3"/>
      <c r="AE1133" s="3"/>
      <c r="AF1133" s="3"/>
      <c r="AG1133" s="3"/>
      <c r="AH1133" s="3"/>
      <c r="AI1133" s="3"/>
      <c r="AJ1133" s="3"/>
      <c r="AK1133" s="3"/>
      <c r="AL1133" s="3"/>
      <c r="AM1133" s="3"/>
      <c r="AN1133" s="3"/>
    </row>
    <row r="1134" spans="1:40" ht="14.5">
      <c r="A1134" s="3"/>
      <c r="B1134" s="3"/>
      <c r="C1134" s="3"/>
      <c r="D1134" s="3"/>
      <c r="E1134" s="3"/>
      <c r="F1134" s="3"/>
      <c r="G1134" s="3"/>
      <c r="H1134" s="3"/>
      <c r="I1134" s="3"/>
      <c r="J1134" s="3"/>
      <c r="K1134" s="3"/>
      <c r="L1134" s="3"/>
      <c r="M1134" s="3"/>
      <c r="N1134" s="3"/>
      <c r="O1134" s="3"/>
      <c r="P1134" s="3"/>
      <c r="Q1134" s="42"/>
      <c r="R1134" s="3"/>
      <c r="S1134" s="3"/>
      <c r="T1134" s="3"/>
      <c r="U1134" s="3"/>
      <c r="V1134" s="42"/>
      <c r="W1134" s="3"/>
      <c r="X1134" s="3"/>
      <c r="Y1134" s="3"/>
      <c r="Z1134" s="3"/>
      <c r="AA1134" s="3"/>
      <c r="AB1134" s="3"/>
      <c r="AC1134" s="3"/>
      <c r="AD1134" s="3"/>
      <c r="AE1134" s="3"/>
      <c r="AF1134" s="3"/>
      <c r="AG1134" s="3"/>
      <c r="AH1134" s="3"/>
      <c r="AI1134" s="3"/>
      <c r="AJ1134" s="3"/>
      <c r="AK1134" s="3"/>
      <c r="AL1134" s="3"/>
      <c r="AM1134" s="3"/>
      <c r="AN1134" s="3"/>
    </row>
    <row r="1135" spans="1:40" ht="14.5">
      <c r="A1135" s="3"/>
      <c r="B1135" s="3"/>
      <c r="C1135" s="3"/>
      <c r="D1135" s="3"/>
      <c r="E1135" s="3"/>
      <c r="F1135" s="3"/>
      <c r="G1135" s="3"/>
      <c r="H1135" s="3"/>
      <c r="I1135" s="3"/>
      <c r="J1135" s="3"/>
      <c r="K1135" s="3"/>
      <c r="L1135" s="3"/>
      <c r="M1135" s="3"/>
      <c r="N1135" s="3"/>
      <c r="O1135" s="3"/>
      <c r="P1135" s="3"/>
      <c r="Q1135" s="42"/>
      <c r="R1135" s="3"/>
      <c r="S1135" s="3"/>
      <c r="T1135" s="3"/>
      <c r="U1135" s="3"/>
      <c r="V1135" s="42"/>
      <c r="W1135" s="3"/>
      <c r="X1135" s="3"/>
      <c r="Y1135" s="3"/>
      <c r="Z1135" s="3"/>
      <c r="AA1135" s="3"/>
      <c r="AB1135" s="3"/>
      <c r="AC1135" s="3"/>
      <c r="AD1135" s="3"/>
      <c r="AE1135" s="3"/>
      <c r="AF1135" s="3"/>
      <c r="AG1135" s="3"/>
      <c r="AH1135" s="3"/>
      <c r="AI1135" s="3"/>
      <c r="AJ1135" s="3"/>
      <c r="AK1135" s="3"/>
      <c r="AL1135" s="3"/>
      <c r="AM1135" s="3"/>
      <c r="AN1135" s="3"/>
    </row>
    <row r="1136" spans="1:40" ht="14.5">
      <c r="A1136" s="3"/>
      <c r="B1136" s="3"/>
      <c r="C1136" s="3"/>
      <c r="D1136" s="3"/>
      <c r="E1136" s="3"/>
      <c r="F1136" s="3"/>
      <c r="G1136" s="3"/>
      <c r="H1136" s="3"/>
      <c r="I1136" s="3"/>
      <c r="J1136" s="3"/>
      <c r="K1136" s="3"/>
      <c r="L1136" s="3"/>
      <c r="M1136" s="3"/>
      <c r="N1136" s="3"/>
      <c r="O1136" s="3"/>
      <c r="P1136" s="3"/>
      <c r="Q1136" s="42"/>
      <c r="R1136" s="3"/>
      <c r="S1136" s="3"/>
      <c r="T1136" s="3"/>
      <c r="U1136" s="3"/>
      <c r="V1136" s="42"/>
      <c r="W1136" s="3"/>
      <c r="X1136" s="3"/>
      <c r="Y1136" s="3"/>
      <c r="Z1136" s="3"/>
      <c r="AA1136" s="3"/>
      <c r="AB1136" s="3"/>
      <c r="AC1136" s="3"/>
      <c r="AD1136" s="3"/>
      <c r="AE1136" s="3"/>
      <c r="AF1136" s="3"/>
      <c r="AG1136" s="3"/>
      <c r="AH1136" s="3"/>
      <c r="AI1136" s="3"/>
      <c r="AJ1136" s="3"/>
      <c r="AK1136" s="3"/>
      <c r="AL1136" s="3"/>
      <c r="AM1136" s="3"/>
      <c r="AN1136" s="3"/>
    </row>
    <row r="1137" spans="1:40" ht="14.5">
      <c r="A1137" s="3"/>
      <c r="B1137" s="3"/>
      <c r="C1137" s="3"/>
      <c r="D1137" s="3"/>
      <c r="E1137" s="3"/>
      <c r="F1137" s="3"/>
      <c r="G1137" s="3"/>
      <c r="H1137" s="3"/>
      <c r="I1137" s="3"/>
      <c r="J1137" s="3"/>
      <c r="K1137" s="3"/>
      <c r="L1137" s="3"/>
      <c r="M1137" s="3"/>
      <c r="N1137" s="3"/>
      <c r="O1137" s="3"/>
      <c r="P1137" s="3"/>
      <c r="Q1137" s="42"/>
      <c r="R1137" s="3"/>
      <c r="S1137" s="3"/>
      <c r="T1137" s="3"/>
      <c r="U1137" s="3"/>
      <c r="V1137" s="42"/>
      <c r="W1137" s="3"/>
      <c r="X1137" s="3"/>
      <c r="Y1137" s="3"/>
      <c r="Z1137" s="3"/>
      <c r="AA1137" s="3"/>
      <c r="AB1137" s="3"/>
      <c r="AC1137" s="3"/>
      <c r="AD1137" s="3"/>
      <c r="AE1137" s="3"/>
      <c r="AF1137" s="3"/>
      <c r="AG1137" s="3"/>
      <c r="AH1137" s="3"/>
      <c r="AI1137" s="3"/>
      <c r="AJ1137" s="3"/>
      <c r="AK1137" s="3"/>
      <c r="AL1137" s="3"/>
      <c r="AM1137" s="3"/>
      <c r="AN1137" s="3"/>
    </row>
    <row r="1138" spans="1:40" ht="14.5">
      <c r="A1138" s="3"/>
      <c r="B1138" s="3"/>
      <c r="C1138" s="3"/>
      <c r="D1138" s="3"/>
      <c r="E1138" s="3"/>
      <c r="F1138" s="3"/>
      <c r="G1138" s="3"/>
      <c r="H1138" s="3"/>
      <c r="I1138" s="3"/>
      <c r="J1138" s="3"/>
      <c r="K1138" s="3"/>
      <c r="L1138" s="3"/>
      <c r="M1138" s="3"/>
      <c r="N1138" s="3"/>
      <c r="O1138" s="3"/>
      <c r="P1138" s="3"/>
      <c r="Q1138" s="42"/>
      <c r="R1138" s="3"/>
      <c r="S1138" s="3"/>
      <c r="T1138" s="3"/>
      <c r="U1138" s="3"/>
      <c r="V1138" s="42"/>
      <c r="W1138" s="3"/>
      <c r="X1138" s="3"/>
      <c r="Y1138" s="3"/>
      <c r="Z1138" s="3"/>
      <c r="AA1138" s="3"/>
      <c r="AB1138" s="3"/>
      <c r="AC1138" s="3"/>
      <c r="AD1138" s="3"/>
      <c r="AE1138" s="3"/>
      <c r="AF1138" s="3"/>
      <c r="AG1138" s="3"/>
      <c r="AH1138" s="3"/>
      <c r="AI1138" s="3"/>
      <c r="AJ1138" s="3"/>
      <c r="AK1138" s="3"/>
      <c r="AL1138" s="3"/>
      <c r="AM1138" s="3"/>
      <c r="AN1138" s="3"/>
    </row>
    <row r="1139" spans="1:40" ht="14.5">
      <c r="A1139" s="3"/>
      <c r="B1139" s="3"/>
      <c r="C1139" s="3"/>
      <c r="D1139" s="3"/>
      <c r="E1139" s="3"/>
      <c r="F1139" s="3"/>
      <c r="G1139" s="3"/>
      <c r="H1139" s="3"/>
      <c r="I1139" s="3"/>
      <c r="J1139" s="3"/>
      <c r="K1139" s="3"/>
      <c r="L1139" s="3"/>
      <c r="M1139" s="3"/>
      <c r="N1139" s="3"/>
      <c r="O1139" s="3"/>
      <c r="P1139" s="3"/>
      <c r="Q1139" s="42"/>
      <c r="R1139" s="3"/>
      <c r="S1139" s="3"/>
      <c r="T1139" s="3"/>
      <c r="U1139" s="3"/>
      <c r="V1139" s="42"/>
      <c r="W1139" s="3"/>
      <c r="X1139" s="3"/>
      <c r="Y1139" s="3"/>
      <c r="Z1139" s="3"/>
      <c r="AA1139" s="3"/>
      <c r="AB1139" s="3"/>
      <c r="AC1139" s="3"/>
      <c r="AD1139" s="3"/>
      <c r="AE1139" s="3"/>
      <c r="AF1139" s="3"/>
      <c r="AG1139" s="3"/>
      <c r="AH1139" s="3"/>
      <c r="AI1139" s="3"/>
      <c r="AJ1139" s="3"/>
      <c r="AK1139" s="3"/>
      <c r="AL1139" s="3"/>
      <c r="AM1139" s="3"/>
      <c r="AN1139" s="3"/>
    </row>
    <row r="1140" spans="1:40" ht="14.5">
      <c r="A1140" s="3"/>
      <c r="B1140" s="3"/>
      <c r="C1140" s="3"/>
      <c r="D1140" s="3"/>
      <c r="E1140" s="3"/>
      <c r="F1140" s="3"/>
      <c r="G1140" s="3"/>
      <c r="H1140" s="3"/>
      <c r="I1140" s="3"/>
      <c r="J1140" s="3"/>
      <c r="K1140" s="3"/>
      <c r="L1140" s="3"/>
      <c r="M1140" s="3"/>
      <c r="N1140" s="3"/>
      <c r="O1140" s="3"/>
      <c r="P1140" s="3"/>
      <c r="Q1140" s="42"/>
      <c r="R1140" s="3"/>
      <c r="S1140" s="3"/>
      <c r="T1140" s="3"/>
      <c r="U1140" s="3"/>
      <c r="V1140" s="42"/>
      <c r="W1140" s="3"/>
      <c r="X1140" s="3"/>
      <c r="Y1140" s="3"/>
      <c r="Z1140" s="3"/>
      <c r="AA1140" s="3"/>
      <c r="AB1140" s="3"/>
      <c r="AC1140" s="3"/>
      <c r="AD1140" s="3"/>
      <c r="AE1140" s="3"/>
      <c r="AF1140" s="3"/>
      <c r="AG1140" s="3"/>
      <c r="AH1140" s="3"/>
      <c r="AI1140" s="3"/>
      <c r="AJ1140" s="3"/>
      <c r="AK1140" s="3"/>
      <c r="AL1140" s="3"/>
      <c r="AM1140" s="3"/>
      <c r="AN1140" s="3"/>
    </row>
    <row r="1141" spans="1:40" ht="14.5">
      <c r="A1141" s="3"/>
      <c r="B1141" s="3"/>
      <c r="C1141" s="3"/>
      <c r="D1141" s="3"/>
      <c r="E1141" s="3"/>
      <c r="F1141" s="3"/>
      <c r="G1141" s="3"/>
      <c r="H1141" s="3"/>
      <c r="I1141" s="3"/>
      <c r="J1141" s="3"/>
      <c r="K1141" s="3"/>
      <c r="L1141" s="3"/>
      <c r="M1141" s="3"/>
      <c r="N1141" s="3"/>
      <c r="O1141" s="3"/>
      <c r="P1141" s="3"/>
      <c r="Q1141" s="42"/>
      <c r="R1141" s="3"/>
      <c r="S1141" s="3"/>
      <c r="T1141" s="3"/>
      <c r="U1141" s="3"/>
      <c r="V1141" s="42"/>
      <c r="W1141" s="3"/>
      <c r="X1141" s="3"/>
      <c r="Y1141" s="3"/>
      <c r="Z1141" s="3"/>
      <c r="AA1141" s="3"/>
      <c r="AB1141" s="3"/>
      <c r="AC1141" s="3"/>
      <c r="AD1141" s="3"/>
      <c r="AE1141" s="3"/>
      <c r="AF1141" s="3"/>
      <c r="AG1141" s="3"/>
      <c r="AH1141" s="3"/>
      <c r="AI1141" s="3"/>
      <c r="AJ1141" s="3"/>
      <c r="AK1141" s="3"/>
      <c r="AL1141" s="3"/>
      <c r="AM1141" s="3"/>
      <c r="AN1141" s="3"/>
    </row>
    <row r="1142" spans="1:40" ht="14.5">
      <c r="A1142" s="3"/>
      <c r="B1142" s="3"/>
      <c r="C1142" s="3"/>
      <c r="D1142" s="3"/>
      <c r="E1142" s="3"/>
      <c r="F1142" s="3"/>
      <c r="G1142" s="3"/>
      <c r="H1142" s="3"/>
      <c r="I1142" s="3"/>
      <c r="J1142" s="3"/>
      <c r="K1142" s="3"/>
      <c r="L1142" s="3"/>
      <c r="M1142" s="3"/>
      <c r="N1142" s="3"/>
      <c r="O1142" s="3"/>
      <c r="P1142" s="3"/>
      <c r="Q1142" s="42"/>
      <c r="R1142" s="3"/>
      <c r="S1142" s="3"/>
      <c r="T1142" s="3"/>
      <c r="U1142" s="3"/>
      <c r="V1142" s="42"/>
      <c r="W1142" s="3"/>
      <c r="X1142" s="3"/>
      <c r="Y1142" s="3"/>
      <c r="Z1142" s="3"/>
      <c r="AA1142" s="3"/>
      <c r="AB1142" s="3"/>
      <c r="AC1142" s="3"/>
      <c r="AD1142" s="3"/>
      <c r="AE1142" s="3"/>
      <c r="AF1142" s="3"/>
      <c r="AG1142" s="3"/>
      <c r="AH1142" s="3"/>
      <c r="AI1142" s="3"/>
      <c r="AJ1142" s="3"/>
      <c r="AK1142" s="3"/>
      <c r="AL1142" s="3"/>
      <c r="AM1142" s="3"/>
      <c r="AN1142" s="3"/>
    </row>
    <row r="1143" spans="1:40" ht="14.5">
      <c r="A1143" s="3"/>
      <c r="B1143" s="3"/>
      <c r="C1143" s="3"/>
      <c r="D1143" s="3"/>
      <c r="E1143" s="3"/>
      <c r="F1143" s="3"/>
      <c r="G1143" s="3"/>
      <c r="H1143" s="3"/>
      <c r="I1143" s="3"/>
      <c r="J1143" s="3"/>
      <c r="K1143" s="3"/>
      <c r="L1143" s="3"/>
      <c r="M1143" s="3"/>
      <c r="N1143" s="3"/>
      <c r="O1143" s="3"/>
      <c r="P1143" s="3"/>
      <c r="Q1143" s="42"/>
      <c r="R1143" s="3"/>
      <c r="S1143" s="3"/>
      <c r="T1143" s="3"/>
      <c r="U1143" s="3"/>
      <c r="V1143" s="42"/>
      <c r="W1143" s="3"/>
      <c r="X1143" s="3"/>
      <c r="Y1143" s="3"/>
      <c r="Z1143" s="3"/>
      <c r="AA1143" s="3"/>
      <c r="AB1143" s="3"/>
      <c r="AC1143" s="3"/>
      <c r="AD1143" s="3"/>
      <c r="AE1143" s="3"/>
      <c r="AF1143" s="3"/>
      <c r="AG1143" s="3"/>
      <c r="AH1143" s="3"/>
      <c r="AI1143" s="3"/>
      <c r="AJ1143" s="3"/>
      <c r="AK1143" s="3"/>
      <c r="AL1143" s="3"/>
      <c r="AM1143" s="3"/>
      <c r="AN1143" s="3"/>
    </row>
    <row r="1144" spans="1:40" ht="14.5">
      <c r="A1144" s="3"/>
      <c r="B1144" s="3"/>
      <c r="C1144" s="3"/>
      <c r="D1144" s="3"/>
      <c r="E1144" s="3"/>
      <c r="F1144" s="3"/>
      <c r="G1144" s="3"/>
      <c r="H1144" s="3"/>
      <c r="I1144" s="3"/>
      <c r="J1144" s="3"/>
      <c r="K1144" s="3"/>
      <c r="L1144" s="3"/>
      <c r="M1144" s="3"/>
      <c r="N1144" s="3"/>
      <c r="O1144" s="3"/>
      <c r="P1144" s="3"/>
      <c r="Q1144" s="42"/>
      <c r="R1144" s="3"/>
      <c r="S1144" s="3"/>
      <c r="T1144" s="3"/>
      <c r="U1144" s="3"/>
      <c r="V1144" s="42"/>
      <c r="W1144" s="3"/>
      <c r="X1144" s="3"/>
      <c r="Y1144" s="3"/>
      <c r="Z1144" s="3"/>
      <c r="AA1144" s="3"/>
      <c r="AB1144" s="3"/>
      <c r="AC1144" s="3"/>
      <c r="AD1144" s="3"/>
      <c r="AE1144" s="3"/>
      <c r="AF1144" s="3"/>
      <c r="AG1144" s="3"/>
      <c r="AH1144" s="3"/>
      <c r="AI1144" s="3"/>
      <c r="AJ1144" s="3"/>
      <c r="AK1144" s="3"/>
      <c r="AL1144" s="3"/>
      <c r="AM1144" s="3"/>
      <c r="AN1144" s="3"/>
    </row>
    <row r="1145" spans="1:40" ht="14.5">
      <c r="A1145" s="3"/>
      <c r="B1145" s="3"/>
      <c r="C1145" s="3"/>
      <c r="D1145" s="3"/>
      <c r="E1145" s="3"/>
      <c r="F1145" s="3"/>
      <c r="G1145" s="3"/>
      <c r="H1145" s="3"/>
      <c r="I1145" s="3"/>
      <c r="J1145" s="3"/>
      <c r="K1145" s="3"/>
      <c r="L1145" s="3"/>
      <c r="M1145" s="3"/>
      <c r="N1145" s="3"/>
      <c r="O1145" s="3"/>
      <c r="P1145" s="3"/>
      <c r="Q1145" s="42"/>
      <c r="R1145" s="3"/>
      <c r="S1145" s="3"/>
      <c r="T1145" s="3"/>
      <c r="U1145" s="3"/>
      <c r="V1145" s="42"/>
      <c r="W1145" s="3"/>
      <c r="X1145" s="3"/>
      <c r="Y1145" s="3"/>
      <c r="Z1145" s="3"/>
      <c r="AA1145" s="3"/>
      <c r="AB1145" s="3"/>
      <c r="AC1145" s="3"/>
      <c r="AD1145" s="3"/>
      <c r="AE1145" s="3"/>
      <c r="AF1145" s="3"/>
      <c r="AG1145" s="3"/>
      <c r="AH1145" s="3"/>
      <c r="AI1145" s="3"/>
      <c r="AJ1145" s="3"/>
      <c r="AK1145" s="3"/>
      <c r="AL1145" s="3"/>
      <c r="AM1145" s="3"/>
      <c r="AN1145" s="3"/>
    </row>
    <row r="1146" spans="1:40" ht="14.5">
      <c r="A1146" s="3"/>
      <c r="B1146" s="3"/>
      <c r="C1146" s="3"/>
      <c r="D1146" s="3"/>
      <c r="E1146" s="3"/>
      <c r="F1146" s="3"/>
      <c r="G1146" s="3"/>
      <c r="H1146" s="3"/>
      <c r="I1146" s="3"/>
      <c r="J1146" s="3"/>
      <c r="K1146" s="3"/>
      <c r="L1146" s="3"/>
      <c r="M1146" s="3"/>
      <c r="N1146" s="3"/>
      <c r="O1146" s="3"/>
      <c r="P1146" s="3"/>
      <c r="Q1146" s="42"/>
      <c r="R1146" s="3"/>
      <c r="S1146" s="3"/>
      <c r="T1146" s="3"/>
      <c r="U1146" s="3"/>
      <c r="V1146" s="42"/>
      <c r="W1146" s="3"/>
      <c r="X1146" s="3"/>
      <c r="Y1146" s="3"/>
      <c r="Z1146" s="3"/>
      <c r="AA1146" s="3"/>
      <c r="AB1146" s="3"/>
      <c r="AC1146" s="3"/>
      <c r="AD1146" s="3"/>
      <c r="AE1146" s="3"/>
      <c r="AF1146" s="3"/>
      <c r="AG1146" s="3"/>
      <c r="AH1146" s="3"/>
      <c r="AI1146" s="3"/>
      <c r="AJ1146" s="3"/>
      <c r="AK1146" s="3"/>
      <c r="AL1146" s="3"/>
      <c r="AM1146" s="3"/>
      <c r="AN1146" s="3"/>
    </row>
    <row r="1147" spans="1:40" ht="14.5">
      <c r="A1147" s="3"/>
      <c r="B1147" s="3"/>
      <c r="C1147" s="3"/>
      <c r="D1147" s="3"/>
      <c r="E1147" s="3"/>
      <c r="F1147" s="3"/>
      <c r="G1147" s="3"/>
      <c r="H1147" s="3"/>
      <c r="I1147" s="3"/>
      <c r="J1147" s="3"/>
      <c r="K1147" s="3"/>
      <c r="L1147" s="3"/>
      <c r="M1147" s="3"/>
      <c r="N1147" s="3"/>
      <c r="O1147" s="3"/>
      <c r="P1147" s="3"/>
      <c r="Q1147" s="42"/>
      <c r="R1147" s="3"/>
      <c r="S1147" s="3"/>
      <c r="T1147" s="3"/>
      <c r="U1147" s="3"/>
      <c r="V1147" s="42"/>
      <c r="W1147" s="3"/>
      <c r="X1147" s="3"/>
      <c r="Y1147" s="3"/>
      <c r="Z1147" s="3"/>
      <c r="AA1147" s="3"/>
      <c r="AB1147" s="3"/>
      <c r="AC1147" s="3"/>
      <c r="AD1147" s="3"/>
      <c r="AE1147" s="3"/>
      <c r="AF1147" s="3"/>
      <c r="AG1147" s="3"/>
      <c r="AH1147" s="3"/>
      <c r="AI1147" s="3"/>
      <c r="AJ1147" s="3"/>
      <c r="AK1147" s="3"/>
      <c r="AL1147" s="3"/>
      <c r="AM1147" s="3"/>
      <c r="AN1147" s="3"/>
    </row>
    <row r="1148" spans="1:40" ht="14.5">
      <c r="A1148" s="3"/>
      <c r="B1148" s="3"/>
      <c r="C1148" s="3"/>
      <c r="D1148" s="3"/>
      <c r="E1148" s="3"/>
      <c r="F1148" s="3"/>
      <c r="G1148" s="3"/>
      <c r="H1148" s="3"/>
      <c r="I1148" s="3"/>
      <c r="J1148" s="3"/>
      <c r="K1148" s="3"/>
      <c r="L1148" s="3"/>
      <c r="M1148" s="3"/>
      <c r="N1148" s="3"/>
      <c r="O1148" s="3"/>
      <c r="P1148" s="3"/>
      <c r="Q1148" s="42"/>
      <c r="R1148" s="3"/>
      <c r="S1148" s="3"/>
      <c r="T1148" s="3"/>
      <c r="U1148" s="3"/>
      <c r="V1148" s="42"/>
      <c r="W1148" s="3"/>
      <c r="X1148" s="3"/>
      <c r="Y1148" s="3"/>
      <c r="Z1148" s="3"/>
      <c r="AA1148" s="3"/>
      <c r="AB1148" s="3"/>
      <c r="AC1148" s="3"/>
      <c r="AD1148" s="3"/>
      <c r="AE1148" s="3"/>
      <c r="AF1148" s="3"/>
      <c r="AG1148" s="3"/>
      <c r="AH1148" s="3"/>
      <c r="AI1148" s="3"/>
      <c r="AJ1148" s="3"/>
      <c r="AK1148" s="3"/>
      <c r="AL1148" s="3"/>
      <c r="AM1148" s="3"/>
      <c r="AN1148" s="3"/>
    </row>
    <row r="1149" spans="1:40" ht="14.5">
      <c r="A1149" s="3"/>
      <c r="B1149" s="3"/>
      <c r="C1149" s="3"/>
      <c r="D1149" s="3"/>
      <c r="E1149" s="3"/>
      <c r="F1149" s="3"/>
      <c r="G1149" s="3"/>
      <c r="H1149" s="3"/>
      <c r="I1149" s="3"/>
      <c r="J1149" s="3"/>
      <c r="K1149" s="3"/>
      <c r="L1149" s="3"/>
      <c r="M1149" s="3"/>
      <c r="N1149" s="3"/>
      <c r="O1149" s="3"/>
      <c r="P1149" s="3"/>
      <c r="Q1149" s="42"/>
      <c r="R1149" s="3"/>
      <c r="S1149" s="3"/>
      <c r="T1149" s="3"/>
      <c r="U1149" s="3"/>
      <c r="V1149" s="42"/>
      <c r="W1149" s="3"/>
      <c r="X1149" s="3"/>
      <c r="Y1149" s="3"/>
      <c r="Z1149" s="3"/>
      <c r="AA1149" s="3"/>
      <c r="AB1149" s="3"/>
      <c r="AC1149" s="3"/>
      <c r="AD1149" s="3"/>
      <c r="AE1149" s="3"/>
      <c r="AF1149" s="3"/>
      <c r="AG1149" s="3"/>
      <c r="AH1149" s="3"/>
      <c r="AI1149" s="3"/>
      <c r="AJ1149" s="3"/>
      <c r="AK1149" s="3"/>
      <c r="AL1149" s="3"/>
      <c r="AM1149" s="3"/>
      <c r="AN1149" s="3"/>
    </row>
    <row r="1150" spans="1:40" ht="14.5">
      <c r="A1150" s="3"/>
      <c r="B1150" s="3"/>
      <c r="C1150" s="3"/>
      <c r="D1150" s="3"/>
      <c r="E1150" s="3"/>
      <c r="F1150" s="3"/>
      <c r="G1150" s="3"/>
      <c r="H1150" s="3"/>
      <c r="I1150" s="3"/>
      <c r="J1150" s="3"/>
      <c r="K1150" s="3"/>
      <c r="L1150" s="3"/>
      <c r="M1150" s="3"/>
      <c r="N1150" s="3"/>
      <c r="O1150" s="3"/>
      <c r="P1150" s="3"/>
      <c r="Q1150" s="42"/>
      <c r="R1150" s="3"/>
      <c r="S1150" s="3"/>
      <c r="T1150" s="3"/>
      <c r="U1150" s="3"/>
      <c r="V1150" s="42"/>
      <c r="W1150" s="3"/>
      <c r="X1150" s="3"/>
      <c r="Y1150" s="3"/>
      <c r="Z1150" s="3"/>
      <c r="AA1150" s="3"/>
      <c r="AB1150" s="3"/>
      <c r="AC1150" s="3"/>
      <c r="AD1150" s="3"/>
      <c r="AE1150" s="3"/>
      <c r="AF1150" s="3"/>
      <c r="AG1150" s="3"/>
      <c r="AH1150" s="3"/>
      <c r="AI1150" s="3"/>
      <c r="AJ1150" s="3"/>
      <c r="AK1150" s="3"/>
      <c r="AL1150" s="3"/>
      <c r="AM1150" s="3"/>
      <c r="AN1150" s="3"/>
    </row>
    <row r="1151" spans="1:40" ht="14.5">
      <c r="A1151" s="3"/>
      <c r="B1151" s="3"/>
      <c r="C1151" s="3"/>
      <c r="D1151" s="3"/>
      <c r="E1151" s="3"/>
      <c r="F1151" s="3"/>
      <c r="G1151" s="3"/>
      <c r="H1151" s="3"/>
      <c r="I1151" s="3"/>
      <c r="J1151" s="3"/>
      <c r="K1151" s="3"/>
      <c r="L1151" s="3"/>
      <c r="M1151" s="3"/>
      <c r="N1151" s="3"/>
      <c r="O1151" s="3"/>
      <c r="P1151" s="3"/>
      <c r="Q1151" s="42"/>
      <c r="R1151" s="3"/>
      <c r="S1151" s="3"/>
      <c r="T1151" s="3"/>
      <c r="U1151" s="3"/>
      <c r="V1151" s="42"/>
      <c r="W1151" s="3"/>
      <c r="X1151" s="3"/>
      <c r="Y1151" s="3"/>
      <c r="Z1151" s="3"/>
      <c r="AA1151" s="3"/>
      <c r="AB1151" s="3"/>
      <c r="AC1151" s="3"/>
      <c r="AD1151" s="3"/>
      <c r="AE1151" s="3"/>
      <c r="AF1151" s="3"/>
      <c r="AG1151" s="3"/>
      <c r="AH1151" s="3"/>
      <c r="AI1151" s="3"/>
      <c r="AJ1151" s="3"/>
      <c r="AK1151" s="3"/>
      <c r="AL1151" s="3"/>
      <c r="AM1151" s="3"/>
      <c r="AN1151" s="3"/>
    </row>
    <row r="1152" spans="1:40" ht="14.5">
      <c r="A1152" s="3"/>
      <c r="B1152" s="3"/>
      <c r="C1152" s="3"/>
      <c r="D1152" s="3"/>
      <c r="E1152" s="3"/>
      <c r="F1152" s="3"/>
      <c r="G1152" s="3"/>
      <c r="H1152" s="3"/>
      <c r="I1152" s="3"/>
      <c r="J1152" s="3"/>
      <c r="K1152" s="3"/>
      <c r="L1152" s="3"/>
      <c r="M1152" s="3"/>
      <c r="N1152" s="3"/>
      <c r="O1152" s="3"/>
      <c r="P1152" s="3"/>
      <c r="Q1152" s="42"/>
      <c r="R1152" s="3"/>
      <c r="S1152" s="3"/>
      <c r="T1152" s="3"/>
      <c r="U1152" s="3"/>
      <c r="V1152" s="42"/>
      <c r="W1152" s="3"/>
      <c r="X1152" s="3"/>
      <c r="Y1152" s="3"/>
      <c r="Z1152" s="3"/>
      <c r="AA1152" s="3"/>
      <c r="AB1152" s="3"/>
      <c r="AC1152" s="3"/>
      <c r="AD1152" s="3"/>
      <c r="AE1152" s="3"/>
      <c r="AF1152" s="3"/>
      <c r="AG1152" s="3"/>
      <c r="AH1152" s="3"/>
      <c r="AI1152" s="3"/>
      <c r="AJ1152" s="3"/>
      <c r="AK1152" s="3"/>
      <c r="AL1152" s="3"/>
      <c r="AM1152" s="3"/>
      <c r="AN1152" s="3"/>
    </row>
    <row r="1153" spans="1:40" ht="14.5">
      <c r="A1153" s="3"/>
      <c r="B1153" s="3"/>
      <c r="C1153" s="3"/>
      <c r="D1153" s="3"/>
      <c r="E1153" s="3"/>
      <c r="F1153" s="3"/>
      <c r="G1153" s="3"/>
      <c r="H1153" s="3"/>
      <c r="I1153" s="3"/>
      <c r="J1153" s="3"/>
      <c r="K1153" s="3"/>
      <c r="L1153" s="3"/>
      <c r="M1153" s="3"/>
      <c r="N1153" s="3"/>
      <c r="O1153" s="3"/>
      <c r="P1153" s="3"/>
      <c r="Q1153" s="42"/>
      <c r="R1153" s="3"/>
      <c r="S1153" s="3"/>
      <c r="T1153" s="3"/>
      <c r="U1153" s="3"/>
      <c r="V1153" s="42"/>
      <c r="W1153" s="3"/>
      <c r="X1153" s="3"/>
      <c r="Y1153" s="3"/>
      <c r="Z1153" s="3"/>
      <c r="AA1153" s="3"/>
      <c r="AB1153" s="3"/>
      <c r="AC1153" s="3"/>
      <c r="AD1153" s="3"/>
      <c r="AE1153" s="3"/>
      <c r="AF1153" s="3"/>
      <c r="AG1153" s="3"/>
      <c r="AH1153" s="3"/>
      <c r="AI1153" s="3"/>
      <c r="AJ1153" s="3"/>
      <c r="AK1153" s="3"/>
      <c r="AL1153" s="3"/>
      <c r="AM1153" s="3"/>
      <c r="AN1153" s="3"/>
    </row>
    <row r="1154" spans="1:40" ht="14.5">
      <c r="A1154" s="3"/>
      <c r="B1154" s="3"/>
      <c r="C1154" s="3"/>
      <c r="D1154" s="3"/>
      <c r="E1154" s="3"/>
      <c r="F1154" s="3"/>
      <c r="G1154" s="3"/>
      <c r="H1154" s="3"/>
      <c r="I1154" s="3"/>
      <c r="J1154" s="3"/>
      <c r="K1154" s="3"/>
      <c r="L1154" s="3"/>
      <c r="M1154" s="3"/>
      <c r="N1154" s="3"/>
      <c r="O1154" s="3"/>
      <c r="P1154" s="3"/>
      <c r="Q1154" s="42"/>
      <c r="R1154" s="3"/>
      <c r="S1154" s="3"/>
      <c r="T1154" s="3"/>
      <c r="U1154" s="3"/>
      <c r="V1154" s="42"/>
      <c r="W1154" s="3"/>
      <c r="X1154" s="3"/>
      <c r="Y1154" s="3"/>
      <c r="Z1154" s="3"/>
      <c r="AA1154" s="3"/>
      <c r="AB1154" s="3"/>
      <c r="AC1154" s="3"/>
      <c r="AD1154" s="3"/>
      <c r="AE1154" s="3"/>
      <c r="AF1154" s="3"/>
      <c r="AG1154" s="3"/>
      <c r="AH1154" s="3"/>
      <c r="AI1154" s="3"/>
      <c r="AJ1154" s="3"/>
      <c r="AK1154" s="3"/>
      <c r="AL1154" s="3"/>
      <c r="AM1154" s="3"/>
      <c r="AN1154" s="3"/>
    </row>
    <row r="1155" spans="1:40" ht="14.5">
      <c r="A1155" s="3"/>
      <c r="B1155" s="3"/>
      <c r="C1155" s="3"/>
      <c r="D1155" s="3"/>
      <c r="E1155" s="3"/>
      <c r="F1155" s="3"/>
      <c r="G1155" s="3"/>
      <c r="H1155" s="3"/>
      <c r="I1155" s="3"/>
      <c r="J1155" s="3"/>
      <c r="K1155" s="3"/>
      <c r="L1155" s="3"/>
      <c r="M1155" s="3"/>
      <c r="N1155" s="3"/>
      <c r="O1155" s="3"/>
      <c r="P1155" s="3"/>
      <c r="Q1155" s="42"/>
      <c r="R1155" s="3"/>
      <c r="S1155" s="3"/>
      <c r="T1155" s="3"/>
      <c r="U1155" s="3"/>
      <c r="V1155" s="42"/>
      <c r="W1155" s="3"/>
      <c r="X1155" s="3"/>
      <c r="Y1155" s="3"/>
      <c r="Z1155" s="3"/>
      <c r="AA1155" s="3"/>
      <c r="AB1155" s="3"/>
      <c r="AC1155" s="3"/>
      <c r="AD1155" s="3"/>
      <c r="AE1155" s="3"/>
      <c r="AF1155" s="3"/>
      <c r="AG1155" s="3"/>
      <c r="AH1155" s="3"/>
      <c r="AI1155" s="3"/>
      <c r="AJ1155" s="3"/>
      <c r="AK1155" s="3"/>
      <c r="AL1155" s="3"/>
      <c r="AM1155" s="3"/>
      <c r="AN1155" s="3"/>
    </row>
    <row r="1156" spans="1:40" ht="14.5">
      <c r="A1156" s="3"/>
      <c r="B1156" s="3"/>
      <c r="C1156" s="3"/>
      <c r="D1156" s="3"/>
      <c r="E1156" s="3"/>
      <c r="F1156" s="3"/>
      <c r="G1156" s="3"/>
      <c r="H1156" s="3"/>
      <c r="I1156" s="3"/>
      <c r="J1156" s="3"/>
      <c r="K1156" s="3"/>
      <c r="L1156" s="3"/>
      <c r="M1156" s="3"/>
      <c r="N1156" s="3"/>
      <c r="O1156" s="3"/>
      <c r="P1156" s="3"/>
      <c r="Q1156" s="42"/>
      <c r="R1156" s="3"/>
      <c r="S1156" s="3"/>
      <c r="T1156" s="3"/>
      <c r="U1156" s="3"/>
      <c r="V1156" s="42"/>
      <c r="W1156" s="3"/>
      <c r="X1156" s="3"/>
      <c r="Y1156" s="3"/>
      <c r="Z1156" s="3"/>
      <c r="AA1156" s="3"/>
      <c r="AB1156" s="3"/>
      <c r="AC1156" s="3"/>
      <c r="AD1156" s="3"/>
      <c r="AE1156" s="3"/>
      <c r="AF1156" s="3"/>
      <c r="AG1156" s="3"/>
      <c r="AH1156" s="3"/>
      <c r="AI1156" s="3"/>
      <c r="AJ1156" s="3"/>
      <c r="AK1156" s="3"/>
      <c r="AL1156" s="3"/>
      <c r="AM1156" s="3"/>
      <c r="AN1156" s="3"/>
    </row>
    <row r="1157" spans="1:40" ht="14.5">
      <c r="A1157" s="3"/>
      <c r="B1157" s="3"/>
      <c r="C1157" s="3"/>
      <c r="D1157" s="3"/>
      <c r="E1157" s="3"/>
      <c r="F1157" s="3"/>
      <c r="G1157" s="3"/>
      <c r="H1157" s="3"/>
      <c r="I1157" s="3"/>
      <c r="J1157" s="3"/>
      <c r="K1157" s="3"/>
      <c r="L1157" s="3"/>
      <c r="M1157" s="3"/>
      <c r="N1157" s="3"/>
      <c r="O1157" s="3"/>
      <c r="P1157" s="3"/>
      <c r="Q1157" s="42"/>
      <c r="R1157" s="3"/>
      <c r="S1157" s="3"/>
      <c r="T1157" s="3"/>
      <c r="U1157" s="3"/>
      <c r="V1157" s="42"/>
      <c r="W1157" s="3"/>
      <c r="X1157" s="3"/>
      <c r="Y1157" s="3"/>
      <c r="Z1157" s="3"/>
      <c r="AA1157" s="3"/>
      <c r="AB1157" s="3"/>
      <c r="AC1157" s="3"/>
      <c r="AD1157" s="3"/>
      <c r="AE1157" s="3"/>
      <c r="AF1157" s="3"/>
      <c r="AG1157" s="3"/>
      <c r="AH1157" s="3"/>
      <c r="AI1157" s="3"/>
      <c r="AJ1157" s="3"/>
      <c r="AK1157" s="3"/>
      <c r="AL1157" s="3"/>
      <c r="AM1157" s="3"/>
      <c r="AN1157" s="3"/>
    </row>
    <row r="1158" spans="1:40" ht="14.5">
      <c r="A1158" s="3"/>
      <c r="B1158" s="3"/>
      <c r="C1158" s="3"/>
      <c r="D1158" s="3"/>
      <c r="E1158" s="3"/>
      <c r="F1158" s="3"/>
      <c r="G1158" s="3"/>
      <c r="H1158" s="3"/>
      <c r="I1158" s="3"/>
      <c r="J1158" s="3"/>
      <c r="K1158" s="3"/>
      <c r="L1158" s="3"/>
      <c r="M1158" s="3"/>
      <c r="N1158" s="3"/>
      <c r="O1158" s="3"/>
      <c r="P1158" s="3"/>
      <c r="Q1158" s="42"/>
      <c r="R1158" s="3"/>
      <c r="S1158" s="3"/>
      <c r="T1158" s="3"/>
      <c r="U1158" s="3"/>
      <c r="V1158" s="42"/>
      <c r="W1158" s="3"/>
      <c r="X1158" s="3"/>
      <c r="Y1158" s="3"/>
      <c r="Z1158" s="3"/>
      <c r="AA1158" s="3"/>
      <c r="AB1158" s="3"/>
      <c r="AC1158" s="3"/>
      <c r="AD1158" s="3"/>
      <c r="AE1158" s="3"/>
      <c r="AF1158" s="3"/>
      <c r="AG1158" s="3"/>
      <c r="AH1158" s="3"/>
      <c r="AI1158" s="3"/>
      <c r="AJ1158" s="3"/>
      <c r="AK1158" s="3"/>
      <c r="AL1158" s="3"/>
      <c r="AM1158" s="3"/>
      <c r="AN1158" s="3"/>
    </row>
    <row r="1159" spans="1:40" ht="14.5">
      <c r="A1159" s="3"/>
      <c r="B1159" s="3"/>
      <c r="C1159" s="3"/>
      <c r="D1159" s="3"/>
      <c r="E1159" s="3"/>
      <c r="F1159" s="3"/>
      <c r="G1159" s="3"/>
      <c r="H1159" s="3"/>
      <c r="I1159" s="3"/>
      <c r="J1159" s="3"/>
      <c r="K1159" s="3"/>
      <c r="L1159" s="3"/>
      <c r="M1159" s="3"/>
      <c r="N1159" s="3"/>
      <c r="O1159" s="3"/>
      <c r="P1159" s="3"/>
      <c r="Q1159" s="42"/>
      <c r="R1159" s="3"/>
      <c r="S1159" s="3"/>
      <c r="T1159" s="3"/>
      <c r="U1159" s="3"/>
      <c r="V1159" s="42"/>
      <c r="W1159" s="3"/>
      <c r="X1159" s="3"/>
      <c r="Y1159" s="3"/>
      <c r="Z1159" s="3"/>
      <c r="AA1159" s="3"/>
      <c r="AB1159" s="3"/>
      <c r="AC1159" s="3"/>
      <c r="AD1159" s="3"/>
      <c r="AE1159" s="3"/>
      <c r="AF1159" s="3"/>
      <c r="AG1159" s="3"/>
      <c r="AH1159" s="3"/>
      <c r="AI1159" s="3"/>
      <c r="AJ1159" s="3"/>
      <c r="AK1159" s="3"/>
      <c r="AL1159" s="3"/>
      <c r="AM1159" s="3"/>
      <c r="AN1159" s="3"/>
    </row>
    <row r="1160" spans="1:40" ht="14.5">
      <c r="A1160" s="3"/>
      <c r="B1160" s="3"/>
      <c r="C1160" s="3"/>
      <c r="D1160" s="3"/>
      <c r="E1160" s="3"/>
      <c r="F1160" s="3"/>
      <c r="G1160" s="3"/>
      <c r="H1160" s="3"/>
      <c r="I1160" s="3"/>
      <c r="J1160" s="3"/>
      <c r="K1160" s="3"/>
      <c r="L1160" s="3"/>
      <c r="M1160" s="3"/>
      <c r="N1160" s="3"/>
      <c r="O1160" s="3"/>
      <c r="P1160" s="3"/>
      <c r="Q1160" s="42"/>
      <c r="R1160" s="3"/>
      <c r="S1160" s="3"/>
      <c r="T1160" s="3"/>
      <c r="U1160" s="3"/>
      <c r="V1160" s="42"/>
      <c r="W1160" s="3"/>
      <c r="X1160" s="3"/>
      <c r="Y1160" s="3"/>
      <c r="Z1160" s="3"/>
      <c r="AA1160" s="3"/>
      <c r="AB1160" s="3"/>
      <c r="AC1160" s="3"/>
      <c r="AD1160" s="3"/>
      <c r="AE1160" s="3"/>
      <c r="AF1160" s="3"/>
      <c r="AG1160" s="3"/>
      <c r="AH1160" s="3"/>
      <c r="AI1160" s="3"/>
      <c r="AJ1160" s="3"/>
      <c r="AK1160" s="3"/>
      <c r="AL1160" s="3"/>
      <c r="AM1160" s="3"/>
      <c r="AN1160" s="3"/>
    </row>
    <row r="1161" spans="1:40" ht="14.5">
      <c r="A1161" s="3"/>
      <c r="B1161" s="3"/>
      <c r="C1161" s="3"/>
      <c r="D1161" s="3"/>
      <c r="E1161" s="3"/>
      <c r="F1161" s="3"/>
      <c r="G1161" s="3"/>
      <c r="H1161" s="3"/>
      <c r="I1161" s="3"/>
      <c r="J1161" s="3"/>
      <c r="K1161" s="3"/>
      <c r="L1161" s="3"/>
      <c r="M1161" s="3"/>
      <c r="N1161" s="3"/>
      <c r="O1161" s="3"/>
      <c r="P1161" s="3"/>
      <c r="Q1161" s="42"/>
      <c r="R1161" s="3"/>
      <c r="S1161" s="3"/>
      <c r="T1161" s="3"/>
      <c r="U1161" s="3"/>
      <c r="V1161" s="42"/>
      <c r="W1161" s="3"/>
      <c r="X1161" s="3"/>
      <c r="Y1161" s="3"/>
      <c r="Z1161" s="3"/>
      <c r="AA1161" s="3"/>
      <c r="AB1161" s="3"/>
      <c r="AC1161" s="3"/>
      <c r="AD1161" s="3"/>
      <c r="AE1161" s="3"/>
      <c r="AF1161" s="3"/>
      <c r="AG1161" s="3"/>
      <c r="AH1161" s="3"/>
      <c r="AI1161" s="3"/>
      <c r="AJ1161" s="3"/>
      <c r="AK1161" s="3"/>
      <c r="AL1161" s="3"/>
      <c r="AM1161" s="3"/>
      <c r="AN1161" s="3"/>
    </row>
    <row r="1162" spans="1:40" ht="14.5">
      <c r="A1162" s="3"/>
      <c r="B1162" s="3"/>
      <c r="C1162" s="3"/>
      <c r="D1162" s="3"/>
      <c r="E1162" s="3"/>
      <c r="F1162" s="3"/>
      <c r="G1162" s="3"/>
      <c r="H1162" s="3"/>
      <c r="I1162" s="3"/>
      <c r="J1162" s="3"/>
      <c r="K1162" s="3"/>
      <c r="L1162" s="3"/>
      <c r="M1162" s="3"/>
      <c r="N1162" s="3"/>
      <c r="O1162" s="3"/>
      <c r="P1162" s="3"/>
      <c r="Q1162" s="42"/>
      <c r="R1162" s="3"/>
      <c r="S1162" s="3"/>
      <c r="T1162" s="3"/>
      <c r="U1162" s="3"/>
      <c r="V1162" s="42"/>
      <c r="W1162" s="3"/>
      <c r="X1162" s="3"/>
      <c r="Y1162" s="3"/>
      <c r="Z1162" s="3"/>
      <c r="AA1162" s="3"/>
      <c r="AB1162" s="3"/>
      <c r="AC1162" s="3"/>
      <c r="AD1162" s="3"/>
      <c r="AE1162" s="3"/>
      <c r="AF1162" s="3"/>
      <c r="AG1162" s="3"/>
      <c r="AH1162" s="3"/>
      <c r="AI1162" s="3"/>
      <c r="AJ1162" s="3"/>
      <c r="AK1162" s="3"/>
      <c r="AL1162" s="3"/>
      <c r="AM1162" s="3"/>
      <c r="AN1162" s="3"/>
    </row>
    <row r="1163" spans="1:40" ht="14.5">
      <c r="A1163" s="3"/>
      <c r="B1163" s="3"/>
      <c r="C1163" s="3"/>
      <c r="D1163" s="3"/>
      <c r="E1163" s="3"/>
      <c r="F1163" s="3"/>
      <c r="G1163" s="3"/>
      <c r="H1163" s="3"/>
      <c r="I1163" s="3"/>
      <c r="J1163" s="3"/>
      <c r="K1163" s="3"/>
      <c r="L1163" s="3"/>
      <c r="M1163" s="3"/>
      <c r="N1163" s="3"/>
      <c r="O1163" s="3"/>
      <c r="P1163" s="3"/>
      <c r="Q1163" s="42"/>
      <c r="R1163" s="3"/>
      <c r="S1163" s="3"/>
      <c r="T1163" s="3"/>
      <c r="U1163" s="3"/>
      <c r="V1163" s="42"/>
      <c r="W1163" s="3"/>
      <c r="X1163" s="3"/>
      <c r="Y1163" s="3"/>
      <c r="Z1163" s="3"/>
      <c r="AA1163" s="3"/>
      <c r="AB1163" s="3"/>
      <c r="AC1163" s="3"/>
      <c r="AD1163" s="3"/>
      <c r="AE1163" s="3"/>
      <c r="AF1163" s="3"/>
      <c r="AG1163" s="3"/>
      <c r="AH1163" s="3"/>
      <c r="AI1163" s="3"/>
      <c r="AJ1163" s="3"/>
      <c r="AK1163" s="3"/>
      <c r="AL1163" s="3"/>
      <c r="AM1163" s="3"/>
      <c r="AN1163" s="3"/>
    </row>
    <row r="1164" spans="1:40" ht="14.5">
      <c r="A1164" s="3"/>
      <c r="B1164" s="3"/>
      <c r="C1164" s="3"/>
      <c r="D1164" s="3"/>
      <c r="E1164" s="3"/>
      <c r="F1164" s="3"/>
      <c r="G1164" s="3"/>
      <c r="H1164" s="3"/>
      <c r="I1164" s="3"/>
      <c r="J1164" s="3"/>
      <c r="K1164" s="3"/>
      <c r="L1164" s="3"/>
      <c r="M1164" s="3"/>
      <c r="N1164" s="3"/>
      <c r="O1164" s="3"/>
      <c r="P1164" s="3"/>
      <c r="Q1164" s="42"/>
      <c r="R1164" s="3"/>
      <c r="S1164" s="3"/>
      <c r="T1164" s="3"/>
      <c r="U1164" s="3"/>
      <c r="V1164" s="42"/>
      <c r="W1164" s="3"/>
      <c r="X1164" s="3"/>
      <c r="Y1164" s="3"/>
      <c r="Z1164" s="3"/>
      <c r="AA1164" s="3"/>
      <c r="AB1164" s="3"/>
      <c r="AC1164" s="3"/>
      <c r="AD1164" s="3"/>
      <c r="AE1164" s="3"/>
      <c r="AF1164" s="3"/>
      <c r="AG1164" s="3"/>
      <c r="AH1164" s="3"/>
      <c r="AI1164" s="3"/>
      <c r="AJ1164" s="3"/>
      <c r="AK1164" s="3"/>
      <c r="AL1164" s="3"/>
      <c r="AM1164" s="3"/>
      <c r="AN1164" s="3"/>
    </row>
    <row r="1165" spans="1:40" ht="14.5">
      <c r="A1165" s="3"/>
      <c r="B1165" s="3"/>
      <c r="C1165" s="3"/>
      <c r="D1165" s="3"/>
      <c r="E1165" s="3"/>
      <c r="F1165" s="3"/>
      <c r="G1165" s="3"/>
      <c r="H1165" s="3"/>
      <c r="I1165" s="3"/>
      <c r="J1165" s="3"/>
      <c r="K1165" s="3"/>
      <c r="L1165" s="3"/>
      <c r="M1165" s="3"/>
      <c r="N1165" s="3"/>
      <c r="O1165" s="3"/>
      <c r="P1165" s="3"/>
      <c r="Q1165" s="42"/>
      <c r="R1165" s="3"/>
      <c r="S1165" s="3"/>
      <c r="T1165" s="3"/>
      <c r="U1165" s="3"/>
      <c r="V1165" s="42"/>
      <c r="W1165" s="3"/>
      <c r="X1165" s="3"/>
      <c r="Y1165" s="3"/>
      <c r="Z1165" s="3"/>
      <c r="AA1165" s="3"/>
      <c r="AB1165" s="3"/>
      <c r="AC1165" s="3"/>
      <c r="AD1165" s="3"/>
      <c r="AE1165" s="3"/>
      <c r="AF1165" s="3"/>
      <c r="AG1165" s="3"/>
      <c r="AH1165" s="3"/>
      <c r="AI1165" s="3"/>
      <c r="AJ1165" s="3"/>
      <c r="AK1165" s="3"/>
      <c r="AL1165" s="3"/>
      <c r="AM1165" s="3"/>
      <c r="AN1165" s="3"/>
    </row>
    <row r="1166" spans="1:40" ht="14.5">
      <c r="A1166" s="3"/>
      <c r="B1166" s="3"/>
      <c r="C1166" s="3"/>
      <c r="D1166" s="3"/>
      <c r="E1166" s="3"/>
      <c r="F1166" s="3"/>
      <c r="G1166" s="3"/>
      <c r="H1166" s="3"/>
      <c r="I1166" s="3"/>
      <c r="J1166" s="3"/>
      <c r="K1166" s="3"/>
      <c r="L1166" s="3"/>
      <c r="M1166" s="3"/>
      <c r="N1166" s="3"/>
      <c r="O1166" s="3"/>
      <c r="P1166" s="3"/>
      <c r="Q1166" s="42"/>
      <c r="R1166" s="3"/>
      <c r="S1166" s="3"/>
      <c r="T1166" s="3"/>
      <c r="U1166" s="3"/>
      <c r="V1166" s="42"/>
      <c r="W1166" s="3"/>
      <c r="X1166" s="3"/>
      <c r="Y1166" s="3"/>
      <c r="Z1166" s="3"/>
      <c r="AA1166" s="3"/>
      <c r="AB1166" s="3"/>
      <c r="AC1166" s="3"/>
      <c r="AD1166" s="3"/>
      <c r="AE1166" s="3"/>
      <c r="AF1166" s="3"/>
      <c r="AG1166" s="3"/>
      <c r="AH1166" s="3"/>
      <c r="AI1166" s="3"/>
      <c r="AJ1166" s="3"/>
      <c r="AK1166" s="3"/>
      <c r="AL1166" s="3"/>
      <c r="AM1166" s="3"/>
      <c r="AN1166" s="3"/>
    </row>
    <row r="1167" spans="1:40" ht="14.5">
      <c r="A1167" s="3"/>
      <c r="B1167" s="3"/>
      <c r="C1167" s="3"/>
      <c r="D1167" s="3"/>
      <c r="E1167" s="3"/>
      <c r="F1167" s="3"/>
      <c r="G1167" s="3"/>
      <c r="H1167" s="3"/>
      <c r="I1167" s="3"/>
      <c r="J1167" s="3"/>
      <c r="K1167" s="3"/>
      <c r="L1167" s="3"/>
      <c r="M1167" s="3"/>
      <c r="N1167" s="3"/>
      <c r="O1167" s="3"/>
      <c r="P1167" s="3"/>
      <c r="Q1167" s="42"/>
      <c r="R1167" s="3"/>
      <c r="S1167" s="3"/>
      <c r="T1167" s="3"/>
      <c r="U1167" s="3"/>
      <c r="V1167" s="42"/>
      <c r="W1167" s="3"/>
      <c r="X1167" s="3"/>
      <c r="Y1167" s="3"/>
      <c r="Z1167" s="3"/>
      <c r="AA1167" s="3"/>
      <c r="AB1167" s="3"/>
      <c r="AC1167" s="3"/>
      <c r="AD1167" s="3"/>
      <c r="AE1167" s="3"/>
      <c r="AF1167" s="3"/>
      <c r="AG1167" s="3"/>
      <c r="AH1167" s="3"/>
      <c r="AI1167" s="3"/>
      <c r="AJ1167" s="3"/>
      <c r="AK1167" s="3"/>
      <c r="AL1167" s="3"/>
      <c r="AM1167" s="3"/>
      <c r="AN1167" s="3"/>
    </row>
    <row r="1168" spans="1:40" ht="14.5">
      <c r="A1168" s="3"/>
      <c r="B1168" s="3"/>
      <c r="C1168" s="3"/>
      <c r="D1168" s="3"/>
      <c r="E1168" s="3"/>
      <c r="F1168" s="3"/>
      <c r="G1168" s="3"/>
      <c r="H1168" s="3"/>
      <c r="I1168" s="3"/>
      <c r="J1168" s="3"/>
      <c r="K1168" s="3"/>
      <c r="L1168" s="3"/>
      <c r="M1168" s="3"/>
      <c r="N1168" s="3"/>
      <c r="O1168" s="3"/>
      <c r="P1168" s="3"/>
      <c r="Q1168" s="42"/>
      <c r="R1168" s="3"/>
      <c r="S1168" s="3"/>
      <c r="T1168" s="3"/>
      <c r="U1168" s="3"/>
      <c r="V1168" s="42"/>
      <c r="W1168" s="3"/>
      <c r="X1168" s="3"/>
      <c r="Y1168" s="3"/>
      <c r="Z1168" s="3"/>
      <c r="AA1168" s="3"/>
      <c r="AB1168" s="3"/>
      <c r="AC1168" s="3"/>
      <c r="AD1168" s="3"/>
      <c r="AE1168" s="3"/>
      <c r="AF1168" s="3"/>
      <c r="AG1168" s="3"/>
      <c r="AH1168" s="3"/>
      <c r="AI1168" s="3"/>
      <c r="AJ1168" s="3"/>
      <c r="AK1168" s="3"/>
      <c r="AL1168" s="3"/>
      <c r="AM1168" s="3"/>
      <c r="AN1168" s="3"/>
    </row>
    <row r="1169" spans="1:40" ht="14.5">
      <c r="A1169" s="3"/>
      <c r="B1169" s="3"/>
      <c r="C1169" s="3"/>
      <c r="D1169" s="3"/>
      <c r="E1169" s="3"/>
      <c r="F1169" s="3"/>
      <c r="G1169" s="3"/>
      <c r="H1169" s="3"/>
      <c r="I1169" s="3"/>
      <c r="J1169" s="3"/>
      <c r="K1169" s="3"/>
      <c r="L1169" s="3"/>
      <c r="M1169" s="3"/>
      <c r="N1169" s="3"/>
      <c r="O1169" s="3"/>
      <c r="P1169" s="3"/>
      <c r="Q1169" s="42"/>
      <c r="R1169" s="3"/>
      <c r="S1169" s="3"/>
      <c r="T1169" s="3"/>
      <c r="U1169" s="3"/>
      <c r="V1169" s="42"/>
      <c r="W1169" s="3"/>
      <c r="X1169" s="3"/>
      <c r="Y1169" s="3"/>
      <c r="Z1169" s="3"/>
      <c r="AA1169" s="3"/>
      <c r="AB1169" s="3"/>
      <c r="AC1169" s="3"/>
      <c r="AD1169" s="3"/>
      <c r="AE1169" s="3"/>
      <c r="AF1169" s="3"/>
      <c r="AG1169" s="3"/>
      <c r="AH1169" s="3"/>
      <c r="AI1169" s="3"/>
      <c r="AJ1169" s="3"/>
      <c r="AK1169" s="3"/>
      <c r="AL1169" s="3"/>
      <c r="AM1169" s="3"/>
      <c r="AN1169" s="3"/>
    </row>
    <row r="1170" spans="1:40" ht="14.5">
      <c r="A1170" s="3"/>
      <c r="B1170" s="3"/>
      <c r="C1170" s="3"/>
      <c r="D1170" s="3"/>
      <c r="E1170" s="3"/>
      <c r="F1170" s="3"/>
      <c r="G1170" s="3"/>
      <c r="H1170" s="3"/>
      <c r="I1170" s="3"/>
      <c r="J1170" s="3"/>
      <c r="K1170" s="3"/>
      <c r="L1170" s="3"/>
      <c r="M1170" s="3"/>
      <c r="N1170" s="3"/>
      <c r="O1170" s="3"/>
      <c r="P1170" s="3"/>
      <c r="Q1170" s="42"/>
      <c r="R1170" s="3"/>
      <c r="S1170" s="3"/>
      <c r="T1170" s="3"/>
      <c r="U1170" s="3"/>
      <c r="V1170" s="42"/>
      <c r="W1170" s="3"/>
      <c r="X1170" s="3"/>
      <c r="Y1170" s="3"/>
      <c r="Z1170" s="3"/>
      <c r="AA1170" s="3"/>
      <c r="AB1170" s="3"/>
      <c r="AC1170" s="3"/>
      <c r="AD1170" s="3"/>
      <c r="AE1170" s="3"/>
      <c r="AF1170" s="3"/>
      <c r="AG1170" s="3"/>
      <c r="AH1170" s="3"/>
      <c r="AI1170" s="3"/>
      <c r="AJ1170" s="3"/>
      <c r="AK1170" s="3"/>
      <c r="AL1170" s="3"/>
      <c r="AM1170" s="3"/>
      <c r="AN1170" s="3"/>
    </row>
    <row r="1171" spans="1:40" ht="14.5">
      <c r="A1171" s="3"/>
      <c r="B1171" s="3"/>
      <c r="C1171" s="3"/>
      <c r="D1171" s="3"/>
      <c r="E1171" s="3"/>
      <c r="F1171" s="3"/>
      <c r="G1171" s="3"/>
      <c r="H1171" s="3"/>
      <c r="I1171" s="3"/>
      <c r="J1171" s="3"/>
      <c r="K1171" s="3"/>
      <c r="L1171" s="3"/>
      <c r="M1171" s="3"/>
      <c r="N1171" s="3"/>
      <c r="O1171" s="3"/>
      <c r="P1171" s="3"/>
      <c r="Q1171" s="42"/>
      <c r="R1171" s="3"/>
      <c r="S1171" s="3"/>
      <c r="T1171" s="3"/>
      <c r="U1171" s="3"/>
      <c r="V1171" s="42"/>
      <c r="W1171" s="3"/>
      <c r="X1171" s="3"/>
      <c r="Y1171" s="3"/>
      <c r="Z1171" s="3"/>
      <c r="AA1171" s="3"/>
      <c r="AB1171" s="3"/>
      <c r="AC1171" s="3"/>
      <c r="AD1171" s="3"/>
      <c r="AE1171" s="3"/>
      <c r="AF1171" s="3"/>
      <c r="AG1171" s="3"/>
      <c r="AH1171" s="3"/>
      <c r="AI1171" s="3"/>
      <c r="AJ1171" s="3"/>
      <c r="AK1171" s="3"/>
      <c r="AL1171" s="3"/>
      <c r="AM1171" s="3"/>
      <c r="AN1171" s="3"/>
    </row>
    <row r="1172" spans="1:40" ht="14.5">
      <c r="A1172" s="3"/>
      <c r="B1172" s="3"/>
      <c r="C1172" s="3"/>
      <c r="D1172" s="3"/>
      <c r="E1172" s="3"/>
      <c r="F1172" s="3"/>
      <c r="G1172" s="3"/>
      <c r="H1172" s="3"/>
      <c r="I1172" s="3"/>
      <c r="J1172" s="3"/>
      <c r="K1172" s="3"/>
      <c r="L1172" s="3"/>
      <c r="M1172" s="3"/>
      <c r="N1172" s="3"/>
      <c r="O1172" s="3"/>
      <c r="P1172" s="3"/>
      <c r="Q1172" s="42"/>
      <c r="R1172" s="3"/>
      <c r="S1172" s="3"/>
      <c r="T1172" s="3"/>
      <c r="U1172" s="3"/>
      <c r="V1172" s="42"/>
      <c r="W1172" s="3"/>
      <c r="X1172" s="3"/>
      <c r="Y1172" s="3"/>
      <c r="Z1172" s="3"/>
      <c r="AA1172" s="3"/>
      <c r="AB1172" s="3"/>
      <c r="AC1172" s="3"/>
      <c r="AD1172" s="3"/>
      <c r="AE1172" s="3"/>
      <c r="AF1172" s="3"/>
      <c r="AG1172" s="3"/>
      <c r="AH1172" s="3"/>
      <c r="AI1172" s="3"/>
      <c r="AJ1172" s="3"/>
      <c r="AK1172" s="3"/>
      <c r="AL1172" s="3"/>
      <c r="AM1172" s="3"/>
      <c r="AN1172" s="3"/>
    </row>
    <row r="1173" spans="1:40" ht="14.5">
      <c r="A1173" s="3"/>
      <c r="B1173" s="3"/>
      <c r="C1173" s="3"/>
      <c r="D1173" s="3"/>
      <c r="E1173" s="3"/>
      <c r="F1173" s="3"/>
      <c r="G1173" s="3"/>
      <c r="H1173" s="3"/>
      <c r="I1173" s="3"/>
      <c r="J1173" s="3"/>
      <c r="K1173" s="3"/>
      <c r="L1173" s="3"/>
      <c r="M1173" s="3"/>
      <c r="N1173" s="3"/>
      <c r="O1173" s="3"/>
      <c r="P1173" s="3"/>
      <c r="Q1173" s="42"/>
      <c r="R1173" s="3"/>
      <c r="S1173" s="3"/>
      <c r="T1173" s="3"/>
      <c r="U1173" s="3"/>
      <c r="V1173" s="42"/>
      <c r="W1173" s="3"/>
      <c r="X1173" s="3"/>
      <c r="Y1173" s="3"/>
      <c r="Z1173" s="3"/>
      <c r="AA1173" s="3"/>
      <c r="AB1173" s="3"/>
      <c r="AC1173" s="3"/>
      <c r="AD1173" s="3"/>
      <c r="AE1173" s="3"/>
      <c r="AF1173" s="3"/>
      <c r="AG1173" s="3"/>
      <c r="AH1173" s="3"/>
      <c r="AI1173" s="3"/>
      <c r="AJ1173" s="3"/>
      <c r="AK1173" s="3"/>
      <c r="AL1173" s="3"/>
      <c r="AM1173" s="3"/>
      <c r="AN1173" s="3"/>
    </row>
    <row r="1174" spans="1:40" ht="14.5">
      <c r="A1174" s="3"/>
      <c r="B1174" s="3"/>
      <c r="C1174" s="3"/>
      <c r="D1174" s="3"/>
      <c r="E1174" s="3"/>
      <c r="F1174" s="3"/>
      <c r="G1174" s="3"/>
      <c r="H1174" s="3"/>
      <c r="I1174" s="3"/>
      <c r="J1174" s="3"/>
      <c r="K1174" s="3"/>
      <c r="L1174" s="3"/>
      <c r="M1174" s="3"/>
      <c r="N1174" s="3"/>
      <c r="O1174" s="3"/>
      <c r="P1174" s="3"/>
      <c r="Q1174" s="42"/>
      <c r="R1174" s="3"/>
      <c r="S1174" s="3"/>
      <c r="T1174" s="3"/>
      <c r="U1174" s="3"/>
      <c r="V1174" s="42"/>
      <c r="W1174" s="3"/>
      <c r="X1174" s="3"/>
      <c r="Y1174" s="3"/>
      <c r="Z1174" s="3"/>
      <c r="AA1174" s="3"/>
      <c r="AB1174" s="3"/>
      <c r="AC1174" s="3"/>
      <c r="AD1174" s="3"/>
      <c r="AE1174" s="3"/>
      <c r="AF1174" s="3"/>
      <c r="AG1174" s="3"/>
      <c r="AH1174" s="3"/>
      <c r="AI1174" s="3"/>
      <c r="AJ1174" s="3"/>
      <c r="AK1174" s="3"/>
      <c r="AL1174" s="3"/>
      <c r="AM1174" s="3"/>
      <c r="AN1174" s="3"/>
    </row>
    <row r="1175" spans="1:40" ht="14.5">
      <c r="A1175" s="3"/>
      <c r="B1175" s="3"/>
      <c r="C1175" s="3"/>
      <c r="D1175" s="3"/>
      <c r="E1175" s="3"/>
      <c r="F1175" s="3"/>
      <c r="G1175" s="3"/>
      <c r="H1175" s="3"/>
      <c r="I1175" s="3"/>
      <c r="J1175" s="3"/>
      <c r="K1175" s="3"/>
      <c r="L1175" s="3"/>
      <c r="M1175" s="3"/>
      <c r="N1175" s="3"/>
      <c r="O1175" s="3"/>
      <c r="P1175" s="3"/>
      <c r="Q1175" s="42"/>
      <c r="R1175" s="3"/>
      <c r="S1175" s="3"/>
      <c r="T1175" s="3"/>
      <c r="U1175" s="3"/>
      <c r="V1175" s="42"/>
      <c r="W1175" s="3"/>
      <c r="X1175" s="3"/>
      <c r="Y1175" s="3"/>
      <c r="Z1175" s="3"/>
      <c r="AA1175" s="3"/>
      <c r="AB1175" s="3"/>
      <c r="AC1175" s="3"/>
      <c r="AD1175" s="3"/>
      <c r="AE1175" s="3"/>
      <c r="AF1175" s="3"/>
      <c r="AG1175" s="3"/>
      <c r="AH1175" s="3"/>
      <c r="AI1175" s="3"/>
      <c r="AJ1175" s="3"/>
      <c r="AK1175" s="3"/>
      <c r="AL1175" s="3"/>
      <c r="AM1175" s="3"/>
      <c r="AN1175" s="3"/>
    </row>
    <row r="1176" spans="1:40" ht="14.5">
      <c r="A1176" s="3"/>
      <c r="B1176" s="3"/>
      <c r="C1176" s="3"/>
      <c r="D1176" s="3"/>
      <c r="E1176" s="3"/>
      <c r="F1176" s="3"/>
      <c r="G1176" s="3"/>
      <c r="H1176" s="3"/>
      <c r="I1176" s="3"/>
      <c r="J1176" s="3"/>
      <c r="K1176" s="3"/>
      <c r="L1176" s="3"/>
      <c r="M1176" s="3"/>
      <c r="N1176" s="3"/>
      <c r="O1176" s="3"/>
      <c r="P1176" s="3"/>
      <c r="Q1176" s="42"/>
      <c r="R1176" s="3"/>
      <c r="S1176" s="3"/>
      <c r="T1176" s="3"/>
      <c r="U1176" s="3"/>
      <c r="V1176" s="42"/>
      <c r="W1176" s="3"/>
      <c r="X1176" s="3"/>
      <c r="Y1176" s="3"/>
      <c r="Z1176" s="3"/>
      <c r="AA1176" s="3"/>
      <c r="AB1176" s="3"/>
      <c r="AC1176" s="3"/>
      <c r="AD1176" s="3"/>
      <c r="AE1176" s="3"/>
      <c r="AF1176" s="3"/>
      <c r="AG1176" s="3"/>
      <c r="AH1176" s="3"/>
      <c r="AI1176" s="3"/>
      <c r="AJ1176" s="3"/>
      <c r="AK1176" s="3"/>
      <c r="AL1176" s="3"/>
      <c r="AM1176" s="3"/>
      <c r="AN1176" s="3"/>
    </row>
    <row r="1177" spans="1:40" ht="14.5">
      <c r="A1177" s="3"/>
      <c r="B1177" s="3"/>
      <c r="C1177" s="3"/>
      <c r="D1177" s="3"/>
      <c r="E1177" s="3"/>
      <c r="F1177" s="3"/>
      <c r="G1177" s="3"/>
      <c r="H1177" s="3"/>
      <c r="I1177" s="3"/>
      <c r="J1177" s="3"/>
      <c r="K1177" s="3"/>
      <c r="L1177" s="3"/>
      <c r="M1177" s="3"/>
      <c r="N1177" s="3"/>
      <c r="O1177" s="3"/>
      <c r="P1177" s="3"/>
      <c r="Q1177" s="42"/>
      <c r="R1177" s="3"/>
      <c r="S1177" s="3"/>
      <c r="T1177" s="3"/>
      <c r="U1177" s="3"/>
      <c r="V1177" s="42"/>
      <c r="W1177" s="3"/>
      <c r="X1177" s="3"/>
      <c r="Y1177" s="3"/>
      <c r="Z1177" s="3"/>
      <c r="AA1177" s="3"/>
      <c r="AB1177" s="3"/>
      <c r="AC1177" s="3"/>
      <c r="AD1177" s="3"/>
      <c r="AE1177" s="3"/>
      <c r="AF1177" s="3"/>
      <c r="AG1177" s="3"/>
      <c r="AH1177" s="3"/>
      <c r="AI1177" s="3"/>
      <c r="AJ1177" s="3"/>
      <c r="AK1177" s="3"/>
      <c r="AL1177" s="3"/>
      <c r="AM1177" s="3"/>
      <c r="AN1177" s="3"/>
    </row>
    <row r="1178" spans="1:40" ht="14.5">
      <c r="A1178" s="3"/>
      <c r="B1178" s="3"/>
      <c r="C1178" s="3"/>
      <c r="D1178" s="3"/>
      <c r="E1178" s="3"/>
      <c r="F1178" s="3"/>
      <c r="G1178" s="3"/>
      <c r="H1178" s="3"/>
      <c r="I1178" s="3"/>
      <c r="J1178" s="3"/>
      <c r="K1178" s="3"/>
      <c r="L1178" s="3"/>
      <c r="M1178" s="3"/>
      <c r="N1178" s="3"/>
      <c r="O1178" s="3"/>
      <c r="P1178" s="3"/>
      <c r="Q1178" s="42"/>
      <c r="R1178" s="3"/>
      <c r="S1178" s="3"/>
      <c r="T1178" s="3"/>
      <c r="U1178" s="3"/>
      <c r="V1178" s="42"/>
      <c r="W1178" s="3"/>
      <c r="X1178" s="3"/>
      <c r="Y1178" s="3"/>
      <c r="Z1178" s="3"/>
      <c r="AA1178" s="3"/>
      <c r="AB1178" s="3"/>
      <c r="AC1178" s="3"/>
      <c r="AD1178" s="3"/>
      <c r="AE1178" s="3"/>
      <c r="AF1178" s="3"/>
      <c r="AG1178" s="3"/>
      <c r="AH1178" s="3"/>
      <c r="AI1178" s="3"/>
      <c r="AJ1178" s="3"/>
      <c r="AK1178" s="3"/>
      <c r="AL1178" s="3"/>
      <c r="AM1178" s="3"/>
      <c r="AN1178" s="3"/>
    </row>
    <row r="1179" spans="1:40" ht="14.5">
      <c r="A1179" s="3"/>
      <c r="B1179" s="3"/>
      <c r="C1179" s="3"/>
      <c r="D1179" s="3"/>
      <c r="E1179" s="3"/>
      <c r="F1179" s="3"/>
      <c r="G1179" s="3"/>
      <c r="H1179" s="3"/>
      <c r="I1179" s="3"/>
      <c r="J1179" s="3"/>
      <c r="K1179" s="3"/>
      <c r="L1179" s="3"/>
      <c r="M1179" s="3"/>
      <c r="N1179" s="3"/>
      <c r="O1179" s="3"/>
      <c r="P1179" s="3"/>
      <c r="Q1179" s="42"/>
      <c r="R1179" s="3"/>
      <c r="S1179" s="3"/>
      <c r="T1179" s="3"/>
      <c r="U1179" s="3"/>
      <c r="V1179" s="42"/>
      <c r="W1179" s="3"/>
      <c r="X1179" s="3"/>
      <c r="Y1179" s="3"/>
      <c r="Z1179" s="3"/>
      <c r="AA1179" s="3"/>
      <c r="AB1179" s="3"/>
      <c r="AC1179" s="3"/>
      <c r="AD1179" s="3"/>
      <c r="AE1179" s="3"/>
      <c r="AF1179" s="3"/>
      <c r="AG1179" s="3"/>
      <c r="AH1179" s="3"/>
      <c r="AI1179" s="3"/>
      <c r="AJ1179" s="3"/>
      <c r="AK1179" s="3"/>
      <c r="AL1179" s="3"/>
      <c r="AM1179" s="3"/>
      <c r="AN1179" s="3"/>
    </row>
    <row r="1180" spans="1:40" ht="14.5">
      <c r="A1180" s="3"/>
      <c r="B1180" s="3"/>
      <c r="C1180" s="3"/>
      <c r="D1180" s="3"/>
      <c r="E1180" s="3"/>
      <c r="F1180" s="3"/>
      <c r="G1180" s="3"/>
      <c r="H1180" s="3"/>
      <c r="I1180" s="3"/>
      <c r="J1180" s="3"/>
      <c r="K1180" s="3"/>
      <c r="L1180" s="3"/>
      <c r="M1180" s="3"/>
      <c r="N1180" s="3"/>
      <c r="O1180" s="3"/>
      <c r="P1180" s="3"/>
      <c r="Q1180" s="42"/>
      <c r="R1180" s="3"/>
      <c r="S1180" s="3"/>
      <c r="T1180" s="3"/>
      <c r="U1180" s="3"/>
      <c r="V1180" s="42"/>
      <c r="W1180" s="3"/>
      <c r="X1180" s="3"/>
      <c r="Y1180" s="3"/>
      <c r="Z1180" s="3"/>
      <c r="AA1180" s="3"/>
      <c r="AB1180" s="3"/>
      <c r="AC1180" s="3"/>
      <c r="AD1180" s="3"/>
      <c r="AE1180" s="3"/>
      <c r="AF1180" s="3"/>
      <c r="AG1180" s="3"/>
      <c r="AH1180" s="3"/>
      <c r="AI1180" s="3"/>
      <c r="AJ1180" s="3"/>
      <c r="AK1180" s="3"/>
      <c r="AL1180" s="3"/>
      <c r="AM1180" s="3"/>
      <c r="AN1180" s="3"/>
    </row>
    <row r="1181" spans="1:40" ht="14.5">
      <c r="A1181" s="3"/>
      <c r="B1181" s="3"/>
      <c r="C1181" s="3"/>
      <c r="D1181" s="3"/>
      <c r="E1181" s="3"/>
      <c r="F1181" s="3"/>
      <c r="G1181" s="3"/>
      <c r="H1181" s="3"/>
      <c r="I1181" s="3"/>
      <c r="J1181" s="3"/>
      <c r="K1181" s="3"/>
      <c r="L1181" s="3"/>
      <c r="M1181" s="3"/>
      <c r="N1181" s="3"/>
      <c r="O1181" s="3"/>
      <c r="P1181" s="3"/>
      <c r="Q1181" s="42"/>
      <c r="R1181" s="3"/>
      <c r="S1181" s="3"/>
      <c r="T1181" s="3"/>
      <c r="U1181" s="3"/>
      <c r="V1181" s="42"/>
      <c r="W1181" s="3"/>
      <c r="X1181" s="3"/>
      <c r="Y1181" s="3"/>
      <c r="Z1181" s="3"/>
      <c r="AA1181" s="3"/>
      <c r="AB1181" s="3"/>
      <c r="AC1181" s="3"/>
      <c r="AD1181" s="3"/>
      <c r="AE1181" s="3"/>
      <c r="AF1181" s="3"/>
      <c r="AG1181" s="3"/>
      <c r="AH1181" s="3"/>
      <c r="AI1181" s="3"/>
      <c r="AJ1181" s="3"/>
      <c r="AK1181" s="3"/>
      <c r="AL1181" s="3"/>
      <c r="AM1181" s="3"/>
      <c r="AN1181" s="3"/>
    </row>
    <row r="1182" spans="1:40" ht="14.5">
      <c r="A1182" s="3"/>
      <c r="B1182" s="3"/>
      <c r="C1182" s="3"/>
      <c r="D1182" s="3"/>
      <c r="E1182" s="3"/>
      <c r="F1182" s="3"/>
      <c r="G1182" s="3"/>
      <c r="H1182" s="3"/>
      <c r="I1182" s="3"/>
      <c r="J1182" s="3"/>
      <c r="K1182" s="3"/>
      <c r="L1182" s="3"/>
      <c r="M1182" s="3"/>
      <c r="N1182" s="3"/>
      <c r="O1182" s="3"/>
      <c r="P1182" s="3"/>
      <c r="Q1182" s="42"/>
      <c r="R1182" s="3"/>
      <c r="S1182" s="3"/>
      <c r="T1182" s="3"/>
      <c r="U1182" s="3"/>
      <c r="V1182" s="42"/>
      <c r="W1182" s="3"/>
      <c r="X1182" s="3"/>
      <c r="Y1182" s="3"/>
      <c r="Z1182" s="3"/>
      <c r="AA1182" s="3"/>
      <c r="AB1182" s="3"/>
      <c r="AC1182" s="3"/>
      <c r="AD1182" s="3"/>
      <c r="AE1182" s="3"/>
      <c r="AF1182" s="3"/>
      <c r="AG1182" s="3"/>
      <c r="AH1182" s="3"/>
      <c r="AI1182" s="3"/>
      <c r="AJ1182" s="3"/>
      <c r="AK1182" s="3"/>
      <c r="AL1182" s="3"/>
      <c r="AM1182" s="3"/>
      <c r="AN1182" s="3"/>
    </row>
    <row r="1183" spans="1:40" ht="14.5">
      <c r="A1183" s="3"/>
      <c r="B1183" s="3"/>
      <c r="C1183" s="3"/>
      <c r="D1183" s="3"/>
      <c r="E1183" s="3"/>
      <c r="F1183" s="3"/>
      <c r="G1183" s="3"/>
      <c r="H1183" s="3"/>
      <c r="I1183" s="3"/>
      <c r="J1183" s="3"/>
      <c r="K1183" s="3"/>
      <c r="L1183" s="3"/>
      <c r="M1183" s="3"/>
      <c r="N1183" s="3"/>
      <c r="O1183" s="3"/>
      <c r="P1183" s="3"/>
      <c r="Q1183" s="42"/>
      <c r="R1183" s="3"/>
      <c r="S1183" s="3"/>
      <c r="T1183" s="3"/>
      <c r="U1183" s="3"/>
      <c r="V1183" s="42"/>
      <c r="W1183" s="3"/>
      <c r="X1183" s="3"/>
      <c r="Y1183" s="3"/>
      <c r="Z1183" s="3"/>
      <c r="AA1183" s="3"/>
      <c r="AB1183" s="3"/>
      <c r="AC1183" s="3"/>
      <c r="AD1183" s="3"/>
      <c r="AE1183" s="3"/>
      <c r="AF1183" s="3"/>
      <c r="AG1183" s="3"/>
      <c r="AH1183" s="3"/>
      <c r="AI1183" s="3"/>
      <c r="AJ1183" s="3"/>
      <c r="AK1183" s="3"/>
      <c r="AL1183" s="3"/>
      <c r="AM1183" s="3"/>
      <c r="AN1183" s="3"/>
    </row>
    <row r="1184" spans="1:40" ht="14.5">
      <c r="A1184" s="3"/>
      <c r="B1184" s="3"/>
      <c r="C1184" s="3"/>
      <c r="D1184" s="3"/>
      <c r="E1184" s="3"/>
      <c r="F1184" s="3"/>
      <c r="G1184" s="3"/>
      <c r="H1184" s="3"/>
      <c r="I1184" s="3"/>
      <c r="J1184" s="3"/>
      <c r="K1184" s="3"/>
      <c r="L1184" s="3"/>
      <c r="M1184" s="3"/>
      <c r="N1184" s="3"/>
      <c r="O1184" s="3"/>
      <c r="P1184" s="3"/>
      <c r="Q1184" s="42"/>
      <c r="R1184" s="3"/>
      <c r="S1184" s="3"/>
      <c r="T1184" s="3"/>
      <c r="U1184" s="3"/>
      <c r="V1184" s="42"/>
      <c r="W1184" s="3"/>
      <c r="X1184" s="3"/>
      <c r="Y1184" s="3"/>
      <c r="Z1184" s="3"/>
      <c r="AA1184" s="3"/>
      <c r="AB1184" s="3"/>
      <c r="AC1184" s="3"/>
      <c r="AD1184" s="3"/>
      <c r="AE1184" s="3"/>
      <c r="AF1184" s="3"/>
      <c r="AG1184" s="3"/>
      <c r="AH1184" s="3"/>
      <c r="AI1184" s="3"/>
      <c r="AJ1184" s="3"/>
      <c r="AK1184" s="3"/>
      <c r="AL1184" s="3"/>
      <c r="AM1184" s="3"/>
      <c r="AN1184" s="3"/>
    </row>
    <row r="1185" spans="1:40" ht="14.5">
      <c r="A1185" s="3"/>
      <c r="B1185" s="3"/>
      <c r="C1185" s="3"/>
      <c r="D1185" s="3"/>
      <c r="E1185" s="3"/>
      <c r="F1185" s="3"/>
      <c r="G1185" s="3"/>
      <c r="H1185" s="3"/>
      <c r="I1185" s="3"/>
      <c r="J1185" s="3"/>
      <c r="K1185" s="3"/>
      <c r="L1185" s="3"/>
      <c r="M1185" s="3"/>
      <c r="N1185" s="3"/>
      <c r="O1185" s="3"/>
      <c r="P1185" s="3"/>
      <c r="Q1185" s="42"/>
      <c r="R1185" s="3"/>
      <c r="S1185" s="3"/>
      <c r="T1185" s="3"/>
      <c r="U1185" s="3"/>
      <c r="V1185" s="42"/>
      <c r="W1185" s="3"/>
      <c r="X1185" s="3"/>
      <c r="Y1185" s="3"/>
      <c r="Z1185" s="3"/>
      <c r="AA1185" s="3"/>
      <c r="AB1185" s="3"/>
      <c r="AC1185" s="3"/>
      <c r="AD1185" s="3"/>
      <c r="AE1185" s="3"/>
      <c r="AF1185" s="3"/>
      <c r="AG1185" s="3"/>
      <c r="AH1185" s="3"/>
      <c r="AI1185" s="3"/>
      <c r="AJ1185" s="3"/>
      <c r="AK1185" s="3"/>
      <c r="AL1185" s="3"/>
      <c r="AM1185" s="3"/>
      <c r="AN1185" s="3"/>
    </row>
    <row r="1186" spans="1:40" ht="14.5">
      <c r="A1186" s="3"/>
      <c r="B1186" s="3"/>
      <c r="C1186" s="3"/>
      <c r="D1186" s="3"/>
      <c r="E1186" s="3"/>
      <c r="F1186" s="3"/>
      <c r="G1186" s="3"/>
      <c r="H1186" s="3"/>
      <c r="I1186" s="3"/>
      <c r="J1186" s="3"/>
      <c r="K1186" s="3"/>
      <c r="L1186" s="3"/>
      <c r="M1186" s="3"/>
      <c r="N1186" s="3"/>
      <c r="O1186" s="3"/>
      <c r="P1186" s="3"/>
      <c r="Q1186" s="42"/>
      <c r="R1186" s="3"/>
      <c r="S1186" s="3"/>
      <c r="T1186" s="3"/>
      <c r="U1186" s="3"/>
      <c r="V1186" s="42"/>
      <c r="W1186" s="3"/>
      <c r="X1186" s="3"/>
      <c r="Y1186" s="3"/>
      <c r="Z1186" s="3"/>
      <c r="AA1186" s="3"/>
      <c r="AB1186" s="3"/>
      <c r="AC1186" s="3"/>
      <c r="AD1186" s="3"/>
      <c r="AE1186" s="3"/>
      <c r="AF1186" s="3"/>
      <c r="AG1186" s="3"/>
      <c r="AH1186" s="3"/>
      <c r="AI1186" s="3"/>
      <c r="AJ1186" s="3"/>
      <c r="AK1186" s="3"/>
      <c r="AL1186" s="3"/>
      <c r="AM1186" s="3"/>
      <c r="AN1186" s="3"/>
    </row>
    <row r="1187" spans="1:40" ht="14.5">
      <c r="A1187" s="3"/>
      <c r="B1187" s="3"/>
      <c r="C1187" s="3"/>
      <c r="D1187" s="3"/>
      <c r="E1187" s="3"/>
      <c r="F1187" s="3"/>
      <c r="G1187" s="3"/>
      <c r="H1187" s="3"/>
      <c r="I1187" s="3"/>
      <c r="J1187" s="3"/>
      <c r="K1187" s="3"/>
      <c r="L1187" s="3"/>
      <c r="M1187" s="3"/>
      <c r="N1187" s="3"/>
      <c r="O1187" s="3"/>
      <c r="P1187" s="3"/>
      <c r="Q1187" s="42"/>
      <c r="R1187" s="3"/>
      <c r="S1187" s="3"/>
      <c r="T1187" s="3"/>
      <c r="U1187" s="3"/>
      <c r="V1187" s="42"/>
      <c r="W1187" s="3"/>
      <c r="X1187" s="3"/>
      <c r="Y1187" s="3"/>
      <c r="Z1187" s="3"/>
      <c r="AA1187" s="3"/>
      <c r="AB1187" s="3"/>
      <c r="AC1187" s="3"/>
      <c r="AD1187" s="3"/>
      <c r="AE1187" s="3"/>
      <c r="AF1187" s="3"/>
      <c r="AG1187" s="3"/>
      <c r="AH1187" s="3"/>
      <c r="AI1187" s="3"/>
      <c r="AJ1187" s="3"/>
      <c r="AK1187" s="3"/>
      <c r="AL1187" s="3"/>
      <c r="AM1187" s="3"/>
      <c r="AN1187" s="3"/>
    </row>
    <row r="1188" spans="1:40" ht="14.5">
      <c r="A1188" s="3"/>
      <c r="B1188" s="3"/>
      <c r="C1188" s="3"/>
      <c r="D1188" s="3"/>
      <c r="E1188" s="3"/>
      <c r="F1188" s="3"/>
      <c r="G1188" s="3"/>
      <c r="H1188" s="3"/>
      <c r="I1188" s="3"/>
      <c r="J1188" s="3"/>
      <c r="K1188" s="3"/>
      <c r="L1188" s="3"/>
      <c r="M1188" s="3"/>
      <c r="N1188" s="3"/>
      <c r="O1188" s="3"/>
      <c r="P1188" s="3"/>
      <c r="Q1188" s="42"/>
      <c r="R1188" s="3"/>
      <c r="S1188" s="3"/>
      <c r="T1188" s="3"/>
      <c r="U1188" s="3"/>
      <c r="V1188" s="42"/>
      <c r="W1188" s="3"/>
      <c r="X1188" s="3"/>
      <c r="Y1188" s="3"/>
      <c r="Z1188" s="3"/>
      <c r="AA1188" s="3"/>
      <c r="AB1188" s="3"/>
      <c r="AC1188" s="3"/>
      <c r="AD1188" s="3"/>
      <c r="AE1188" s="3"/>
      <c r="AF1188" s="3"/>
      <c r="AG1188" s="3"/>
      <c r="AH1188" s="3"/>
      <c r="AI1188" s="3"/>
      <c r="AJ1188" s="3"/>
      <c r="AK1188" s="3"/>
      <c r="AL1188" s="3"/>
      <c r="AM1188" s="3"/>
      <c r="AN1188" s="3"/>
    </row>
    <row r="1189" spans="1:40" ht="14.5">
      <c r="A1189" s="3"/>
      <c r="B1189" s="3"/>
      <c r="C1189" s="3"/>
      <c r="D1189" s="3"/>
      <c r="E1189" s="3"/>
      <c r="F1189" s="3"/>
      <c r="G1189" s="3"/>
      <c r="H1189" s="3"/>
      <c r="I1189" s="3"/>
      <c r="J1189" s="3"/>
      <c r="K1189" s="3"/>
      <c r="L1189" s="3"/>
      <c r="M1189" s="3"/>
      <c r="N1189" s="3"/>
      <c r="O1189" s="3"/>
      <c r="P1189" s="3"/>
      <c r="Q1189" s="42"/>
      <c r="R1189" s="3"/>
      <c r="S1189" s="3"/>
      <c r="T1189" s="3"/>
      <c r="U1189" s="3"/>
      <c r="V1189" s="42"/>
      <c r="W1189" s="3"/>
      <c r="X1189" s="3"/>
      <c r="Y1189" s="3"/>
      <c r="Z1189" s="3"/>
      <c r="AA1189" s="3"/>
      <c r="AB1189" s="3"/>
      <c r="AC1189" s="3"/>
      <c r="AD1189" s="3"/>
      <c r="AE1189" s="3"/>
      <c r="AF1189" s="3"/>
      <c r="AG1189" s="3"/>
      <c r="AH1189" s="3"/>
      <c r="AI1189" s="3"/>
      <c r="AJ1189" s="3"/>
      <c r="AK1189" s="3"/>
      <c r="AL1189" s="3"/>
      <c r="AM1189" s="3"/>
      <c r="AN1189" s="3"/>
    </row>
    <row r="1190" spans="1:40" ht="14.5">
      <c r="A1190" s="3"/>
      <c r="B1190" s="3"/>
      <c r="C1190" s="3"/>
      <c r="D1190" s="3"/>
      <c r="E1190" s="3"/>
      <c r="F1190" s="3"/>
      <c r="G1190" s="3"/>
      <c r="H1190" s="3"/>
      <c r="I1190" s="3"/>
      <c r="J1190" s="3"/>
      <c r="K1190" s="3"/>
      <c r="L1190" s="3"/>
      <c r="M1190" s="3"/>
      <c r="N1190" s="3"/>
      <c r="O1190" s="3"/>
      <c r="P1190" s="3"/>
      <c r="Q1190" s="42"/>
      <c r="R1190" s="3"/>
      <c r="S1190" s="3"/>
      <c r="T1190" s="3"/>
      <c r="U1190" s="3"/>
      <c r="V1190" s="42"/>
      <c r="W1190" s="3"/>
      <c r="X1190" s="3"/>
      <c r="Y1190" s="3"/>
      <c r="Z1190" s="3"/>
      <c r="AA1190" s="3"/>
      <c r="AB1190" s="3"/>
      <c r="AC1190" s="3"/>
      <c r="AD1190" s="3"/>
      <c r="AE1190" s="3"/>
      <c r="AF1190" s="3"/>
      <c r="AG1190" s="3"/>
      <c r="AH1190" s="3"/>
      <c r="AI1190" s="3"/>
      <c r="AJ1190" s="3"/>
      <c r="AK1190" s="3"/>
      <c r="AL1190" s="3"/>
      <c r="AM1190" s="3"/>
      <c r="AN1190" s="3"/>
    </row>
    <row r="1191" spans="1:40" ht="14.5">
      <c r="A1191" s="3"/>
      <c r="B1191" s="3"/>
      <c r="C1191" s="3"/>
      <c r="D1191" s="3"/>
      <c r="E1191" s="3"/>
      <c r="F1191" s="3"/>
      <c r="G1191" s="3"/>
      <c r="H1191" s="3"/>
      <c r="I1191" s="3"/>
      <c r="J1191" s="3"/>
      <c r="K1191" s="3"/>
      <c r="L1191" s="3"/>
      <c r="M1191" s="3"/>
      <c r="N1191" s="3"/>
      <c r="O1191" s="3"/>
      <c r="P1191" s="3"/>
      <c r="Q1191" s="42"/>
      <c r="R1191" s="3"/>
      <c r="S1191" s="3"/>
      <c r="T1191" s="3"/>
      <c r="U1191" s="3"/>
      <c r="V1191" s="42"/>
      <c r="W1191" s="3"/>
      <c r="X1191" s="3"/>
      <c r="Y1191" s="3"/>
      <c r="Z1191" s="3"/>
      <c r="AA1191" s="3"/>
      <c r="AB1191" s="3"/>
      <c r="AC1191" s="3"/>
      <c r="AD1191" s="3"/>
      <c r="AE1191" s="3"/>
      <c r="AF1191" s="3"/>
      <c r="AG1191" s="3"/>
      <c r="AH1191" s="3"/>
      <c r="AI1191" s="3"/>
      <c r="AJ1191" s="3"/>
      <c r="AK1191" s="3"/>
      <c r="AL1191" s="3"/>
      <c r="AM1191" s="3"/>
      <c r="AN1191" s="3"/>
    </row>
    <row r="1192" spans="1:40" ht="14.5">
      <c r="A1192" s="3"/>
      <c r="B1192" s="3"/>
      <c r="C1192" s="3"/>
      <c r="D1192" s="3"/>
      <c r="E1192" s="3"/>
      <c r="F1192" s="3"/>
      <c r="G1192" s="3"/>
      <c r="H1192" s="3"/>
      <c r="I1192" s="3"/>
      <c r="J1192" s="3"/>
      <c r="K1192" s="3"/>
      <c r="L1192" s="3"/>
      <c r="M1192" s="3"/>
      <c r="N1192" s="3"/>
      <c r="O1192" s="3"/>
      <c r="P1192" s="3"/>
      <c r="Q1192" s="42"/>
      <c r="R1192" s="3"/>
      <c r="S1192" s="3"/>
      <c r="T1192" s="3"/>
      <c r="U1192" s="3"/>
      <c r="V1192" s="42"/>
      <c r="W1192" s="3"/>
      <c r="X1192" s="3"/>
      <c r="Y1192" s="3"/>
      <c r="Z1192" s="3"/>
      <c r="AA1192" s="3"/>
      <c r="AB1192" s="3"/>
      <c r="AC1192" s="3"/>
      <c r="AD1192" s="3"/>
      <c r="AE1192" s="3"/>
      <c r="AF1192" s="3"/>
      <c r="AG1192" s="3"/>
      <c r="AH1192" s="3"/>
      <c r="AI1192" s="3"/>
      <c r="AJ1192" s="3"/>
      <c r="AK1192" s="3"/>
      <c r="AL1192" s="3"/>
      <c r="AM1192" s="3"/>
      <c r="AN1192" s="3"/>
    </row>
    <row r="1193" spans="1:40" ht="14.5">
      <c r="A1193" s="3"/>
      <c r="B1193" s="3"/>
      <c r="C1193" s="3"/>
      <c r="D1193" s="3"/>
      <c r="E1193" s="3"/>
      <c r="F1193" s="3"/>
      <c r="G1193" s="3"/>
      <c r="H1193" s="3"/>
      <c r="I1193" s="3"/>
      <c r="J1193" s="3"/>
      <c r="K1193" s="3"/>
      <c r="L1193" s="3"/>
      <c r="M1193" s="3"/>
      <c r="N1193" s="3"/>
      <c r="O1193" s="3"/>
      <c r="P1193" s="3"/>
      <c r="Q1193" s="42"/>
      <c r="R1193" s="3"/>
      <c r="S1193" s="3"/>
      <c r="T1193" s="3"/>
      <c r="U1193" s="3"/>
      <c r="V1193" s="42"/>
      <c r="W1193" s="3"/>
      <c r="X1193" s="3"/>
      <c r="Y1193" s="3"/>
      <c r="Z1193" s="3"/>
      <c r="AA1193" s="3"/>
      <c r="AB1193" s="3"/>
      <c r="AC1193" s="3"/>
      <c r="AD1193" s="3"/>
      <c r="AE1193" s="3"/>
      <c r="AF1193" s="3"/>
      <c r="AG1193" s="3"/>
      <c r="AH1193" s="3"/>
      <c r="AI1193" s="3"/>
      <c r="AJ1193" s="3"/>
      <c r="AK1193" s="3"/>
      <c r="AL1193" s="3"/>
      <c r="AM1193" s="3"/>
      <c r="AN1193" s="3"/>
    </row>
    <row r="1194" spans="1:40" ht="14.5">
      <c r="A1194" s="3"/>
      <c r="B1194" s="3"/>
      <c r="C1194" s="3"/>
      <c r="D1194" s="3"/>
      <c r="E1194" s="3"/>
      <c r="F1194" s="3"/>
      <c r="G1194" s="3"/>
      <c r="H1194" s="3"/>
      <c r="I1194" s="3"/>
      <c r="J1194" s="3"/>
      <c r="K1194" s="3"/>
      <c r="L1194" s="3"/>
      <c r="M1194" s="3"/>
      <c r="N1194" s="3"/>
      <c r="O1194" s="3"/>
      <c r="P1194" s="3"/>
      <c r="Q1194" s="42"/>
      <c r="R1194" s="3"/>
      <c r="S1194" s="3"/>
      <c r="T1194" s="3"/>
      <c r="U1194" s="3"/>
      <c r="V1194" s="42"/>
      <c r="W1194" s="3"/>
      <c r="X1194" s="3"/>
      <c r="Y1194" s="3"/>
      <c r="Z1194" s="3"/>
      <c r="AA1194" s="3"/>
      <c r="AB1194" s="3"/>
      <c r="AC1194" s="3"/>
      <c r="AD1194" s="3"/>
      <c r="AE1194" s="3"/>
      <c r="AF1194" s="3"/>
      <c r="AG1194" s="3"/>
      <c r="AH1194" s="3"/>
      <c r="AI1194" s="3"/>
      <c r="AJ1194" s="3"/>
      <c r="AK1194" s="3"/>
      <c r="AL1194" s="3"/>
      <c r="AM1194" s="3"/>
      <c r="AN1194" s="3"/>
    </row>
    <row r="1195" spans="1:40" ht="14.5">
      <c r="A1195" s="3"/>
      <c r="B1195" s="3"/>
      <c r="C1195" s="3"/>
      <c r="D1195" s="3"/>
      <c r="E1195" s="3"/>
      <c r="F1195" s="3"/>
      <c r="G1195" s="3"/>
      <c r="H1195" s="3"/>
      <c r="I1195" s="3"/>
      <c r="J1195" s="3"/>
      <c r="K1195" s="3"/>
      <c r="L1195" s="3"/>
      <c r="M1195" s="3"/>
      <c r="N1195" s="3"/>
      <c r="O1195" s="3"/>
      <c r="P1195" s="3"/>
      <c r="Q1195" s="42"/>
      <c r="R1195" s="3"/>
      <c r="S1195" s="3"/>
      <c r="T1195" s="3"/>
      <c r="U1195" s="3"/>
      <c r="V1195" s="42"/>
      <c r="W1195" s="3"/>
      <c r="X1195" s="3"/>
      <c r="Y1195" s="3"/>
      <c r="Z1195" s="3"/>
      <c r="AA1195" s="3"/>
      <c r="AB1195" s="3"/>
      <c r="AC1195" s="3"/>
      <c r="AD1195" s="3"/>
      <c r="AE1195" s="3"/>
      <c r="AF1195" s="3"/>
      <c r="AG1195" s="3"/>
      <c r="AH1195" s="3"/>
      <c r="AI1195" s="3"/>
      <c r="AJ1195" s="3"/>
      <c r="AK1195" s="3"/>
      <c r="AL1195" s="3"/>
      <c r="AM1195" s="3"/>
      <c r="AN1195" s="3"/>
    </row>
    <row r="1196" spans="1:40" ht="14.5">
      <c r="A1196" s="3"/>
      <c r="B1196" s="3"/>
      <c r="C1196" s="3"/>
      <c r="D1196" s="3"/>
      <c r="E1196" s="3"/>
      <c r="F1196" s="3"/>
      <c r="G1196" s="3"/>
      <c r="H1196" s="3"/>
      <c r="I1196" s="3"/>
      <c r="J1196" s="3"/>
      <c r="K1196" s="3"/>
      <c r="L1196" s="3"/>
      <c r="M1196" s="3"/>
      <c r="N1196" s="3"/>
      <c r="O1196" s="3"/>
      <c r="P1196" s="3"/>
      <c r="Q1196" s="42"/>
      <c r="R1196" s="3"/>
      <c r="S1196" s="3"/>
      <c r="T1196" s="3"/>
      <c r="U1196" s="3"/>
      <c r="V1196" s="42"/>
      <c r="W1196" s="3"/>
      <c r="X1196" s="3"/>
      <c r="Y1196" s="3"/>
      <c r="Z1196" s="3"/>
      <c r="AA1196" s="3"/>
      <c r="AB1196" s="3"/>
      <c r="AC1196" s="3"/>
      <c r="AD1196" s="3"/>
      <c r="AE1196" s="3"/>
      <c r="AF1196" s="3"/>
      <c r="AG1196" s="3"/>
      <c r="AH1196" s="3"/>
      <c r="AI1196" s="3"/>
      <c r="AJ1196" s="3"/>
      <c r="AK1196" s="3"/>
      <c r="AL1196" s="3"/>
      <c r="AM1196" s="3"/>
      <c r="AN1196" s="3"/>
    </row>
    <row r="1197" spans="1:40" ht="14.5">
      <c r="A1197" s="3"/>
      <c r="B1197" s="3"/>
      <c r="C1197" s="3"/>
      <c r="D1197" s="3"/>
      <c r="E1197" s="3"/>
      <c r="F1197" s="3"/>
      <c r="G1197" s="3"/>
      <c r="H1197" s="3"/>
      <c r="I1197" s="3"/>
      <c r="J1197" s="3"/>
      <c r="K1197" s="3"/>
      <c r="L1197" s="3"/>
      <c r="M1197" s="3"/>
      <c r="N1197" s="3"/>
      <c r="O1197" s="3"/>
      <c r="P1197" s="3"/>
      <c r="Q1197" s="42"/>
      <c r="R1197" s="3"/>
      <c r="S1197" s="3"/>
      <c r="T1197" s="3"/>
      <c r="U1197" s="3"/>
      <c r="V1197" s="42"/>
      <c r="W1197" s="3"/>
      <c r="X1197" s="3"/>
      <c r="Y1197" s="3"/>
      <c r="Z1197" s="3"/>
      <c r="AA1197" s="3"/>
      <c r="AB1197" s="3"/>
      <c r="AC1197" s="3"/>
      <c r="AD1197" s="3"/>
      <c r="AE1197" s="3"/>
      <c r="AF1197" s="3"/>
      <c r="AG1197" s="3"/>
      <c r="AH1197" s="3"/>
      <c r="AI1197" s="3"/>
      <c r="AJ1197" s="3"/>
      <c r="AK1197" s="3"/>
      <c r="AL1197" s="3"/>
      <c r="AM1197" s="3"/>
      <c r="AN1197" s="3"/>
    </row>
    <row r="1198" spans="1:40" ht="14.5">
      <c r="A1198" s="3"/>
      <c r="B1198" s="3"/>
      <c r="C1198" s="3"/>
      <c r="D1198" s="3"/>
      <c r="E1198" s="3"/>
      <c r="F1198" s="3"/>
      <c r="G1198" s="3"/>
      <c r="H1198" s="3"/>
      <c r="I1198" s="3"/>
      <c r="J1198" s="3"/>
      <c r="K1198" s="3"/>
      <c r="L1198" s="3"/>
      <c r="M1198" s="3"/>
      <c r="N1198" s="3"/>
      <c r="O1198" s="3"/>
      <c r="P1198" s="3"/>
      <c r="Q1198" s="42"/>
      <c r="R1198" s="3"/>
      <c r="S1198" s="3"/>
      <c r="T1198" s="3"/>
      <c r="U1198" s="3"/>
      <c r="V1198" s="42"/>
      <c r="W1198" s="3"/>
      <c r="X1198" s="3"/>
      <c r="Y1198" s="3"/>
      <c r="Z1198" s="3"/>
      <c r="AA1198" s="3"/>
      <c r="AB1198" s="3"/>
      <c r="AC1198" s="3"/>
      <c r="AD1198" s="3"/>
      <c r="AE1198" s="3"/>
      <c r="AF1198" s="3"/>
      <c r="AG1198" s="3"/>
      <c r="AH1198" s="3"/>
      <c r="AI1198" s="3"/>
      <c r="AJ1198" s="3"/>
      <c r="AK1198" s="3"/>
      <c r="AL1198" s="3"/>
      <c r="AM1198" s="3"/>
      <c r="AN1198" s="3"/>
    </row>
    <row r="1199" spans="1:40" ht="14.5">
      <c r="A1199" s="3"/>
      <c r="B1199" s="3"/>
      <c r="C1199" s="3"/>
      <c r="D1199" s="3"/>
      <c r="E1199" s="3"/>
      <c r="F1199" s="3"/>
      <c r="G1199" s="3"/>
      <c r="H1199" s="3"/>
      <c r="I1199" s="3"/>
      <c r="J1199" s="3"/>
      <c r="K1199" s="3"/>
      <c r="L1199" s="3"/>
      <c r="M1199" s="3"/>
      <c r="N1199" s="3"/>
      <c r="O1199" s="3"/>
      <c r="P1199" s="3"/>
      <c r="Q1199" s="42"/>
      <c r="R1199" s="3"/>
      <c r="S1199" s="3"/>
      <c r="T1199" s="3"/>
      <c r="U1199" s="3"/>
      <c r="V1199" s="42"/>
      <c r="W1199" s="3"/>
      <c r="X1199" s="3"/>
      <c r="Y1199" s="3"/>
      <c r="Z1199" s="3"/>
      <c r="AA1199" s="3"/>
      <c r="AB1199" s="3"/>
      <c r="AC1199" s="3"/>
      <c r="AD1199" s="3"/>
      <c r="AE1199" s="3"/>
      <c r="AF1199" s="3"/>
      <c r="AG1199" s="3"/>
      <c r="AH1199" s="3"/>
      <c r="AI1199" s="3"/>
      <c r="AJ1199" s="3"/>
      <c r="AK1199" s="3"/>
      <c r="AL1199" s="3"/>
      <c r="AM1199" s="3"/>
      <c r="AN1199" s="3"/>
    </row>
    <row r="1200" spans="1:40" ht="14.5">
      <c r="A1200" s="3"/>
      <c r="B1200" s="3"/>
      <c r="C1200" s="3"/>
      <c r="D1200" s="3"/>
      <c r="E1200" s="3"/>
      <c r="F1200" s="3"/>
      <c r="G1200" s="3"/>
      <c r="H1200" s="3"/>
      <c r="I1200" s="3"/>
      <c r="J1200" s="3"/>
      <c r="K1200" s="3"/>
      <c r="L1200" s="3"/>
      <c r="M1200" s="3"/>
      <c r="N1200" s="3"/>
      <c r="O1200" s="3"/>
      <c r="P1200" s="3"/>
      <c r="Q1200" s="42"/>
      <c r="R1200" s="3"/>
      <c r="S1200" s="3"/>
      <c r="T1200" s="3"/>
      <c r="U1200" s="3"/>
      <c r="V1200" s="42"/>
      <c r="W1200" s="3"/>
      <c r="X1200" s="3"/>
      <c r="Y1200" s="3"/>
      <c r="Z1200" s="3"/>
      <c r="AA1200" s="3"/>
      <c r="AB1200" s="3"/>
      <c r="AC1200" s="3"/>
      <c r="AD1200" s="3"/>
      <c r="AE1200" s="3"/>
      <c r="AF1200" s="3"/>
      <c r="AG1200" s="3"/>
      <c r="AH1200" s="3"/>
      <c r="AI1200" s="3"/>
      <c r="AJ1200" s="3"/>
      <c r="AK1200" s="3"/>
      <c r="AL1200" s="3"/>
      <c r="AM1200" s="3"/>
      <c r="AN1200" s="3"/>
    </row>
    <row r="1201" spans="1:40" ht="14.5">
      <c r="A1201" s="3"/>
      <c r="B1201" s="3"/>
      <c r="C1201" s="3"/>
      <c r="D1201" s="3"/>
      <c r="E1201" s="3"/>
      <c r="F1201" s="3"/>
      <c r="G1201" s="3"/>
      <c r="H1201" s="3"/>
      <c r="I1201" s="3"/>
      <c r="J1201" s="3"/>
      <c r="K1201" s="3"/>
      <c r="L1201" s="3"/>
      <c r="M1201" s="3"/>
      <c r="N1201" s="3"/>
      <c r="O1201" s="3"/>
      <c r="P1201" s="3"/>
      <c r="Q1201" s="42"/>
      <c r="R1201" s="3"/>
      <c r="S1201" s="3"/>
      <c r="T1201" s="3"/>
      <c r="U1201" s="3"/>
      <c r="V1201" s="42"/>
      <c r="W1201" s="3"/>
      <c r="X1201" s="3"/>
      <c r="Y1201" s="3"/>
      <c r="Z1201" s="3"/>
      <c r="AA1201" s="3"/>
      <c r="AB1201" s="3"/>
      <c r="AC1201" s="3"/>
      <c r="AD1201" s="3"/>
      <c r="AE1201" s="3"/>
      <c r="AF1201" s="3"/>
      <c r="AG1201" s="3"/>
      <c r="AH1201" s="3"/>
      <c r="AI1201" s="3"/>
      <c r="AJ1201" s="3"/>
      <c r="AK1201" s="3"/>
      <c r="AL1201" s="3"/>
      <c r="AM1201" s="3"/>
      <c r="AN1201" s="3"/>
    </row>
    <row r="1202" spans="1:40" ht="14.5">
      <c r="A1202" s="3"/>
      <c r="B1202" s="3"/>
      <c r="C1202" s="3"/>
      <c r="D1202" s="3"/>
      <c r="E1202" s="3"/>
      <c r="F1202" s="3"/>
      <c r="G1202" s="3"/>
      <c r="H1202" s="3"/>
      <c r="I1202" s="3"/>
      <c r="J1202" s="3"/>
      <c r="K1202" s="3"/>
      <c r="L1202" s="3"/>
      <c r="M1202" s="3"/>
      <c r="N1202" s="3"/>
      <c r="O1202" s="3"/>
      <c r="P1202" s="3"/>
      <c r="Q1202" s="42"/>
      <c r="R1202" s="3"/>
      <c r="S1202" s="3"/>
      <c r="T1202" s="3"/>
      <c r="U1202" s="3"/>
      <c r="V1202" s="42"/>
      <c r="W1202" s="3"/>
      <c r="X1202" s="3"/>
      <c r="Y1202" s="3"/>
      <c r="Z1202" s="3"/>
      <c r="AA1202" s="3"/>
      <c r="AB1202" s="3"/>
      <c r="AC1202" s="3"/>
      <c r="AD1202" s="3"/>
      <c r="AE1202" s="3"/>
      <c r="AF1202" s="3"/>
      <c r="AG1202" s="3"/>
      <c r="AH1202" s="3"/>
      <c r="AI1202" s="3"/>
      <c r="AJ1202" s="3"/>
      <c r="AK1202" s="3"/>
      <c r="AL1202" s="3"/>
      <c r="AM1202" s="3"/>
      <c r="AN1202" s="3"/>
    </row>
    <row r="1203" spans="1:40" ht="14.5">
      <c r="A1203" s="3"/>
      <c r="B1203" s="3"/>
      <c r="C1203" s="3"/>
      <c r="D1203" s="3"/>
      <c r="E1203" s="3"/>
      <c r="F1203" s="3"/>
      <c r="G1203" s="3"/>
      <c r="H1203" s="3"/>
      <c r="I1203" s="3"/>
      <c r="J1203" s="3"/>
      <c r="K1203" s="3"/>
      <c r="L1203" s="3"/>
      <c r="M1203" s="3"/>
      <c r="N1203" s="3"/>
      <c r="O1203" s="3"/>
      <c r="P1203" s="3"/>
      <c r="Q1203" s="42"/>
      <c r="R1203" s="3"/>
      <c r="S1203" s="3"/>
      <c r="T1203" s="3"/>
      <c r="U1203" s="3"/>
      <c r="V1203" s="42"/>
      <c r="W1203" s="3"/>
      <c r="X1203" s="3"/>
      <c r="Y1203" s="3"/>
      <c r="Z1203" s="3"/>
      <c r="AA1203" s="3"/>
      <c r="AB1203" s="3"/>
      <c r="AC1203" s="3"/>
      <c r="AD1203" s="3"/>
      <c r="AE1203" s="3"/>
      <c r="AF1203" s="3"/>
      <c r="AG1203" s="3"/>
      <c r="AH1203" s="3"/>
      <c r="AI1203" s="3"/>
      <c r="AJ1203" s="3"/>
      <c r="AK1203" s="3"/>
      <c r="AL1203" s="3"/>
      <c r="AM1203" s="3"/>
      <c r="AN1203" s="3"/>
    </row>
    <row r="1204" spans="1:40" ht="14.5">
      <c r="A1204" s="3"/>
      <c r="B1204" s="3"/>
      <c r="C1204" s="3"/>
      <c r="D1204" s="3"/>
      <c r="E1204" s="3"/>
      <c r="F1204" s="3"/>
      <c r="G1204" s="3"/>
      <c r="H1204" s="3"/>
      <c r="I1204" s="3"/>
      <c r="J1204" s="3"/>
      <c r="K1204" s="3"/>
      <c r="L1204" s="3"/>
      <c r="M1204" s="3"/>
      <c r="N1204" s="3"/>
      <c r="O1204" s="3"/>
      <c r="P1204" s="3"/>
      <c r="Q1204" s="42"/>
      <c r="R1204" s="3"/>
      <c r="S1204" s="3"/>
      <c r="T1204" s="3"/>
      <c r="U1204" s="3"/>
      <c r="V1204" s="42"/>
      <c r="W1204" s="3"/>
      <c r="X1204" s="3"/>
      <c r="Y1204" s="3"/>
      <c r="Z1204" s="3"/>
      <c r="AA1204" s="3"/>
      <c r="AB1204" s="3"/>
      <c r="AC1204" s="3"/>
      <c r="AD1204" s="3"/>
      <c r="AE1204" s="3"/>
      <c r="AF1204" s="3"/>
      <c r="AG1204" s="3"/>
      <c r="AH1204" s="3"/>
      <c r="AI1204" s="3"/>
      <c r="AJ1204" s="3"/>
      <c r="AK1204" s="3"/>
      <c r="AL1204" s="3"/>
      <c r="AM1204" s="3"/>
      <c r="AN1204" s="3"/>
    </row>
    <row r="1205" spans="1:40" ht="14.5">
      <c r="A1205" s="3"/>
      <c r="B1205" s="3"/>
      <c r="C1205" s="3"/>
      <c r="D1205" s="3"/>
      <c r="E1205" s="3"/>
      <c r="F1205" s="3"/>
      <c r="G1205" s="3"/>
      <c r="H1205" s="3"/>
      <c r="I1205" s="3"/>
      <c r="J1205" s="3"/>
      <c r="K1205" s="3"/>
      <c r="L1205" s="3"/>
      <c r="M1205" s="3"/>
      <c r="N1205" s="3"/>
      <c r="O1205" s="3"/>
      <c r="P1205" s="3"/>
      <c r="Q1205" s="42"/>
      <c r="R1205" s="3"/>
      <c r="S1205" s="3"/>
      <c r="T1205" s="3"/>
      <c r="U1205" s="3"/>
      <c r="V1205" s="42"/>
      <c r="W1205" s="3"/>
      <c r="X1205" s="3"/>
      <c r="Y1205" s="3"/>
      <c r="Z1205" s="3"/>
      <c r="AA1205" s="3"/>
      <c r="AB1205" s="3"/>
      <c r="AC1205" s="3"/>
      <c r="AD1205" s="3"/>
      <c r="AE1205" s="3"/>
      <c r="AF1205" s="3"/>
      <c r="AG1205" s="3"/>
      <c r="AH1205" s="3"/>
      <c r="AI1205" s="3"/>
      <c r="AJ1205" s="3"/>
      <c r="AK1205" s="3"/>
      <c r="AL1205" s="3"/>
      <c r="AM1205" s="3"/>
      <c r="AN1205" s="3"/>
    </row>
    <row r="1206" spans="1:40" ht="14.5">
      <c r="A1206" s="3"/>
      <c r="B1206" s="3"/>
      <c r="C1206" s="3"/>
      <c r="D1206" s="3"/>
      <c r="E1206" s="3"/>
      <c r="F1206" s="3"/>
      <c r="G1206" s="3"/>
      <c r="H1206" s="3"/>
      <c r="I1206" s="3"/>
      <c r="J1206" s="3"/>
      <c r="K1206" s="3"/>
      <c r="L1206" s="3"/>
      <c r="M1206" s="3"/>
      <c r="N1206" s="3"/>
      <c r="O1206" s="3"/>
      <c r="P1206" s="3"/>
      <c r="Q1206" s="42"/>
      <c r="R1206" s="3"/>
      <c r="S1206" s="3"/>
      <c r="T1206" s="3"/>
      <c r="U1206" s="3"/>
      <c r="V1206" s="42"/>
      <c r="W1206" s="3"/>
      <c r="X1206" s="3"/>
      <c r="Y1206" s="3"/>
      <c r="Z1206" s="3"/>
      <c r="AA1206" s="3"/>
      <c r="AB1206" s="3"/>
      <c r="AC1206" s="3"/>
      <c r="AD1206" s="3"/>
      <c r="AE1206" s="3"/>
      <c r="AF1206" s="3"/>
      <c r="AG1206" s="3"/>
      <c r="AH1206" s="3"/>
      <c r="AI1206" s="3"/>
      <c r="AJ1206" s="3"/>
      <c r="AK1206" s="3"/>
      <c r="AL1206" s="3"/>
      <c r="AM1206" s="3"/>
      <c r="AN1206" s="3"/>
    </row>
    <row r="1207" spans="1:40" ht="14.5">
      <c r="A1207" s="3"/>
      <c r="B1207" s="3"/>
      <c r="C1207" s="3"/>
      <c r="D1207" s="3"/>
      <c r="E1207" s="3"/>
      <c r="F1207" s="3"/>
      <c r="G1207" s="3"/>
      <c r="H1207" s="3"/>
      <c r="I1207" s="3"/>
      <c r="J1207" s="3"/>
      <c r="K1207" s="3"/>
      <c r="L1207" s="3"/>
      <c r="M1207" s="3"/>
      <c r="N1207" s="3"/>
      <c r="O1207" s="3"/>
      <c r="P1207" s="3"/>
      <c r="Q1207" s="42"/>
      <c r="R1207" s="3"/>
      <c r="S1207" s="3"/>
      <c r="T1207" s="3"/>
      <c r="U1207" s="3"/>
      <c r="V1207" s="42"/>
      <c r="W1207" s="3"/>
      <c r="X1207" s="3"/>
      <c r="Y1207" s="3"/>
      <c r="Z1207" s="3"/>
      <c r="AA1207" s="3"/>
      <c r="AB1207" s="3"/>
      <c r="AC1207" s="3"/>
      <c r="AD1207" s="3"/>
      <c r="AE1207" s="3"/>
      <c r="AF1207" s="3"/>
      <c r="AG1207" s="3"/>
      <c r="AH1207" s="3"/>
      <c r="AI1207" s="3"/>
      <c r="AJ1207" s="3"/>
      <c r="AK1207" s="3"/>
      <c r="AL1207" s="3"/>
      <c r="AM1207" s="3"/>
      <c r="AN1207" s="3"/>
    </row>
    <row r="1208" spans="1:40" ht="14.5">
      <c r="A1208" s="3"/>
      <c r="B1208" s="3"/>
      <c r="C1208" s="3"/>
      <c r="D1208" s="3"/>
      <c r="E1208" s="3"/>
      <c r="F1208" s="3"/>
      <c r="G1208" s="3"/>
      <c r="H1208" s="3"/>
      <c r="I1208" s="3"/>
      <c r="J1208" s="3"/>
      <c r="K1208" s="3"/>
      <c r="L1208" s="3"/>
      <c r="M1208" s="3"/>
      <c r="N1208" s="3"/>
      <c r="O1208" s="3"/>
      <c r="P1208" s="3"/>
      <c r="Q1208" s="42"/>
      <c r="R1208" s="3"/>
      <c r="S1208" s="3"/>
      <c r="T1208" s="3"/>
      <c r="U1208" s="3"/>
      <c r="V1208" s="42"/>
      <c r="W1208" s="3"/>
      <c r="X1208" s="3"/>
      <c r="Y1208" s="3"/>
      <c r="Z1208" s="3"/>
      <c r="AA1208" s="3"/>
      <c r="AB1208" s="3"/>
      <c r="AC1208" s="3"/>
      <c r="AD1208" s="3"/>
      <c r="AE1208" s="3"/>
      <c r="AF1208" s="3"/>
      <c r="AG1208" s="3"/>
      <c r="AH1208" s="3"/>
      <c r="AI1208" s="3"/>
      <c r="AJ1208" s="3"/>
      <c r="AK1208" s="3"/>
      <c r="AL1208" s="3"/>
      <c r="AM1208" s="3"/>
      <c r="AN1208" s="3"/>
    </row>
    <row r="1209" spans="1:40" ht="14.5">
      <c r="A1209" s="3"/>
      <c r="B1209" s="3"/>
      <c r="C1209" s="3"/>
      <c r="D1209" s="3"/>
      <c r="E1209" s="3"/>
      <c r="F1209" s="3"/>
      <c r="G1209" s="3"/>
      <c r="H1209" s="3"/>
      <c r="I1209" s="3"/>
      <c r="J1209" s="3"/>
      <c r="K1209" s="3"/>
      <c r="L1209" s="3"/>
      <c r="M1209" s="3"/>
      <c r="N1209" s="3"/>
      <c r="O1209" s="3"/>
      <c r="P1209" s="3"/>
      <c r="Q1209" s="42"/>
      <c r="R1209" s="3"/>
      <c r="S1209" s="3"/>
      <c r="T1209" s="3"/>
      <c r="U1209" s="3"/>
      <c r="V1209" s="42"/>
      <c r="W1209" s="3"/>
      <c r="X1209" s="3"/>
      <c r="Y1209" s="3"/>
      <c r="Z1209" s="3"/>
      <c r="AA1209" s="3"/>
      <c r="AB1209" s="3"/>
      <c r="AC1209" s="3"/>
      <c r="AD1209" s="3"/>
      <c r="AE1209" s="3"/>
      <c r="AF1209" s="3"/>
      <c r="AG1209" s="3"/>
      <c r="AH1209" s="3"/>
      <c r="AI1209" s="3"/>
      <c r="AJ1209" s="3"/>
      <c r="AK1209" s="3"/>
      <c r="AL1209" s="3"/>
      <c r="AM1209" s="3"/>
      <c r="AN1209" s="3"/>
    </row>
    <row r="1210" spans="1:40" ht="14.5">
      <c r="A1210" s="3"/>
      <c r="B1210" s="3"/>
      <c r="C1210" s="3"/>
      <c r="D1210" s="3"/>
      <c r="E1210" s="3"/>
      <c r="F1210" s="3"/>
      <c r="G1210" s="3"/>
      <c r="H1210" s="3"/>
      <c r="I1210" s="3"/>
      <c r="J1210" s="3"/>
      <c r="K1210" s="3"/>
      <c r="L1210" s="3"/>
      <c r="M1210" s="3"/>
      <c r="N1210" s="3"/>
      <c r="O1210" s="3"/>
      <c r="P1210" s="3"/>
      <c r="Q1210" s="42"/>
      <c r="R1210" s="3"/>
      <c r="S1210" s="3"/>
      <c r="T1210" s="3"/>
      <c r="U1210" s="3"/>
      <c r="V1210" s="42"/>
      <c r="W1210" s="3"/>
      <c r="X1210" s="3"/>
      <c r="Y1210" s="3"/>
      <c r="Z1210" s="3"/>
      <c r="AA1210" s="3"/>
      <c r="AB1210" s="3"/>
      <c r="AC1210" s="3"/>
      <c r="AD1210" s="3"/>
      <c r="AE1210" s="3"/>
      <c r="AF1210" s="3"/>
      <c r="AG1210" s="3"/>
      <c r="AH1210" s="3"/>
      <c r="AI1210" s="3"/>
      <c r="AJ1210" s="3"/>
      <c r="AK1210" s="3"/>
      <c r="AL1210" s="3"/>
      <c r="AM1210" s="3"/>
      <c r="AN1210" s="3"/>
    </row>
    <row r="1211" spans="1:40" ht="14.5">
      <c r="A1211" s="3"/>
      <c r="B1211" s="3"/>
      <c r="C1211" s="3"/>
      <c r="D1211" s="3"/>
      <c r="E1211" s="3"/>
      <c r="F1211" s="3"/>
      <c r="G1211" s="3"/>
      <c r="H1211" s="3"/>
      <c r="I1211" s="3"/>
      <c r="J1211" s="3"/>
      <c r="K1211" s="3"/>
      <c r="L1211" s="3"/>
      <c r="M1211" s="3"/>
      <c r="N1211" s="3"/>
      <c r="O1211" s="3"/>
      <c r="P1211" s="3"/>
      <c r="Q1211" s="42"/>
      <c r="R1211" s="3"/>
      <c r="S1211" s="3"/>
      <c r="T1211" s="3"/>
      <c r="U1211" s="3"/>
      <c r="V1211" s="42"/>
      <c r="W1211" s="3"/>
      <c r="X1211" s="3"/>
      <c r="Y1211" s="3"/>
      <c r="Z1211" s="3"/>
      <c r="AA1211" s="3"/>
      <c r="AB1211" s="3"/>
      <c r="AC1211" s="3"/>
      <c r="AD1211" s="3"/>
      <c r="AE1211" s="3"/>
      <c r="AF1211" s="3"/>
      <c r="AG1211" s="3"/>
      <c r="AH1211" s="3"/>
      <c r="AI1211" s="3"/>
      <c r="AJ1211" s="3"/>
      <c r="AK1211" s="3"/>
      <c r="AL1211" s="3"/>
      <c r="AM1211" s="3"/>
      <c r="AN1211" s="3"/>
    </row>
    <row r="1212" spans="1:40" ht="14.5">
      <c r="A1212" s="3"/>
      <c r="B1212" s="3"/>
      <c r="C1212" s="3"/>
      <c r="D1212" s="3"/>
      <c r="E1212" s="3"/>
      <c r="F1212" s="3"/>
      <c r="G1212" s="3"/>
      <c r="H1212" s="3"/>
      <c r="I1212" s="3"/>
      <c r="J1212" s="3"/>
      <c r="K1212" s="3"/>
      <c r="L1212" s="3"/>
      <c r="M1212" s="3"/>
      <c r="N1212" s="3"/>
      <c r="O1212" s="3"/>
      <c r="P1212" s="3"/>
      <c r="Q1212" s="42"/>
      <c r="R1212" s="3"/>
      <c r="S1212" s="3"/>
      <c r="T1212" s="3"/>
      <c r="U1212" s="3"/>
      <c r="V1212" s="42"/>
      <c r="W1212" s="3"/>
      <c r="X1212" s="3"/>
      <c r="Y1212" s="3"/>
      <c r="Z1212" s="3"/>
      <c r="AA1212" s="3"/>
      <c r="AB1212" s="3"/>
      <c r="AC1212" s="3"/>
      <c r="AD1212" s="3"/>
      <c r="AE1212" s="3"/>
      <c r="AF1212" s="3"/>
      <c r="AG1212" s="3"/>
      <c r="AH1212" s="3"/>
      <c r="AI1212" s="3"/>
      <c r="AJ1212" s="3"/>
      <c r="AK1212" s="3"/>
      <c r="AL1212" s="3"/>
      <c r="AM1212" s="3"/>
      <c r="AN1212" s="3"/>
    </row>
    <row r="1213" spans="1:40" ht="14.5">
      <c r="A1213" s="3"/>
      <c r="B1213" s="3"/>
      <c r="C1213" s="3"/>
      <c r="D1213" s="3"/>
      <c r="E1213" s="3"/>
      <c r="F1213" s="3"/>
      <c r="G1213" s="3"/>
      <c r="H1213" s="3"/>
      <c r="I1213" s="3"/>
      <c r="J1213" s="3"/>
      <c r="K1213" s="3"/>
      <c r="L1213" s="3"/>
      <c r="M1213" s="3"/>
      <c r="N1213" s="3"/>
      <c r="O1213" s="3"/>
      <c r="P1213" s="3"/>
      <c r="Q1213" s="42"/>
      <c r="R1213" s="3"/>
      <c r="S1213" s="3"/>
      <c r="T1213" s="3"/>
      <c r="U1213" s="3"/>
      <c r="V1213" s="42"/>
      <c r="W1213" s="3"/>
      <c r="X1213" s="3"/>
      <c r="Y1213" s="3"/>
      <c r="Z1213" s="3"/>
      <c r="AA1213" s="3"/>
      <c r="AB1213" s="3"/>
      <c r="AC1213" s="3"/>
      <c r="AD1213" s="3"/>
      <c r="AE1213" s="3"/>
      <c r="AF1213" s="3"/>
      <c r="AG1213" s="3"/>
      <c r="AH1213" s="3"/>
      <c r="AI1213" s="3"/>
      <c r="AJ1213" s="3"/>
      <c r="AK1213" s="3"/>
      <c r="AL1213" s="3"/>
      <c r="AM1213" s="3"/>
      <c r="AN1213" s="3"/>
    </row>
    <row r="1214" spans="1:40" ht="14.5">
      <c r="A1214" s="3"/>
      <c r="B1214" s="3"/>
      <c r="C1214" s="3"/>
      <c r="D1214" s="3"/>
      <c r="E1214" s="3"/>
      <c r="F1214" s="3"/>
      <c r="G1214" s="3"/>
      <c r="H1214" s="3"/>
      <c r="I1214" s="3"/>
      <c r="J1214" s="3"/>
      <c r="K1214" s="3"/>
      <c r="L1214" s="3"/>
      <c r="M1214" s="3"/>
      <c r="N1214" s="3"/>
      <c r="O1214" s="3"/>
      <c r="P1214" s="3"/>
      <c r="Q1214" s="42"/>
      <c r="R1214" s="3"/>
      <c r="S1214" s="3"/>
      <c r="T1214" s="3"/>
      <c r="U1214" s="3"/>
      <c r="V1214" s="42"/>
      <c r="W1214" s="3"/>
      <c r="X1214" s="3"/>
      <c r="Y1214" s="3"/>
      <c r="Z1214" s="3"/>
      <c r="AA1214" s="3"/>
      <c r="AB1214" s="3"/>
      <c r="AC1214" s="3"/>
      <c r="AD1214" s="3"/>
      <c r="AE1214" s="3"/>
      <c r="AF1214" s="3"/>
      <c r="AG1214" s="3"/>
      <c r="AH1214" s="3"/>
      <c r="AI1214" s="3"/>
      <c r="AJ1214" s="3"/>
      <c r="AK1214" s="3"/>
      <c r="AL1214" s="3"/>
      <c r="AM1214" s="3"/>
      <c r="AN1214" s="3"/>
    </row>
    <row r="1215" spans="1:40" ht="14.5">
      <c r="A1215" s="3"/>
      <c r="B1215" s="3"/>
      <c r="C1215" s="3"/>
      <c r="D1215" s="3"/>
      <c r="E1215" s="3"/>
      <c r="F1215" s="3"/>
      <c r="G1215" s="3"/>
      <c r="H1215" s="3"/>
      <c r="I1215" s="3"/>
      <c r="J1215" s="3"/>
      <c r="K1215" s="3"/>
      <c r="L1215" s="3"/>
      <c r="M1215" s="3"/>
      <c r="N1215" s="3"/>
      <c r="O1215" s="3"/>
      <c r="P1215" s="3"/>
      <c r="Q1215" s="42"/>
      <c r="R1215" s="3"/>
      <c r="S1215" s="3"/>
      <c r="T1215" s="3"/>
      <c r="U1215" s="3"/>
      <c r="V1215" s="42"/>
      <c r="W1215" s="3"/>
      <c r="X1215" s="3"/>
      <c r="Y1215" s="3"/>
      <c r="Z1215" s="3"/>
      <c r="AA1215" s="3"/>
      <c r="AB1215" s="3"/>
      <c r="AC1215" s="3"/>
      <c r="AD1215" s="3"/>
      <c r="AE1215" s="3"/>
      <c r="AF1215" s="3"/>
      <c r="AG1215" s="3"/>
      <c r="AH1215" s="3"/>
      <c r="AI1215" s="3"/>
      <c r="AJ1215" s="3"/>
      <c r="AK1215" s="3"/>
      <c r="AL1215" s="3"/>
      <c r="AM1215" s="3"/>
      <c r="AN1215" s="3"/>
    </row>
    <row r="1216" spans="1:40" ht="14.5">
      <c r="A1216" s="3"/>
      <c r="B1216" s="3"/>
      <c r="C1216" s="3"/>
      <c r="D1216" s="3"/>
      <c r="E1216" s="3"/>
      <c r="F1216" s="3"/>
      <c r="G1216" s="3"/>
      <c r="H1216" s="3"/>
      <c r="I1216" s="3"/>
      <c r="J1216" s="3"/>
      <c r="K1216" s="3"/>
      <c r="L1216" s="3"/>
      <c r="M1216" s="3"/>
      <c r="N1216" s="3"/>
      <c r="O1216" s="3"/>
      <c r="P1216" s="3"/>
      <c r="Q1216" s="42"/>
      <c r="R1216" s="3"/>
      <c r="S1216" s="3"/>
      <c r="T1216" s="3"/>
      <c r="U1216" s="3"/>
      <c r="V1216" s="42"/>
      <c r="W1216" s="3"/>
      <c r="X1216" s="3"/>
      <c r="Y1216" s="3"/>
      <c r="Z1216" s="3"/>
      <c r="AA1216" s="3"/>
      <c r="AB1216" s="3"/>
      <c r="AC1216" s="3"/>
      <c r="AD1216" s="3"/>
      <c r="AE1216" s="3"/>
      <c r="AF1216" s="3"/>
      <c r="AG1216" s="3"/>
      <c r="AH1216" s="3"/>
      <c r="AI1216" s="3"/>
      <c r="AJ1216" s="3"/>
      <c r="AK1216" s="3"/>
      <c r="AL1216" s="3"/>
      <c r="AM1216" s="3"/>
      <c r="AN1216" s="3"/>
    </row>
    <row r="1217" spans="1:40" ht="14.5">
      <c r="A1217" s="3"/>
      <c r="B1217" s="3"/>
      <c r="C1217" s="3"/>
      <c r="D1217" s="3"/>
      <c r="E1217" s="3"/>
      <c r="F1217" s="3"/>
      <c r="G1217" s="3"/>
      <c r="H1217" s="3"/>
      <c r="I1217" s="3"/>
      <c r="J1217" s="3"/>
      <c r="K1217" s="3"/>
      <c r="L1217" s="3"/>
      <c r="M1217" s="3"/>
      <c r="N1217" s="3"/>
      <c r="O1217" s="3"/>
      <c r="P1217" s="3"/>
      <c r="Q1217" s="42"/>
      <c r="R1217" s="3"/>
      <c r="S1217" s="3"/>
      <c r="T1217" s="3"/>
      <c r="U1217" s="3"/>
      <c r="V1217" s="42"/>
      <c r="W1217" s="3"/>
      <c r="X1217" s="3"/>
      <c r="Y1217" s="3"/>
      <c r="Z1217" s="3"/>
      <c r="AA1217" s="3"/>
      <c r="AB1217" s="3"/>
      <c r="AC1217" s="3"/>
      <c r="AD1217" s="3"/>
      <c r="AE1217" s="3"/>
      <c r="AF1217" s="3"/>
      <c r="AG1217" s="3"/>
      <c r="AH1217" s="3"/>
      <c r="AI1217" s="3"/>
      <c r="AJ1217" s="3"/>
      <c r="AK1217" s="3"/>
      <c r="AL1217" s="3"/>
      <c r="AM1217" s="3"/>
      <c r="AN1217" s="3"/>
    </row>
    <row r="1218" spans="1:40" ht="14.5">
      <c r="A1218" s="3"/>
      <c r="B1218" s="3"/>
      <c r="C1218" s="3"/>
      <c r="D1218" s="3"/>
      <c r="E1218" s="3"/>
      <c r="F1218" s="3"/>
      <c r="G1218" s="3"/>
      <c r="H1218" s="3"/>
      <c r="I1218" s="3"/>
      <c r="J1218" s="3"/>
      <c r="K1218" s="3"/>
      <c r="L1218" s="3"/>
      <c r="M1218" s="3"/>
      <c r="N1218" s="3"/>
      <c r="O1218" s="3"/>
      <c r="P1218" s="3"/>
      <c r="Q1218" s="42"/>
      <c r="R1218" s="3"/>
      <c r="S1218" s="3"/>
      <c r="T1218" s="3"/>
      <c r="U1218" s="3"/>
      <c r="V1218" s="42"/>
      <c r="W1218" s="3"/>
      <c r="X1218" s="3"/>
      <c r="Y1218" s="3"/>
      <c r="Z1218" s="3"/>
      <c r="AA1218" s="3"/>
      <c r="AB1218" s="3"/>
      <c r="AC1218" s="3"/>
      <c r="AD1218" s="3"/>
      <c r="AE1218" s="3"/>
      <c r="AF1218" s="3"/>
      <c r="AG1218" s="3"/>
      <c r="AH1218" s="3"/>
      <c r="AI1218" s="3"/>
      <c r="AJ1218" s="3"/>
      <c r="AK1218" s="3"/>
      <c r="AL1218" s="3"/>
      <c r="AM1218" s="3"/>
      <c r="AN1218" s="3"/>
    </row>
    <row r="1219" spans="1:40" ht="14.5">
      <c r="A1219" s="3"/>
      <c r="B1219" s="3"/>
      <c r="C1219" s="3"/>
      <c r="D1219" s="3"/>
      <c r="E1219" s="3"/>
      <c r="F1219" s="3"/>
      <c r="G1219" s="3"/>
      <c r="H1219" s="3"/>
      <c r="I1219" s="3"/>
      <c r="J1219" s="3"/>
      <c r="K1219" s="3"/>
      <c r="L1219" s="3"/>
      <c r="M1219" s="3"/>
      <c r="N1219" s="3"/>
      <c r="O1219" s="3"/>
      <c r="P1219" s="3"/>
      <c r="Q1219" s="42"/>
      <c r="R1219" s="3"/>
      <c r="S1219" s="3"/>
      <c r="T1219" s="3"/>
      <c r="U1219" s="3"/>
      <c r="V1219" s="42"/>
      <c r="W1219" s="3"/>
      <c r="X1219" s="3"/>
      <c r="Y1219" s="3"/>
      <c r="Z1219" s="3"/>
      <c r="AA1219" s="3"/>
      <c r="AB1219" s="3"/>
      <c r="AC1219" s="3"/>
      <c r="AD1219" s="3"/>
      <c r="AE1219" s="3"/>
      <c r="AF1219" s="3"/>
      <c r="AG1219" s="3"/>
      <c r="AH1219" s="3"/>
      <c r="AI1219" s="3"/>
      <c r="AJ1219" s="3"/>
      <c r="AK1219" s="3"/>
      <c r="AL1219" s="3"/>
      <c r="AM1219" s="3"/>
      <c r="AN1219" s="3"/>
    </row>
    <row r="1220" spans="1:40" ht="14.5">
      <c r="A1220" s="3"/>
      <c r="B1220" s="3"/>
      <c r="C1220" s="3"/>
      <c r="D1220" s="3"/>
      <c r="E1220" s="3"/>
      <c r="F1220" s="3"/>
      <c r="G1220" s="3"/>
      <c r="H1220" s="3"/>
      <c r="I1220" s="3"/>
      <c r="J1220" s="3"/>
      <c r="K1220" s="3"/>
      <c r="L1220" s="3"/>
      <c r="M1220" s="3"/>
      <c r="N1220" s="3"/>
      <c r="O1220" s="3"/>
      <c r="P1220" s="3"/>
      <c r="Q1220" s="42"/>
      <c r="R1220" s="3"/>
      <c r="S1220" s="3"/>
      <c r="T1220" s="3"/>
      <c r="U1220" s="3"/>
      <c r="V1220" s="42"/>
      <c r="W1220" s="3"/>
      <c r="X1220" s="3"/>
      <c r="Y1220" s="3"/>
      <c r="Z1220" s="3"/>
      <c r="AA1220" s="3"/>
      <c r="AB1220" s="3"/>
      <c r="AC1220" s="3"/>
      <c r="AD1220" s="3"/>
      <c r="AE1220" s="3"/>
      <c r="AF1220" s="3"/>
      <c r="AG1220" s="3"/>
      <c r="AH1220" s="3"/>
      <c r="AI1220" s="3"/>
      <c r="AJ1220" s="3"/>
      <c r="AK1220" s="3"/>
      <c r="AL1220" s="3"/>
      <c r="AM1220" s="3"/>
      <c r="AN1220" s="3"/>
    </row>
    <row r="1221" spans="1:40" ht="14.5">
      <c r="A1221" s="3"/>
      <c r="B1221" s="3"/>
      <c r="C1221" s="3"/>
      <c r="D1221" s="3"/>
      <c r="E1221" s="3"/>
      <c r="F1221" s="3"/>
      <c r="G1221" s="3"/>
      <c r="H1221" s="3"/>
      <c r="I1221" s="3"/>
      <c r="J1221" s="3"/>
      <c r="K1221" s="3"/>
      <c r="L1221" s="3"/>
      <c r="M1221" s="3"/>
      <c r="N1221" s="3"/>
      <c r="O1221" s="3"/>
      <c r="P1221" s="3"/>
      <c r="Q1221" s="42"/>
      <c r="R1221" s="3"/>
      <c r="S1221" s="3"/>
      <c r="T1221" s="3"/>
      <c r="U1221" s="3"/>
      <c r="V1221" s="42"/>
      <c r="W1221" s="3"/>
      <c r="X1221" s="3"/>
      <c r="Y1221" s="3"/>
      <c r="Z1221" s="3"/>
      <c r="AA1221" s="3"/>
      <c r="AB1221" s="3"/>
      <c r="AC1221" s="3"/>
      <c r="AD1221" s="3"/>
      <c r="AE1221" s="3"/>
      <c r="AF1221" s="3"/>
      <c r="AG1221" s="3"/>
      <c r="AH1221" s="3"/>
      <c r="AI1221" s="3"/>
      <c r="AJ1221" s="3"/>
      <c r="AK1221" s="3"/>
      <c r="AL1221" s="3"/>
      <c r="AM1221" s="3"/>
      <c r="AN1221" s="3"/>
    </row>
    <row r="1222" spans="1:40" ht="14.5">
      <c r="A1222" s="3"/>
      <c r="B1222" s="3"/>
      <c r="C1222" s="3"/>
      <c r="D1222" s="3"/>
      <c r="E1222" s="3"/>
      <c r="F1222" s="3"/>
      <c r="G1222" s="3"/>
      <c r="H1222" s="3"/>
      <c r="I1222" s="3"/>
      <c r="J1222" s="3"/>
      <c r="K1222" s="3"/>
      <c r="L1222" s="3"/>
      <c r="M1222" s="3"/>
      <c r="N1222" s="3"/>
      <c r="O1222" s="3"/>
      <c r="P1222" s="3"/>
      <c r="Q1222" s="42"/>
      <c r="R1222" s="3"/>
      <c r="S1222" s="3"/>
      <c r="T1222" s="3"/>
      <c r="U1222" s="3"/>
      <c r="V1222" s="42"/>
      <c r="W1222" s="3"/>
      <c r="X1222" s="3"/>
      <c r="Y1222" s="3"/>
      <c r="Z1222" s="3"/>
      <c r="AA1222" s="3"/>
      <c r="AB1222" s="3"/>
      <c r="AC1222" s="3"/>
      <c r="AD1222" s="3"/>
      <c r="AE1222" s="3"/>
      <c r="AF1222" s="3"/>
      <c r="AG1222" s="3"/>
      <c r="AH1222" s="3"/>
      <c r="AI1222" s="3"/>
      <c r="AJ1222" s="3"/>
      <c r="AK1222" s="3"/>
      <c r="AL1222" s="3"/>
      <c r="AM1222" s="3"/>
      <c r="AN1222" s="3"/>
    </row>
    <row r="1223" spans="1:40" ht="14.5">
      <c r="A1223" s="3"/>
      <c r="B1223" s="3"/>
      <c r="C1223" s="3"/>
      <c r="D1223" s="3"/>
      <c r="E1223" s="3"/>
      <c r="F1223" s="3"/>
      <c r="G1223" s="3"/>
      <c r="H1223" s="3"/>
      <c r="I1223" s="3"/>
      <c r="J1223" s="3"/>
      <c r="K1223" s="3"/>
      <c r="L1223" s="3"/>
      <c r="M1223" s="3"/>
      <c r="N1223" s="3"/>
      <c r="O1223" s="3"/>
      <c r="P1223" s="3"/>
      <c r="Q1223" s="42"/>
      <c r="R1223" s="3"/>
      <c r="S1223" s="3"/>
      <c r="T1223" s="3"/>
      <c r="U1223" s="3"/>
      <c r="V1223" s="42"/>
      <c r="W1223" s="3"/>
      <c r="X1223" s="3"/>
      <c r="Y1223" s="3"/>
      <c r="Z1223" s="3"/>
      <c r="AA1223" s="3"/>
      <c r="AB1223" s="3"/>
      <c r="AC1223" s="3"/>
      <c r="AD1223" s="3"/>
      <c r="AE1223" s="3"/>
      <c r="AF1223" s="3"/>
      <c r="AG1223" s="3"/>
      <c r="AH1223" s="3"/>
      <c r="AI1223" s="3"/>
      <c r="AJ1223" s="3"/>
      <c r="AK1223" s="3"/>
      <c r="AL1223" s="3"/>
      <c r="AM1223" s="3"/>
      <c r="AN1223" s="3"/>
    </row>
    <row r="1224" spans="1:40" ht="14.5">
      <c r="A1224" s="3"/>
      <c r="B1224" s="3"/>
      <c r="C1224" s="3"/>
      <c r="D1224" s="3"/>
      <c r="E1224" s="3"/>
      <c r="F1224" s="3"/>
      <c r="G1224" s="3"/>
      <c r="H1224" s="3"/>
      <c r="I1224" s="3"/>
      <c r="J1224" s="3"/>
      <c r="K1224" s="3"/>
      <c r="L1224" s="3"/>
      <c r="M1224" s="3"/>
      <c r="N1224" s="3"/>
      <c r="O1224" s="3"/>
      <c r="P1224" s="3"/>
      <c r="Q1224" s="42"/>
      <c r="R1224" s="3"/>
      <c r="S1224" s="3"/>
      <c r="T1224" s="3"/>
      <c r="U1224" s="3"/>
      <c r="V1224" s="42"/>
      <c r="W1224" s="3"/>
      <c r="X1224" s="3"/>
      <c r="Y1224" s="3"/>
      <c r="Z1224" s="3"/>
      <c r="AA1224" s="3"/>
      <c r="AB1224" s="3"/>
      <c r="AC1224" s="3"/>
      <c r="AD1224" s="3"/>
      <c r="AE1224" s="3"/>
      <c r="AF1224" s="3"/>
      <c r="AG1224" s="3"/>
      <c r="AH1224" s="3"/>
      <c r="AI1224" s="3"/>
      <c r="AJ1224" s="3"/>
      <c r="AK1224" s="3"/>
      <c r="AL1224" s="3"/>
      <c r="AM1224" s="3"/>
      <c r="AN1224" s="3"/>
    </row>
    <row r="1225" spans="1:40" ht="14.5">
      <c r="A1225" s="3"/>
      <c r="B1225" s="3"/>
      <c r="C1225" s="3"/>
      <c r="D1225" s="3"/>
      <c r="E1225" s="3"/>
      <c r="F1225" s="3"/>
      <c r="G1225" s="3"/>
      <c r="H1225" s="3"/>
      <c r="I1225" s="3"/>
      <c r="J1225" s="3"/>
      <c r="K1225" s="3"/>
      <c r="L1225" s="3"/>
      <c r="M1225" s="3"/>
      <c r="N1225" s="3"/>
      <c r="O1225" s="3"/>
      <c r="P1225" s="3"/>
      <c r="Q1225" s="42"/>
      <c r="R1225" s="3"/>
      <c r="S1225" s="3"/>
      <c r="T1225" s="3"/>
      <c r="U1225" s="3"/>
      <c r="V1225" s="42"/>
      <c r="W1225" s="3"/>
      <c r="X1225" s="3"/>
      <c r="Y1225" s="3"/>
      <c r="Z1225" s="3"/>
      <c r="AA1225" s="3"/>
      <c r="AB1225" s="3"/>
      <c r="AC1225" s="3"/>
      <c r="AD1225" s="3"/>
      <c r="AE1225" s="3"/>
      <c r="AF1225" s="3"/>
      <c r="AG1225" s="3"/>
      <c r="AH1225" s="3"/>
      <c r="AI1225" s="3"/>
      <c r="AJ1225" s="3"/>
      <c r="AK1225" s="3"/>
      <c r="AL1225" s="3"/>
      <c r="AM1225" s="3"/>
      <c r="AN1225" s="3"/>
    </row>
    <row r="1226" spans="1:40" ht="14.5">
      <c r="A1226" s="3"/>
      <c r="B1226" s="3"/>
      <c r="C1226" s="3"/>
      <c r="D1226" s="3"/>
      <c r="E1226" s="3"/>
      <c r="F1226" s="3"/>
      <c r="G1226" s="3"/>
      <c r="H1226" s="3"/>
      <c r="I1226" s="3"/>
      <c r="J1226" s="3"/>
      <c r="K1226" s="3"/>
      <c r="L1226" s="3"/>
      <c r="M1226" s="3"/>
      <c r="N1226" s="3"/>
      <c r="O1226" s="3"/>
      <c r="P1226" s="3"/>
      <c r="Q1226" s="42"/>
      <c r="R1226" s="3"/>
      <c r="S1226" s="3"/>
      <c r="T1226" s="3"/>
      <c r="U1226" s="3"/>
      <c r="V1226" s="42"/>
      <c r="W1226" s="3"/>
      <c r="X1226" s="3"/>
      <c r="Y1226" s="3"/>
      <c r="Z1226" s="3"/>
      <c r="AA1226" s="3"/>
      <c r="AB1226" s="3"/>
      <c r="AC1226" s="3"/>
      <c r="AD1226" s="3"/>
      <c r="AE1226" s="3"/>
      <c r="AF1226" s="3"/>
      <c r="AG1226" s="3"/>
      <c r="AH1226" s="3"/>
      <c r="AI1226" s="3"/>
      <c r="AJ1226" s="3"/>
      <c r="AK1226" s="3"/>
      <c r="AL1226" s="3"/>
      <c r="AM1226" s="3"/>
      <c r="AN1226" s="3"/>
    </row>
    <row r="1227" spans="1:40" ht="14.5">
      <c r="A1227" s="3"/>
      <c r="B1227" s="3"/>
      <c r="C1227" s="3"/>
      <c r="D1227" s="3"/>
      <c r="E1227" s="3"/>
      <c r="F1227" s="3"/>
      <c r="G1227" s="3"/>
      <c r="H1227" s="3"/>
      <c r="I1227" s="3"/>
      <c r="J1227" s="3"/>
      <c r="K1227" s="3"/>
      <c r="L1227" s="3"/>
      <c r="M1227" s="3"/>
      <c r="N1227" s="3"/>
      <c r="O1227" s="3"/>
      <c r="P1227" s="3"/>
      <c r="Q1227" s="42"/>
      <c r="R1227" s="3"/>
      <c r="S1227" s="3"/>
      <c r="T1227" s="3"/>
      <c r="U1227" s="3"/>
      <c r="V1227" s="42"/>
      <c r="W1227" s="3"/>
      <c r="X1227" s="3"/>
      <c r="Y1227" s="3"/>
      <c r="Z1227" s="3"/>
      <c r="AA1227" s="3"/>
      <c r="AB1227" s="3"/>
      <c r="AC1227" s="3"/>
      <c r="AD1227" s="3"/>
      <c r="AE1227" s="3"/>
      <c r="AF1227" s="3"/>
      <c r="AG1227" s="3"/>
      <c r="AH1227" s="3"/>
      <c r="AI1227" s="3"/>
      <c r="AJ1227" s="3"/>
      <c r="AK1227" s="3"/>
      <c r="AL1227" s="3"/>
      <c r="AM1227" s="3"/>
      <c r="AN1227" s="3"/>
    </row>
    <row r="1228" spans="1:40" ht="14.5">
      <c r="A1228" s="3"/>
      <c r="B1228" s="3"/>
      <c r="C1228" s="3"/>
      <c r="D1228" s="3"/>
      <c r="E1228" s="3"/>
      <c r="F1228" s="3"/>
      <c r="G1228" s="3"/>
      <c r="H1228" s="3"/>
      <c r="I1228" s="3"/>
      <c r="J1228" s="3"/>
      <c r="K1228" s="3"/>
      <c r="L1228" s="3"/>
      <c r="M1228" s="3"/>
      <c r="N1228" s="3"/>
      <c r="O1228" s="3"/>
      <c r="P1228" s="3"/>
      <c r="Q1228" s="42"/>
      <c r="R1228" s="3"/>
      <c r="S1228" s="3"/>
      <c r="T1228" s="3"/>
      <c r="U1228" s="3"/>
      <c r="V1228" s="42"/>
      <c r="W1228" s="3"/>
      <c r="X1228" s="3"/>
      <c r="Y1228" s="3"/>
      <c r="Z1228" s="3"/>
      <c r="AA1228" s="3"/>
      <c r="AB1228" s="3"/>
      <c r="AC1228" s="3"/>
      <c r="AD1228" s="3"/>
      <c r="AE1228" s="3"/>
      <c r="AF1228" s="3"/>
      <c r="AG1228" s="3"/>
      <c r="AH1228" s="3"/>
      <c r="AI1228" s="3"/>
      <c r="AJ1228" s="3"/>
      <c r="AK1228" s="3"/>
      <c r="AL1228" s="3"/>
      <c r="AM1228" s="3"/>
      <c r="AN1228" s="3"/>
    </row>
    <row r="1229" spans="1:40" ht="14.5">
      <c r="A1229" s="3"/>
      <c r="B1229" s="3"/>
      <c r="C1229" s="3"/>
      <c r="D1229" s="3"/>
      <c r="E1229" s="3"/>
      <c r="F1229" s="3"/>
      <c r="G1229" s="3"/>
      <c r="H1229" s="3"/>
      <c r="I1229" s="3"/>
      <c r="J1229" s="3"/>
      <c r="K1229" s="3"/>
      <c r="L1229" s="3"/>
      <c r="M1229" s="3"/>
      <c r="N1229" s="3"/>
      <c r="O1229" s="3"/>
      <c r="P1229" s="3"/>
      <c r="Q1229" s="42"/>
      <c r="R1229" s="3"/>
      <c r="S1229" s="3"/>
      <c r="T1229" s="3"/>
      <c r="U1229" s="3"/>
      <c r="V1229" s="42"/>
      <c r="W1229" s="3"/>
      <c r="X1229" s="3"/>
      <c r="Y1229" s="3"/>
      <c r="Z1229" s="3"/>
      <c r="AA1229" s="3"/>
      <c r="AB1229" s="3"/>
      <c r="AC1229" s="3"/>
      <c r="AD1229" s="3"/>
      <c r="AE1229" s="3"/>
      <c r="AF1229" s="3"/>
      <c r="AG1229" s="3"/>
      <c r="AH1229" s="3"/>
      <c r="AI1229" s="3"/>
      <c r="AJ1229" s="3"/>
      <c r="AK1229" s="3"/>
      <c r="AL1229" s="3"/>
      <c r="AM1229" s="3"/>
      <c r="AN1229" s="3"/>
    </row>
    <row r="1230" spans="1:40" ht="14.5">
      <c r="A1230" s="3"/>
      <c r="B1230" s="3"/>
      <c r="C1230" s="3"/>
      <c r="D1230" s="3"/>
      <c r="E1230" s="3"/>
      <c r="F1230" s="3"/>
      <c r="G1230" s="3"/>
      <c r="H1230" s="3"/>
      <c r="I1230" s="3"/>
      <c r="J1230" s="3"/>
      <c r="K1230" s="3"/>
      <c r="L1230" s="3"/>
      <c r="M1230" s="3"/>
      <c r="N1230" s="3"/>
      <c r="O1230" s="3"/>
      <c r="P1230" s="3"/>
      <c r="Q1230" s="42"/>
      <c r="R1230" s="3"/>
      <c r="S1230" s="3"/>
      <c r="T1230" s="3"/>
      <c r="U1230" s="3"/>
      <c r="V1230" s="42"/>
      <c r="W1230" s="3"/>
      <c r="X1230" s="3"/>
      <c r="Y1230" s="3"/>
      <c r="Z1230" s="3"/>
      <c r="AA1230" s="3"/>
      <c r="AB1230" s="3"/>
      <c r="AC1230" s="3"/>
      <c r="AD1230" s="3"/>
      <c r="AE1230" s="3"/>
      <c r="AF1230" s="3"/>
      <c r="AG1230" s="3"/>
      <c r="AH1230" s="3"/>
      <c r="AI1230" s="3"/>
      <c r="AJ1230" s="3"/>
      <c r="AK1230" s="3"/>
      <c r="AL1230" s="3"/>
      <c r="AM1230" s="3"/>
      <c r="AN1230" s="3"/>
    </row>
    <row r="1231" spans="1:40" ht="14.5">
      <c r="A1231" s="3"/>
      <c r="B1231" s="3"/>
      <c r="C1231" s="3"/>
      <c r="D1231" s="3"/>
      <c r="E1231" s="3"/>
      <c r="F1231" s="3"/>
      <c r="G1231" s="3"/>
      <c r="H1231" s="3"/>
      <c r="I1231" s="3"/>
      <c r="J1231" s="3"/>
      <c r="K1231" s="3"/>
      <c r="L1231" s="3"/>
      <c r="M1231" s="3"/>
      <c r="N1231" s="3"/>
      <c r="O1231" s="3"/>
      <c r="P1231" s="3"/>
      <c r="Q1231" s="42"/>
      <c r="R1231" s="3"/>
      <c r="S1231" s="3"/>
      <c r="T1231" s="3"/>
      <c r="U1231" s="3"/>
      <c r="V1231" s="42"/>
      <c r="W1231" s="3"/>
      <c r="X1231" s="3"/>
      <c r="Y1231" s="3"/>
      <c r="Z1231" s="3"/>
      <c r="AA1231" s="3"/>
      <c r="AB1231" s="3"/>
      <c r="AC1231" s="3"/>
      <c r="AD1231" s="3"/>
      <c r="AE1231" s="3"/>
      <c r="AF1231" s="3"/>
      <c r="AG1231" s="3"/>
      <c r="AH1231" s="3"/>
      <c r="AI1231" s="3"/>
      <c r="AJ1231" s="3"/>
      <c r="AK1231" s="3"/>
      <c r="AL1231" s="3"/>
      <c r="AM1231" s="3"/>
      <c r="AN1231" s="3"/>
    </row>
    <row r="1232" spans="1:40" ht="14.5">
      <c r="A1232" s="3"/>
      <c r="B1232" s="3"/>
      <c r="C1232" s="3"/>
      <c r="D1232" s="3"/>
      <c r="E1232" s="3"/>
      <c r="F1232" s="3"/>
      <c r="G1232" s="3"/>
      <c r="H1232" s="3"/>
      <c r="I1232" s="3"/>
      <c r="J1232" s="3"/>
      <c r="K1232" s="3"/>
      <c r="L1232" s="3"/>
      <c r="M1232" s="3"/>
      <c r="N1232" s="3"/>
      <c r="O1232" s="3"/>
      <c r="P1232" s="3"/>
      <c r="Q1232" s="42"/>
      <c r="R1232" s="3"/>
      <c r="S1232" s="3"/>
      <c r="T1232" s="3"/>
      <c r="U1232" s="3"/>
      <c r="V1232" s="42"/>
      <c r="W1232" s="3"/>
      <c r="X1232" s="3"/>
      <c r="Y1232" s="3"/>
      <c r="Z1232" s="3"/>
      <c r="AA1232" s="3"/>
      <c r="AB1232" s="3"/>
      <c r="AC1232" s="3"/>
      <c r="AD1232" s="3"/>
      <c r="AE1232" s="3"/>
      <c r="AF1232" s="3"/>
      <c r="AG1232" s="3"/>
      <c r="AH1232" s="3"/>
      <c r="AI1232" s="3"/>
      <c r="AJ1232" s="3"/>
      <c r="AK1232" s="3"/>
      <c r="AL1232" s="3"/>
      <c r="AM1232" s="3"/>
      <c r="AN1232" s="3"/>
    </row>
    <row r="1233" spans="1:40" ht="14.5">
      <c r="A1233" s="3"/>
      <c r="B1233" s="3"/>
      <c r="C1233" s="3"/>
      <c r="D1233" s="3"/>
      <c r="E1233" s="3"/>
      <c r="F1233" s="3"/>
      <c r="G1233" s="3"/>
      <c r="H1233" s="3"/>
      <c r="I1233" s="3"/>
      <c r="J1233" s="3"/>
      <c r="K1233" s="3"/>
      <c r="L1233" s="3"/>
      <c r="M1233" s="3"/>
      <c r="N1233" s="3"/>
      <c r="O1233" s="3"/>
      <c r="P1233" s="3"/>
      <c r="Q1233" s="42"/>
      <c r="R1233" s="3"/>
      <c r="S1233" s="3"/>
      <c r="T1233" s="3"/>
      <c r="U1233" s="3"/>
      <c r="V1233" s="42"/>
      <c r="W1233" s="3"/>
      <c r="X1233" s="3"/>
      <c r="Y1233" s="3"/>
      <c r="Z1233" s="3"/>
      <c r="AA1233" s="3"/>
      <c r="AB1233" s="3"/>
      <c r="AC1233" s="3"/>
      <c r="AD1233" s="3"/>
      <c r="AE1233" s="3"/>
      <c r="AF1233" s="3"/>
      <c r="AG1233" s="3"/>
      <c r="AH1233" s="3"/>
      <c r="AI1233" s="3"/>
      <c r="AJ1233" s="3"/>
      <c r="AK1233" s="3"/>
      <c r="AL1233" s="3"/>
      <c r="AM1233" s="3"/>
      <c r="AN1233" s="3"/>
    </row>
    <row r="1234" spans="1:40" ht="14.5">
      <c r="A1234" s="3"/>
      <c r="B1234" s="3"/>
      <c r="C1234" s="3"/>
      <c r="D1234" s="3"/>
      <c r="E1234" s="3"/>
      <c r="F1234" s="3"/>
      <c r="G1234" s="3"/>
      <c r="H1234" s="3"/>
      <c r="I1234" s="3"/>
      <c r="J1234" s="3"/>
      <c r="K1234" s="3"/>
      <c r="L1234" s="3"/>
      <c r="M1234" s="3"/>
      <c r="N1234" s="3"/>
      <c r="O1234" s="3"/>
      <c r="P1234" s="3"/>
      <c r="Q1234" s="42"/>
      <c r="R1234" s="3"/>
      <c r="S1234" s="3"/>
      <c r="T1234" s="3"/>
      <c r="U1234" s="3"/>
      <c r="V1234" s="42"/>
      <c r="W1234" s="3"/>
      <c r="X1234" s="3"/>
      <c r="Y1234" s="3"/>
      <c r="Z1234" s="3"/>
      <c r="AA1234" s="3"/>
      <c r="AB1234" s="3"/>
      <c r="AC1234" s="3"/>
      <c r="AD1234" s="3"/>
      <c r="AE1234" s="3"/>
      <c r="AF1234" s="3"/>
      <c r="AG1234" s="3"/>
      <c r="AH1234" s="3"/>
      <c r="AI1234" s="3"/>
      <c r="AJ1234" s="3"/>
      <c r="AK1234" s="3"/>
      <c r="AL1234" s="3"/>
      <c r="AM1234" s="3"/>
      <c r="AN1234" s="3"/>
    </row>
    <row r="1235" spans="1:40" ht="14.5">
      <c r="A1235" s="3"/>
      <c r="B1235" s="3"/>
      <c r="C1235" s="3"/>
      <c r="D1235" s="3"/>
      <c r="E1235" s="3"/>
      <c r="F1235" s="3"/>
      <c r="G1235" s="3"/>
      <c r="H1235" s="3"/>
      <c r="I1235" s="3"/>
      <c r="J1235" s="3"/>
      <c r="K1235" s="3"/>
      <c r="L1235" s="3"/>
      <c r="M1235" s="3"/>
      <c r="N1235" s="3"/>
      <c r="O1235" s="3"/>
      <c r="P1235" s="3"/>
      <c r="Q1235" s="42"/>
      <c r="R1235" s="3"/>
      <c r="S1235" s="3"/>
      <c r="T1235" s="3"/>
      <c r="U1235" s="3"/>
      <c r="V1235" s="42"/>
      <c r="W1235" s="3"/>
      <c r="X1235" s="3"/>
      <c r="Y1235" s="3"/>
      <c r="Z1235" s="3"/>
      <c r="AA1235" s="3"/>
      <c r="AB1235" s="3"/>
      <c r="AC1235" s="3"/>
      <c r="AD1235" s="3"/>
      <c r="AE1235" s="3"/>
      <c r="AF1235" s="3"/>
      <c r="AG1235" s="3"/>
      <c r="AH1235" s="3"/>
      <c r="AI1235" s="3"/>
      <c r="AJ1235" s="3"/>
      <c r="AK1235" s="3"/>
      <c r="AL1235" s="3"/>
      <c r="AM1235" s="3"/>
      <c r="AN1235" s="3"/>
    </row>
    <row r="1236" spans="1:40" ht="14.5">
      <c r="A1236" s="3"/>
      <c r="B1236" s="3"/>
      <c r="C1236" s="3"/>
      <c r="D1236" s="3"/>
      <c r="E1236" s="3"/>
      <c r="F1236" s="3"/>
      <c r="G1236" s="3"/>
      <c r="H1236" s="3"/>
      <c r="I1236" s="3"/>
      <c r="J1236" s="3"/>
      <c r="K1236" s="3"/>
      <c r="L1236" s="3"/>
      <c r="M1236" s="3"/>
      <c r="N1236" s="3"/>
      <c r="O1236" s="3"/>
      <c r="P1236" s="3"/>
      <c r="Q1236" s="42"/>
      <c r="R1236" s="3"/>
      <c r="S1236" s="3"/>
      <c r="T1236" s="3"/>
      <c r="U1236" s="3"/>
      <c r="V1236" s="42"/>
      <c r="W1236" s="3"/>
      <c r="X1236" s="3"/>
      <c r="Y1236" s="3"/>
      <c r="Z1236" s="3"/>
      <c r="AA1236" s="3"/>
      <c r="AB1236" s="3"/>
      <c r="AC1236" s="3"/>
      <c r="AD1236" s="3"/>
      <c r="AE1236" s="3"/>
      <c r="AF1236" s="3"/>
      <c r="AG1236" s="3"/>
      <c r="AH1236" s="3"/>
      <c r="AI1236" s="3"/>
      <c r="AJ1236" s="3"/>
      <c r="AK1236" s="3"/>
      <c r="AL1236" s="3"/>
      <c r="AM1236" s="3"/>
      <c r="AN1236" s="3"/>
    </row>
    <row r="1237" spans="1:40" ht="14.5">
      <c r="A1237" s="3"/>
      <c r="B1237" s="3"/>
      <c r="C1237" s="3"/>
      <c r="D1237" s="3"/>
      <c r="E1237" s="3"/>
      <c r="F1237" s="3"/>
      <c r="G1237" s="3"/>
      <c r="H1237" s="3"/>
      <c r="I1237" s="3"/>
      <c r="J1237" s="3"/>
      <c r="K1237" s="3"/>
      <c r="L1237" s="3"/>
      <c r="M1237" s="3"/>
      <c r="N1237" s="3"/>
      <c r="O1237" s="3"/>
      <c r="P1237" s="3"/>
      <c r="Q1237" s="42"/>
      <c r="R1237" s="3"/>
      <c r="S1237" s="3"/>
      <c r="T1237" s="3"/>
      <c r="U1237" s="3"/>
      <c r="V1237" s="42"/>
      <c r="W1237" s="3"/>
      <c r="X1237" s="3"/>
      <c r="Y1237" s="3"/>
      <c r="Z1237" s="3"/>
      <c r="AA1237" s="3"/>
      <c r="AB1237" s="3"/>
      <c r="AC1237" s="3"/>
      <c r="AD1237" s="3"/>
      <c r="AE1237" s="3"/>
      <c r="AF1237" s="3"/>
      <c r="AG1237" s="3"/>
      <c r="AH1237" s="3"/>
      <c r="AI1237" s="3"/>
      <c r="AJ1237" s="3"/>
      <c r="AK1237" s="3"/>
      <c r="AL1237" s="3"/>
      <c r="AM1237" s="3"/>
      <c r="AN1237" s="3"/>
    </row>
    <row r="1238" spans="1:40" ht="14.5">
      <c r="A1238" s="3"/>
      <c r="B1238" s="3"/>
      <c r="C1238" s="3"/>
      <c r="D1238" s="3"/>
      <c r="E1238" s="3"/>
      <c r="F1238" s="3"/>
      <c r="G1238" s="3"/>
      <c r="H1238" s="3"/>
      <c r="I1238" s="3"/>
      <c r="J1238" s="3"/>
      <c r="K1238" s="3"/>
      <c r="L1238" s="3"/>
      <c r="M1238" s="3"/>
      <c r="N1238" s="3"/>
      <c r="O1238" s="3"/>
      <c r="P1238" s="3"/>
      <c r="Q1238" s="42"/>
      <c r="R1238" s="3"/>
      <c r="S1238" s="3"/>
      <c r="T1238" s="3"/>
      <c r="U1238" s="3"/>
      <c r="V1238" s="42"/>
      <c r="W1238" s="3"/>
      <c r="X1238" s="3"/>
      <c r="Y1238" s="3"/>
      <c r="Z1238" s="3"/>
      <c r="AA1238" s="3"/>
      <c r="AB1238" s="3"/>
      <c r="AC1238" s="3"/>
      <c r="AD1238" s="3"/>
      <c r="AE1238" s="3"/>
      <c r="AF1238" s="3"/>
      <c r="AG1238" s="3"/>
      <c r="AH1238" s="3"/>
      <c r="AI1238" s="3"/>
      <c r="AJ1238" s="3"/>
      <c r="AK1238" s="3"/>
      <c r="AL1238" s="3"/>
      <c r="AM1238" s="3"/>
      <c r="AN1238" s="3"/>
    </row>
    <row r="1239" spans="1:40" ht="14.5">
      <c r="A1239" s="3"/>
      <c r="B1239" s="3"/>
      <c r="C1239" s="3"/>
      <c r="D1239" s="3"/>
      <c r="E1239" s="3"/>
      <c r="F1239" s="3"/>
      <c r="G1239" s="3"/>
      <c r="H1239" s="3"/>
      <c r="I1239" s="3"/>
      <c r="J1239" s="3"/>
      <c r="K1239" s="3"/>
      <c r="L1239" s="3"/>
      <c r="M1239" s="3"/>
      <c r="N1239" s="3"/>
      <c r="O1239" s="3"/>
      <c r="P1239" s="3"/>
      <c r="Q1239" s="42"/>
      <c r="R1239" s="3"/>
      <c r="S1239" s="3"/>
      <c r="T1239" s="3"/>
      <c r="U1239" s="3"/>
      <c r="V1239" s="42"/>
      <c r="W1239" s="3"/>
      <c r="X1239" s="3"/>
      <c r="Y1239" s="3"/>
      <c r="Z1239" s="3"/>
      <c r="AA1239" s="3"/>
      <c r="AB1239" s="3"/>
      <c r="AC1239" s="3"/>
      <c r="AD1239" s="3"/>
      <c r="AE1239" s="3"/>
      <c r="AF1239" s="3"/>
      <c r="AG1239" s="3"/>
      <c r="AH1239" s="3"/>
      <c r="AI1239" s="3"/>
      <c r="AJ1239" s="3"/>
      <c r="AK1239" s="3"/>
      <c r="AL1239" s="3"/>
      <c r="AM1239" s="3"/>
      <c r="AN1239" s="3"/>
    </row>
    <row r="1240" spans="1:40" ht="14.5">
      <c r="A1240" s="3"/>
      <c r="B1240" s="3"/>
      <c r="C1240" s="3"/>
      <c r="D1240" s="3"/>
      <c r="E1240" s="3"/>
      <c r="F1240" s="3"/>
      <c r="G1240" s="3"/>
      <c r="H1240" s="3"/>
      <c r="I1240" s="3"/>
      <c r="J1240" s="3"/>
      <c r="K1240" s="3"/>
      <c r="L1240" s="3"/>
      <c r="M1240" s="3"/>
      <c r="N1240" s="3"/>
      <c r="O1240" s="3"/>
      <c r="P1240" s="3"/>
      <c r="Q1240" s="42"/>
      <c r="R1240" s="3"/>
      <c r="S1240" s="3"/>
      <c r="T1240" s="3"/>
      <c r="U1240" s="3"/>
      <c r="V1240" s="42"/>
      <c r="W1240" s="3"/>
      <c r="X1240" s="3"/>
      <c r="Y1240" s="3"/>
      <c r="Z1240" s="3"/>
      <c r="AA1240" s="3"/>
      <c r="AB1240" s="3"/>
      <c r="AC1240" s="3"/>
      <c r="AD1240" s="3"/>
      <c r="AE1240" s="3"/>
      <c r="AF1240" s="3"/>
      <c r="AG1240" s="3"/>
      <c r="AH1240" s="3"/>
      <c r="AI1240" s="3"/>
      <c r="AJ1240" s="3"/>
      <c r="AK1240" s="3"/>
      <c r="AL1240" s="3"/>
      <c r="AM1240" s="3"/>
      <c r="AN1240" s="3"/>
    </row>
    <row r="1241" spans="1:40" ht="14.5">
      <c r="A1241" s="3"/>
      <c r="B1241" s="3"/>
      <c r="C1241" s="3"/>
      <c r="D1241" s="3"/>
      <c r="E1241" s="3"/>
      <c r="F1241" s="3"/>
      <c r="G1241" s="3"/>
      <c r="H1241" s="3"/>
      <c r="I1241" s="3"/>
      <c r="J1241" s="3"/>
      <c r="K1241" s="3"/>
      <c r="L1241" s="3"/>
      <c r="M1241" s="3"/>
      <c r="N1241" s="3"/>
      <c r="O1241" s="3"/>
      <c r="P1241" s="3"/>
      <c r="Q1241" s="42"/>
      <c r="R1241" s="3"/>
      <c r="S1241" s="3"/>
      <c r="T1241" s="3"/>
      <c r="U1241" s="3"/>
      <c r="V1241" s="42"/>
      <c r="W1241" s="3"/>
      <c r="X1241" s="3"/>
      <c r="Y1241" s="3"/>
      <c r="Z1241" s="3"/>
      <c r="AA1241" s="3"/>
      <c r="AB1241" s="3"/>
      <c r="AC1241" s="3"/>
      <c r="AD1241" s="3"/>
      <c r="AE1241" s="3"/>
      <c r="AF1241" s="3"/>
      <c r="AG1241" s="3"/>
      <c r="AH1241" s="3"/>
      <c r="AI1241" s="3"/>
      <c r="AJ1241" s="3"/>
      <c r="AK1241" s="3"/>
      <c r="AL1241" s="3"/>
      <c r="AM1241" s="3"/>
      <c r="AN1241" s="3"/>
    </row>
    <row r="1242" spans="1:40" ht="14.5">
      <c r="A1242" s="3"/>
      <c r="B1242" s="3"/>
      <c r="C1242" s="3"/>
      <c r="D1242" s="3"/>
      <c r="E1242" s="3"/>
      <c r="F1242" s="3"/>
      <c r="G1242" s="3"/>
      <c r="H1242" s="3"/>
      <c r="I1242" s="3"/>
      <c r="J1242" s="3"/>
      <c r="K1242" s="3"/>
      <c r="L1242" s="3"/>
      <c r="M1242" s="3"/>
      <c r="N1242" s="3"/>
      <c r="O1242" s="3"/>
      <c r="P1242" s="3"/>
      <c r="Q1242" s="42"/>
      <c r="R1242" s="3"/>
      <c r="S1242" s="3"/>
      <c r="T1242" s="3"/>
      <c r="U1242" s="3"/>
      <c r="V1242" s="42"/>
      <c r="W1242" s="3"/>
      <c r="X1242" s="3"/>
      <c r="Y1242" s="3"/>
      <c r="Z1242" s="3"/>
      <c r="AA1242" s="3"/>
      <c r="AB1242" s="3"/>
      <c r="AC1242" s="3"/>
      <c r="AD1242" s="3"/>
      <c r="AE1242" s="3"/>
      <c r="AF1242" s="3"/>
      <c r="AG1242" s="3"/>
      <c r="AH1242" s="3"/>
      <c r="AI1242" s="3"/>
      <c r="AJ1242" s="3"/>
      <c r="AK1242" s="3"/>
      <c r="AL1242" s="3"/>
      <c r="AM1242" s="3"/>
      <c r="AN1242" s="3"/>
    </row>
    <row r="1243" spans="1:40" ht="14.5">
      <c r="A1243" s="3"/>
      <c r="B1243" s="3"/>
      <c r="C1243" s="3"/>
      <c r="D1243" s="3"/>
      <c r="E1243" s="3"/>
      <c r="F1243" s="3"/>
      <c r="G1243" s="3"/>
      <c r="H1243" s="3"/>
      <c r="I1243" s="3"/>
      <c r="J1243" s="3"/>
      <c r="K1243" s="3"/>
      <c r="L1243" s="3"/>
      <c r="M1243" s="3"/>
      <c r="N1243" s="3"/>
      <c r="O1243" s="3"/>
      <c r="P1243" s="3"/>
      <c r="Q1243" s="42"/>
      <c r="R1243" s="3"/>
      <c r="S1243" s="3"/>
      <c r="T1243" s="3"/>
      <c r="U1243" s="3"/>
      <c r="V1243" s="42"/>
      <c r="W1243" s="3"/>
      <c r="X1243" s="3"/>
      <c r="Y1243" s="3"/>
      <c r="Z1243" s="3"/>
      <c r="AA1243" s="3"/>
      <c r="AB1243" s="3"/>
      <c r="AC1243" s="3"/>
      <c r="AD1243" s="3"/>
      <c r="AE1243" s="3"/>
      <c r="AF1243" s="3"/>
      <c r="AG1243" s="3"/>
      <c r="AH1243" s="3"/>
      <c r="AI1243" s="3"/>
      <c r="AJ1243" s="3"/>
      <c r="AK1243" s="3"/>
      <c r="AL1243" s="3"/>
      <c r="AM1243" s="3"/>
      <c r="AN1243" s="3"/>
    </row>
    <row r="1244" spans="1:40" ht="14.5">
      <c r="A1244" s="3"/>
      <c r="B1244" s="3"/>
      <c r="C1244" s="3"/>
      <c r="D1244" s="3"/>
      <c r="E1244" s="3"/>
      <c r="F1244" s="3"/>
      <c r="G1244" s="3"/>
      <c r="H1244" s="3"/>
      <c r="I1244" s="3"/>
      <c r="J1244" s="3"/>
      <c r="K1244" s="3"/>
      <c r="L1244" s="3"/>
      <c r="M1244" s="3"/>
      <c r="N1244" s="3"/>
      <c r="O1244" s="3"/>
      <c r="P1244" s="3"/>
      <c r="Q1244" s="42"/>
      <c r="R1244" s="3"/>
      <c r="S1244" s="3"/>
      <c r="T1244" s="3"/>
      <c r="U1244" s="3"/>
      <c r="V1244" s="42"/>
      <c r="W1244" s="3"/>
      <c r="X1244" s="3"/>
      <c r="Y1244" s="3"/>
      <c r="Z1244" s="3"/>
      <c r="AA1244" s="3"/>
      <c r="AB1244" s="3"/>
      <c r="AC1244" s="3"/>
      <c r="AD1244" s="3"/>
      <c r="AE1244" s="3"/>
      <c r="AF1244" s="3"/>
      <c r="AG1244" s="3"/>
      <c r="AH1244" s="3"/>
      <c r="AI1244" s="3"/>
      <c r="AJ1244" s="3"/>
      <c r="AK1244" s="3"/>
      <c r="AL1244" s="3"/>
      <c r="AM1244" s="3"/>
      <c r="AN1244" s="3"/>
    </row>
    <row r="1245" spans="1:40" ht="14.5">
      <c r="A1245" s="3"/>
      <c r="B1245" s="3"/>
      <c r="C1245" s="3"/>
      <c r="D1245" s="3"/>
      <c r="E1245" s="3"/>
      <c r="F1245" s="3"/>
      <c r="G1245" s="3"/>
      <c r="H1245" s="3"/>
      <c r="I1245" s="3"/>
      <c r="J1245" s="3"/>
      <c r="K1245" s="3"/>
      <c r="L1245" s="3"/>
      <c r="M1245" s="3"/>
      <c r="N1245" s="3"/>
      <c r="O1245" s="3"/>
      <c r="P1245" s="3"/>
      <c r="Q1245" s="42"/>
      <c r="R1245" s="3"/>
      <c r="S1245" s="3"/>
      <c r="T1245" s="3"/>
      <c r="U1245" s="3"/>
      <c r="V1245" s="42"/>
      <c r="W1245" s="3"/>
      <c r="X1245" s="3"/>
      <c r="Y1245" s="3"/>
      <c r="Z1245" s="3"/>
      <c r="AA1245" s="3"/>
      <c r="AB1245" s="3"/>
      <c r="AC1245" s="3"/>
      <c r="AD1245" s="3"/>
      <c r="AE1245" s="3"/>
      <c r="AF1245" s="3"/>
      <c r="AG1245" s="3"/>
      <c r="AH1245" s="3"/>
      <c r="AI1245" s="3"/>
      <c r="AJ1245" s="3"/>
      <c r="AK1245" s="3"/>
      <c r="AL1245" s="3"/>
      <c r="AM1245" s="3"/>
      <c r="AN1245" s="3"/>
    </row>
    <row r="1246" spans="1:40" ht="14.5">
      <c r="A1246" s="3"/>
      <c r="B1246" s="3"/>
      <c r="C1246" s="3"/>
      <c r="D1246" s="3"/>
      <c r="E1246" s="3"/>
      <c r="F1246" s="3"/>
      <c r="G1246" s="3"/>
      <c r="H1246" s="3"/>
      <c r="I1246" s="3"/>
      <c r="J1246" s="3"/>
      <c r="K1246" s="3"/>
      <c r="L1246" s="3"/>
      <c r="M1246" s="3"/>
      <c r="N1246" s="3"/>
      <c r="O1246" s="3"/>
      <c r="P1246" s="3"/>
      <c r="Q1246" s="42"/>
      <c r="R1246" s="3"/>
      <c r="S1246" s="3"/>
      <c r="T1246" s="3"/>
      <c r="U1246" s="3"/>
      <c r="V1246" s="42"/>
      <c r="W1246" s="3"/>
      <c r="X1246" s="3"/>
      <c r="Y1246" s="3"/>
      <c r="Z1246" s="3"/>
      <c r="AA1246" s="3"/>
      <c r="AB1246" s="3"/>
      <c r="AC1246" s="3"/>
      <c r="AD1246" s="3"/>
      <c r="AE1246" s="3"/>
      <c r="AF1246" s="3"/>
      <c r="AG1246" s="3"/>
      <c r="AH1246" s="3"/>
      <c r="AI1246" s="3"/>
      <c r="AJ1246" s="3"/>
      <c r="AK1246" s="3"/>
      <c r="AL1246" s="3"/>
      <c r="AM1246" s="3"/>
      <c r="AN1246" s="3"/>
    </row>
    <row r="1247" spans="1:40" ht="14.5">
      <c r="A1247" s="3"/>
      <c r="B1247" s="3"/>
      <c r="C1247" s="3"/>
      <c r="D1247" s="3"/>
      <c r="E1247" s="3"/>
      <c r="F1247" s="3"/>
      <c r="G1247" s="3"/>
      <c r="H1247" s="3"/>
      <c r="I1247" s="3"/>
      <c r="J1247" s="3"/>
      <c r="K1247" s="3"/>
      <c r="L1247" s="3"/>
      <c r="M1247" s="3"/>
      <c r="N1247" s="3"/>
      <c r="O1247" s="3"/>
      <c r="P1247" s="3"/>
      <c r="Q1247" s="42"/>
      <c r="R1247" s="3"/>
      <c r="S1247" s="3"/>
      <c r="T1247" s="3"/>
      <c r="U1247" s="3"/>
      <c r="V1247" s="42"/>
      <c r="W1247" s="3"/>
      <c r="X1247" s="3"/>
      <c r="Y1247" s="3"/>
      <c r="Z1247" s="3"/>
      <c r="AA1247" s="3"/>
      <c r="AB1247" s="3"/>
      <c r="AC1247" s="3"/>
      <c r="AD1247" s="3"/>
      <c r="AE1247" s="3"/>
      <c r="AF1247" s="3"/>
      <c r="AG1247" s="3"/>
      <c r="AH1247" s="3"/>
      <c r="AI1247" s="3"/>
      <c r="AJ1247" s="3"/>
      <c r="AK1247" s="3"/>
      <c r="AL1247" s="3"/>
      <c r="AM1247" s="3"/>
      <c r="AN1247" s="3"/>
    </row>
    <row r="1248" spans="1:40" ht="14.5">
      <c r="A1248" s="3"/>
      <c r="B1248" s="3"/>
      <c r="C1248" s="3"/>
      <c r="D1248" s="3"/>
      <c r="E1248" s="3"/>
      <c r="F1248" s="3"/>
      <c r="G1248" s="3"/>
      <c r="H1248" s="3"/>
      <c r="I1248" s="3"/>
      <c r="J1248" s="3"/>
      <c r="K1248" s="3"/>
      <c r="L1248" s="3"/>
      <c r="M1248" s="3"/>
      <c r="N1248" s="3"/>
      <c r="O1248" s="3"/>
      <c r="P1248" s="3"/>
      <c r="Q1248" s="42"/>
      <c r="R1248" s="3"/>
      <c r="S1248" s="3"/>
      <c r="T1248" s="3"/>
      <c r="U1248" s="3"/>
      <c r="V1248" s="42"/>
      <c r="W1248" s="3"/>
      <c r="X1248" s="3"/>
      <c r="Y1248" s="3"/>
      <c r="Z1248" s="3"/>
      <c r="AA1248" s="3"/>
      <c r="AB1248" s="3"/>
      <c r="AC1248" s="3"/>
      <c r="AD1248" s="3"/>
      <c r="AE1248" s="3"/>
      <c r="AF1248" s="3"/>
      <c r="AG1248" s="3"/>
      <c r="AH1248" s="3"/>
      <c r="AI1248" s="3"/>
      <c r="AJ1248" s="3"/>
      <c r="AK1248" s="3"/>
      <c r="AL1248" s="3"/>
      <c r="AM1248" s="3"/>
      <c r="AN1248" s="3"/>
    </row>
    <row r="1249" spans="1:40" ht="14.5">
      <c r="A1249" s="3"/>
      <c r="B1249" s="3"/>
      <c r="C1249" s="3"/>
      <c r="D1249" s="3"/>
      <c r="E1249" s="3"/>
      <c r="F1249" s="3"/>
      <c r="G1249" s="3"/>
      <c r="H1249" s="3"/>
      <c r="I1249" s="3"/>
      <c r="J1249" s="3"/>
      <c r="K1249" s="3"/>
      <c r="L1249" s="3"/>
      <c r="M1249" s="3"/>
      <c r="N1249" s="3"/>
      <c r="O1249" s="3"/>
      <c r="P1249" s="3"/>
      <c r="Q1249" s="42"/>
      <c r="R1249" s="3"/>
      <c r="S1249" s="3"/>
      <c r="T1249" s="3"/>
      <c r="U1249" s="3"/>
      <c r="V1249" s="42"/>
      <c r="W1249" s="3"/>
      <c r="X1249" s="3"/>
      <c r="Y1249" s="3"/>
      <c r="Z1249" s="3"/>
      <c r="AA1249" s="3"/>
      <c r="AB1249" s="3"/>
      <c r="AC1249" s="3"/>
      <c r="AD1249" s="3"/>
      <c r="AE1249" s="3"/>
      <c r="AF1249" s="3"/>
      <c r="AG1249" s="3"/>
      <c r="AH1249" s="3"/>
      <c r="AI1249" s="3"/>
      <c r="AJ1249" s="3"/>
      <c r="AK1249" s="3"/>
      <c r="AL1249" s="3"/>
      <c r="AM1249" s="3"/>
      <c r="AN1249" s="3"/>
    </row>
    <row r="1250" spans="1:40" ht="14.5">
      <c r="A1250" s="3"/>
      <c r="B1250" s="3"/>
      <c r="C1250" s="3"/>
      <c r="D1250" s="3"/>
      <c r="E1250" s="3"/>
      <c r="F1250" s="3"/>
      <c r="G1250" s="3"/>
      <c r="H1250" s="3"/>
      <c r="I1250" s="3"/>
      <c r="J1250" s="3"/>
      <c r="K1250" s="3"/>
      <c r="L1250" s="3"/>
      <c r="M1250" s="3"/>
      <c r="N1250" s="3"/>
      <c r="O1250" s="3"/>
      <c r="P1250" s="3"/>
      <c r="Q1250" s="42"/>
      <c r="R1250" s="3"/>
      <c r="S1250" s="3"/>
      <c r="T1250" s="3"/>
      <c r="U1250" s="3"/>
      <c r="V1250" s="42"/>
      <c r="W1250" s="3"/>
      <c r="X1250" s="3"/>
      <c r="Y1250" s="3"/>
      <c r="Z1250" s="3"/>
      <c r="AA1250" s="3"/>
      <c r="AB1250" s="3"/>
      <c r="AC1250" s="3"/>
      <c r="AD1250" s="3"/>
      <c r="AE1250" s="3"/>
      <c r="AF1250" s="3"/>
      <c r="AG1250" s="3"/>
      <c r="AH1250" s="3"/>
      <c r="AI1250" s="3"/>
      <c r="AJ1250" s="3"/>
      <c r="AK1250" s="3"/>
      <c r="AL1250" s="3"/>
      <c r="AM1250" s="3"/>
      <c r="AN1250" s="3"/>
    </row>
    <row r="1251" spans="1:40" ht="14.5">
      <c r="A1251" s="3"/>
      <c r="B1251" s="3"/>
      <c r="C1251" s="3"/>
      <c r="D1251" s="3"/>
      <c r="E1251" s="3"/>
      <c r="F1251" s="3"/>
      <c r="G1251" s="3"/>
      <c r="H1251" s="3"/>
      <c r="I1251" s="3"/>
      <c r="J1251" s="3"/>
      <c r="K1251" s="3"/>
      <c r="L1251" s="3"/>
      <c r="M1251" s="3"/>
      <c r="N1251" s="3"/>
      <c r="O1251" s="3"/>
      <c r="P1251" s="3"/>
      <c r="Q1251" s="42"/>
      <c r="R1251" s="3"/>
      <c r="S1251" s="3"/>
      <c r="T1251" s="3"/>
      <c r="U1251" s="3"/>
      <c r="V1251" s="42"/>
      <c r="W1251" s="3"/>
      <c r="X1251" s="3"/>
      <c r="Y1251" s="3"/>
      <c r="Z1251" s="3"/>
      <c r="AA1251" s="3"/>
      <c r="AB1251" s="3"/>
      <c r="AC1251" s="3"/>
      <c r="AD1251" s="3"/>
      <c r="AE1251" s="3"/>
      <c r="AF1251" s="3"/>
      <c r="AG1251" s="3"/>
      <c r="AH1251" s="3"/>
      <c r="AI1251" s="3"/>
      <c r="AJ1251" s="3"/>
      <c r="AK1251" s="3"/>
      <c r="AL1251" s="3"/>
      <c r="AM1251" s="3"/>
      <c r="AN1251" s="3"/>
    </row>
    <row r="1252" spans="1:40" ht="14.5">
      <c r="A1252" s="3"/>
      <c r="B1252" s="3"/>
      <c r="C1252" s="3"/>
      <c r="D1252" s="3"/>
      <c r="E1252" s="3"/>
      <c r="F1252" s="3"/>
      <c r="G1252" s="3"/>
      <c r="H1252" s="3"/>
      <c r="I1252" s="3"/>
      <c r="J1252" s="3"/>
      <c r="K1252" s="3"/>
      <c r="L1252" s="3"/>
      <c r="M1252" s="3"/>
      <c r="N1252" s="3"/>
      <c r="O1252" s="3"/>
      <c r="P1252" s="3"/>
      <c r="Q1252" s="42"/>
      <c r="R1252" s="3"/>
      <c r="S1252" s="3"/>
      <c r="T1252" s="3"/>
      <c r="U1252" s="3"/>
      <c r="V1252" s="42"/>
      <c r="W1252" s="3"/>
      <c r="X1252" s="3"/>
      <c r="Y1252" s="3"/>
      <c r="Z1252" s="3"/>
      <c r="AA1252" s="3"/>
      <c r="AB1252" s="3"/>
      <c r="AC1252" s="3"/>
      <c r="AD1252" s="3"/>
      <c r="AE1252" s="3"/>
      <c r="AF1252" s="3"/>
      <c r="AG1252" s="3"/>
      <c r="AH1252" s="3"/>
      <c r="AI1252" s="3"/>
      <c r="AJ1252" s="3"/>
      <c r="AK1252" s="3"/>
      <c r="AL1252" s="3"/>
      <c r="AM1252" s="3"/>
      <c r="AN1252" s="3"/>
    </row>
    <row r="1253" spans="1:40" ht="14.5">
      <c r="A1253" s="3"/>
      <c r="B1253" s="3"/>
      <c r="C1253" s="3"/>
      <c r="D1253" s="3"/>
      <c r="E1253" s="3"/>
      <c r="F1253" s="3"/>
      <c r="G1253" s="3"/>
      <c r="H1253" s="3"/>
      <c r="I1253" s="3"/>
      <c r="J1253" s="3"/>
      <c r="K1253" s="3"/>
      <c r="L1253" s="3"/>
      <c r="M1253" s="3"/>
      <c r="N1253" s="3"/>
      <c r="O1253" s="3"/>
      <c r="P1253" s="3"/>
      <c r="Q1253" s="42"/>
      <c r="R1253" s="3"/>
      <c r="S1253" s="3"/>
      <c r="T1253" s="3"/>
      <c r="U1253" s="3"/>
      <c r="V1253" s="42"/>
      <c r="W1253" s="3"/>
      <c r="X1253" s="3"/>
      <c r="Y1253" s="3"/>
      <c r="Z1253" s="3"/>
      <c r="AA1253" s="3"/>
      <c r="AB1253" s="3"/>
      <c r="AC1253" s="3"/>
      <c r="AD1253" s="3"/>
      <c r="AE1253" s="3"/>
      <c r="AF1253" s="3"/>
      <c r="AG1253" s="3"/>
      <c r="AH1253" s="3"/>
      <c r="AI1253" s="3"/>
      <c r="AJ1253" s="3"/>
      <c r="AK1253" s="3"/>
      <c r="AL1253" s="3"/>
      <c r="AM1253" s="3"/>
      <c r="AN1253" s="3"/>
    </row>
    <row r="1254" spans="1:40" ht="14.5">
      <c r="A1254" s="3"/>
      <c r="B1254" s="3"/>
      <c r="C1254" s="3"/>
      <c r="D1254" s="3"/>
      <c r="E1254" s="3"/>
      <c r="F1254" s="3"/>
      <c r="G1254" s="3"/>
      <c r="H1254" s="3"/>
      <c r="I1254" s="3"/>
      <c r="J1254" s="3"/>
      <c r="K1254" s="3"/>
      <c r="L1254" s="3"/>
      <c r="M1254" s="3"/>
      <c r="N1254" s="3"/>
      <c r="O1254" s="3"/>
      <c r="P1254" s="3"/>
      <c r="Q1254" s="42"/>
      <c r="R1254" s="3"/>
      <c r="S1254" s="3"/>
      <c r="T1254" s="3"/>
      <c r="U1254" s="3"/>
      <c r="V1254" s="42"/>
      <c r="W1254" s="3"/>
      <c r="X1254" s="3"/>
      <c r="Y1254" s="3"/>
      <c r="Z1254" s="3"/>
      <c r="AA1254" s="3"/>
      <c r="AB1254" s="3"/>
      <c r="AC1254" s="3"/>
      <c r="AD1254" s="3"/>
      <c r="AE1254" s="3"/>
      <c r="AF1254" s="3"/>
      <c r="AG1254" s="3"/>
      <c r="AH1254" s="3"/>
      <c r="AI1254" s="3"/>
      <c r="AJ1254" s="3"/>
      <c r="AK1254" s="3"/>
      <c r="AL1254" s="3"/>
      <c r="AM1254" s="3"/>
      <c r="AN1254" s="3"/>
    </row>
    <row r="1255" spans="1:40" ht="14.5">
      <c r="A1255" s="3"/>
      <c r="B1255" s="3"/>
      <c r="C1255" s="3"/>
      <c r="D1255" s="3"/>
      <c r="E1255" s="3"/>
      <c r="F1255" s="3"/>
      <c r="G1255" s="3"/>
      <c r="H1255" s="3"/>
      <c r="I1255" s="3"/>
      <c r="J1255" s="3"/>
      <c r="K1255" s="3"/>
      <c r="L1255" s="3"/>
      <c r="M1255" s="3"/>
      <c r="N1255" s="3"/>
      <c r="O1255" s="3"/>
      <c r="P1255" s="3"/>
      <c r="Q1255" s="42"/>
      <c r="R1255" s="3"/>
      <c r="S1255" s="3"/>
      <c r="T1255" s="3"/>
      <c r="U1255" s="3"/>
      <c r="V1255" s="42"/>
      <c r="W1255" s="3"/>
      <c r="X1255" s="3"/>
      <c r="Y1255" s="3"/>
      <c r="Z1255" s="3"/>
      <c r="AA1255" s="3"/>
      <c r="AB1255" s="3"/>
      <c r="AC1255" s="3"/>
      <c r="AD1255" s="3"/>
      <c r="AE1255" s="3"/>
      <c r="AF1255" s="3"/>
      <c r="AG1255" s="3"/>
      <c r="AH1255" s="3"/>
      <c r="AI1255" s="3"/>
      <c r="AJ1255" s="3"/>
      <c r="AK1255" s="3"/>
      <c r="AL1255" s="3"/>
      <c r="AM1255" s="3"/>
      <c r="AN1255" s="3"/>
    </row>
    <row r="1256" spans="1:40" ht="14.5">
      <c r="A1256" s="3"/>
      <c r="B1256" s="3"/>
      <c r="C1256" s="3"/>
      <c r="D1256" s="3"/>
      <c r="E1256" s="3"/>
      <c r="F1256" s="3"/>
      <c r="G1256" s="3"/>
      <c r="H1256" s="3"/>
      <c r="I1256" s="3"/>
      <c r="J1256" s="3"/>
      <c r="K1256" s="3"/>
      <c r="L1256" s="3"/>
      <c r="M1256" s="3"/>
      <c r="N1256" s="3"/>
      <c r="O1256" s="3"/>
      <c r="P1256" s="3"/>
      <c r="Q1256" s="42"/>
      <c r="R1256" s="3"/>
      <c r="S1256" s="3"/>
      <c r="T1256" s="3"/>
      <c r="U1256" s="3"/>
      <c r="V1256" s="42"/>
      <c r="W1256" s="3"/>
      <c r="X1256" s="3"/>
      <c r="Y1256" s="3"/>
      <c r="Z1256" s="3"/>
      <c r="AA1256" s="3"/>
      <c r="AB1256" s="3"/>
      <c r="AC1256" s="3"/>
      <c r="AD1256" s="3"/>
      <c r="AE1256" s="3"/>
      <c r="AF1256" s="3"/>
      <c r="AG1256" s="3"/>
      <c r="AH1256" s="3"/>
      <c r="AI1256" s="3"/>
      <c r="AJ1256" s="3"/>
      <c r="AK1256" s="3"/>
      <c r="AL1256" s="3"/>
      <c r="AM1256" s="3"/>
      <c r="AN1256" s="3"/>
    </row>
    <row r="1257" spans="1:40" ht="14.5">
      <c r="A1257" s="3"/>
      <c r="B1257" s="3"/>
      <c r="C1257" s="3"/>
      <c r="D1257" s="3"/>
      <c r="E1257" s="3"/>
      <c r="F1257" s="3"/>
      <c r="G1257" s="3"/>
      <c r="H1257" s="3"/>
      <c r="I1257" s="3"/>
      <c r="J1257" s="3"/>
      <c r="K1257" s="3"/>
      <c r="L1257" s="3"/>
      <c r="M1257" s="3"/>
      <c r="N1257" s="3"/>
      <c r="O1257" s="3"/>
      <c r="P1257" s="3"/>
      <c r="Q1257" s="42"/>
      <c r="R1257" s="3"/>
      <c r="S1257" s="3"/>
      <c r="T1257" s="3"/>
      <c r="U1257" s="3"/>
      <c r="V1257" s="42"/>
      <c r="W1257" s="3"/>
      <c r="X1257" s="3"/>
      <c r="Y1257" s="3"/>
      <c r="Z1257" s="3"/>
      <c r="AA1257" s="3"/>
      <c r="AB1257" s="3"/>
      <c r="AC1257" s="3"/>
      <c r="AD1257" s="3"/>
      <c r="AE1257" s="3"/>
      <c r="AF1257" s="3"/>
      <c r="AG1257" s="3"/>
      <c r="AH1257" s="3"/>
      <c r="AI1257" s="3"/>
      <c r="AJ1257" s="3"/>
      <c r="AK1257" s="3"/>
      <c r="AL1257" s="3"/>
      <c r="AM1257" s="3"/>
      <c r="AN1257" s="3"/>
    </row>
    <row r="1258" spans="1:40" ht="14.5">
      <c r="A1258" s="3"/>
      <c r="B1258" s="3"/>
      <c r="C1258" s="3"/>
      <c r="D1258" s="3"/>
      <c r="E1258" s="3"/>
      <c r="F1258" s="3"/>
      <c r="G1258" s="3"/>
      <c r="H1258" s="3"/>
      <c r="I1258" s="3"/>
      <c r="J1258" s="3"/>
      <c r="K1258" s="3"/>
      <c r="L1258" s="3"/>
      <c r="M1258" s="3"/>
      <c r="N1258" s="3"/>
      <c r="O1258" s="3"/>
      <c r="P1258" s="3"/>
      <c r="Q1258" s="42"/>
      <c r="R1258" s="3"/>
      <c r="S1258" s="3"/>
      <c r="T1258" s="3"/>
      <c r="U1258" s="3"/>
      <c r="V1258" s="42"/>
      <c r="W1258" s="3"/>
      <c r="X1258" s="3"/>
      <c r="Y1258" s="3"/>
      <c r="Z1258" s="3"/>
      <c r="AA1258" s="3"/>
      <c r="AB1258" s="3"/>
      <c r="AC1258" s="3"/>
      <c r="AD1258" s="3"/>
      <c r="AE1258" s="3"/>
      <c r="AF1258" s="3"/>
      <c r="AG1258" s="3"/>
      <c r="AH1258" s="3"/>
      <c r="AI1258" s="3"/>
      <c r="AJ1258" s="3"/>
      <c r="AK1258" s="3"/>
      <c r="AL1258" s="3"/>
      <c r="AM1258" s="3"/>
      <c r="AN1258" s="3"/>
    </row>
    <row r="1259" spans="1:40" ht="14.5">
      <c r="A1259" s="3"/>
      <c r="B1259" s="3"/>
      <c r="C1259" s="3"/>
      <c r="D1259" s="3"/>
      <c r="E1259" s="3"/>
      <c r="F1259" s="3"/>
      <c r="G1259" s="3"/>
      <c r="H1259" s="3"/>
      <c r="I1259" s="3"/>
      <c r="J1259" s="3"/>
      <c r="K1259" s="3"/>
      <c r="L1259" s="3"/>
      <c r="M1259" s="3"/>
      <c r="N1259" s="3"/>
      <c r="O1259" s="3"/>
      <c r="P1259" s="3"/>
      <c r="Q1259" s="42"/>
      <c r="R1259" s="3"/>
      <c r="S1259" s="3"/>
      <c r="T1259" s="3"/>
      <c r="U1259" s="3"/>
      <c r="V1259" s="42"/>
      <c r="W1259" s="3"/>
      <c r="X1259" s="3"/>
      <c r="Y1259" s="3"/>
      <c r="Z1259" s="3"/>
      <c r="AA1259" s="3"/>
      <c r="AB1259" s="3"/>
      <c r="AC1259" s="3"/>
      <c r="AD1259" s="3"/>
      <c r="AE1259" s="3"/>
      <c r="AF1259" s="3"/>
      <c r="AG1259" s="3"/>
      <c r="AH1259" s="3"/>
      <c r="AI1259" s="3"/>
      <c r="AJ1259" s="3"/>
      <c r="AK1259" s="3"/>
      <c r="AL1259" s="3"/>
      <c r="AM1259" s="3"/>
      <c r="AN1259" s="3"/>
    </row>
    <row r="1260" spans="1:40" ht="14.5">
      <c r="A1260" s="3"/>
      <c r="B1260" s="3"/>
      <c r="C1260" s="3"/>
      <c r="D1260" s="3"/>
      <c r="E1260" s="3"/>
      <c r="F1260" s="3"/>
      <c r="G1260" s="3"/>
      <c r="H1260" s="3"/>
      <c r="I1260" s="3"/>
      <c r="J1260" s="3"/>
      <c r="K1260" s="3"/>
      <c r="L1260" s="3"/>
      <c r="M1260" s="3"/>
      <c r="N1260" s="3"/>
      <c r="O1260" s="3"/>
      <c r="P1260" s="3"/>
      <c r="Q1260" s="42"/>
      <c r="R1260" s="3"/>
      <c r="S1260" s="3"/>
      <c r="T1260" s="3"/>
      <c r="U1260" s="3"/>
      <c r="V1260" s="42"/>
      <c r="W1260" s="3"/>
      <c r="X1260" s="3"/>
      <c r="Y1260" s="3"/>
      <c r="Z1260" s="3"/>
      <c r="AA1260" s="3"/>
      <c r="AB1260" s="3"/>
      <c r="AC1260" s="3"/>
      <c r="AD1260" s="3"/>
      <c r="AE1260" s="3"/>
      <c r="AF1260" s="3"/>
      <c r="AG1260" s="3"/>
      <c r="AH1260" s="3"/>
      <c r="AI1260" s="3"/>
      <c r="AJ1260" s="3"/>
      <c r="AK1260" s="3"/>
      <c r="AL1260" s="3"/>
      <c r="AM1260" s="3"/>
      <c r="AN1260" s="3"/>
    </row>
    <row r="1261" spans="1:40" ht="14.5">
      <c r="A1261" s="3"/>
      <c r="B1261" s="3"/>
      <c r="C1261" s="3"/>
      <c r="D1261" s="3"/>
      <c r="E1261" s="3"/>
      <c r="F1261" s="3"/>
      <c r="G1261" s="3"/>
      <c r="H1261" s="3"/>
      <c r="I1261" s="3"/>
      <c r="J1261" s="3"/>
      <c r="K1261" s="3"/>
      <c r="L1261" s="3"/>
      <c r="M1261" s="3"/>
      <c r="N1261" s="3"/>
      <c r="O1261" s="3"/>
      <c r="P1261" s="3"/>
      <c r="Q1261" s="42"/>
      <c r="R1261" s="3"/>
      <c r="S1261" s="3"/>
      <c r="T1261" s="3"/>
      <c r="U1261" s="3"/>
      <c r="V1261" s="42"/>
      <c r="W1261" s="3"/>
      <c r="X1261" s="3"/>
      <c r="Y1261" s="3"/>
      <c r="Z1261" s="3"/>
      <c r="AA1261" s="3"/>
      <c r="AB1261" s="3"/>
      <c r="AC1261" s="3"/>
      <c r="AD1261" s="3"/>
      <c r="AE1261" s="3"/>
      <c r="AF1261" s="3"/>
      <c r="AG1261" s="3"/>
      <c r="AH1261" s="3"/>
      <c r="AI1261" s="3"/>
      <c r="AJ1261" s="3"/>
      <c r="AK1261" s="3"/>
      <c r="AL1261" s="3"/>
      <c r="AM1261" s="3"/>
      <c r="AN1261" s="3"/>
    </row>
    <row r="1262" spans="1:40" ht="14.5">
      <c r="A1262" s="3"/>
      <c r="B1262" s="3"/>
      <c r="C1262" s="3"/>
      <c r="D1262" s="3"/>
      <c r="E1262" s="3"/>
      <c r="F1262" s="3"/>
      <c r="G1262" s="3"/>
      <c r="H1262" s="3"/>
      <c r="I1262" s="3"/>
      <c r="J1262" s="3"/>
      <c r="K1262" s="3"/>
      <c r="L1262" s="3"/>
      <c r="M1262" s="3"/>
      <c r="N1262" s="3"/>
      <c r="O1262" s="3"/>
      <c r="P1262" s="3"/>
      <c r="Q1262" s="42"/>
      <c r="R1262" s="3"/>
      <c r="S1262" s="3"/>
      <c r="T1262" s="3"/>
      <c r="U1262" s="3"/>
      <c r="V1262" s="42"/>
      <c r="W1262" s="3"/>
      <c r="X1262" s="3"/>
      <c r="Y1262" s="3"/>
      <c r="Z1262" s="3"/>
      <c r="AA1262" s="3"/>
      <c r="AB1262" s="3"/>
      <c r="AC1262" s="3"/>
      <c r="AD1262" s="3"/>
      <c r="AE1262" s="3"/>
      <c r="AF1262" s="3"/>
      <c r="AG1262" s="3"/>
      <c r="AH1262" s="3"/>
      <c r="AI1262" s="3"/>
      <c r="AJ1262" s="3"/>
      <c r="AK1262" s="3"/>
      <c r="AL1262" s="3"/>
      <c r="AM1262" s="3"/>
      <c r="AN1262" s="3"/>
    </row>
    <row r="1263" spans="1:40" ht="14.5">
      <c r="A1263" s="3"/>
      <c r="B1263" s="3"/>
      <c r="C1263" s="3"/>
      <c r="D1263" s="3"/>
      <c r="E1263" s="3"/>
      <c r="F1263" s="3"/>
      <c r="G1263" s="3"/>
      <c r="H1263" s="3"/>
      <c r="I1263" s="3"/>
      <c r="J1263" s="3"/>
      <c r="K1263" s="3"/>
      <c r="L1263" s="3"/>
      <c r="M1263" s="3"/>
      <c r="N1263" s="3"/>
      <c r="O1263" s="3"/>
      <c r="P1263" s="3"/>
      <c r="Q1263" s="42"/>
      <c r="R1263" s="3"/>
      <c r="S1263" s="3"/>
      <c r="T1263" s="3"/>
      <c r="U1263" s="3"/>
      <c r="V1263" s="42"/>
      <c r="W1263" s="3"/>
      <c r="X1263" s="3"/>
      <c r="Y1263" s="3"/>
      <c r="Z1263" s="3"/>
      <c r="AA1263" s="3"/>
      <c r="AB1263" s="3"/>
      <c r="AC1263" s="3"/>
      <c r="AD1263" s="3"/>
      <c r="AE1263" s="3"/>
      <c r="AF1263" s="3"/>
      <c r="AG1263" s="3"/>
      <c r="AH1263" s="3"/>
      <c r="AI1263" s="3"/>
      <c r="AJ1263" s="3"/>
      <c r="AK1263" s="3"/>
      <c r="AL1263" s="3"/>
      <c r="AM1263" s="3"/>
      <c r="AN1263" s="3"/>
    </row>
    <row r="1264" spans="1:40" ht="14.5">
      <c r="A1264" s="3"/>
      <c r="B1264" s="3"/>
      <c r="C1264" s="3"/>
      <c r="D1264" s="3"/>
      <c r="E1264" s="3"/>
      <c r="F1264" s="3"/>
      <c r="G1264" s="3"/>
      <c r="H1264" s="3"/>
      <c r="I1264" s="3"/>
      <c r="J1264" s="3"/>
      <c r="K1264" s="3"/>
      <c r="L1264" s="3"/>
      <c r="M1264" s="3"/>
      <c r="N1264" s="3"/>
      <c r="O1264" s="3"/>
      <c r="P1264" s="3"/>
      <c r="Q1264" s="42"/>
      <c r="R1264" s="3"/>
      <c r="S1264" s="3"/>
      <c r="T1264" s="3"/>
      <c r="U1264" s="3"/>
      <c r="V1264" s="42"/>
      <c r="W1264" s="3"/>
      <c r="X1264" s="3"/>
      <c r="Y1264" s="3"/>
      <c r="Z1264" s="3"/>
      <c r="AA1264" s="3"/>
      <c r="AB1264" s="3"/>
      <c r="AC1264" s="3"/>
      <c r="AD1264" s="3"/>
      <c r="AE1264" s="3"/>
      <c r="AF1264" s="3"/>
      <c r="AG1264" s="3"/>
      <c r="AH1264" s="3"/>
      <c r="AI1264" s="3"/>
      <c r="AJ1264" s="3"/>
      <c r="AK1264" s="3"/>
      <c r="AL1264" s="3"/>
      <c r="AM1264" s="3"/>
      <c r="AN1264" s="3"/>
    </row>
    <row r="1265" spans="1:40" ht="14.5">
      <c r="A1265" s="3"/>
      <c r="B1265" s="3"/>
      <c r="C1265" s="3"/>
      <c r="D1265" s="3"/>
      <c r="E1265" s="3"/>
      <c r="F1265" s="3"/>
      <c r="G1265" s="3"/>
      <c r="H1265" s="3"/>
      <c r="I1265" s="3"/>
      <c r="J1265" s="3"/>
      <c r="K1265" s="3"/>
      <c r="L1265" s="3"/>
      <c r="M1265" s="3"/>
      <c r="N1265" s="3"/>
      <c r="O1265" s="3"/>
      <c r="P1265" s="3"/>
      <c r="Q1265" s="42"/>
      <c r="R1265" s="3"/>
      <c r="S1265" s="3"/>
      <c r="T1265" s="3"/>
      <c r="U1265" s="3"/>
      <c r="V1265" s="42"/>
      <c r="W1265" s="3"/>
      <c r="X1265" s="3"/>
      <c r="Y1265" s="3"/>
      <c r="Z1265" s="3"/>
      <c r="AA1265" s="3"/>
      <c r="AB1265" s="3"/>
      <c r="AC1265" s="3"/>
      <c r="AD1265" s="3"/>
      <c r="AE1265" s="3"/>
      <c r="AF1265" s="3"/>
      <c r="AG1265" s="3"/>
      <c r="AH1265" s="3"/>
      <c r="AI1265" s="3"/>
      <c r="AJ1265" s="3"/>
      <c r="AK1265" s="3"/>
      <c r="AL1265" s="3"/>
      <c r="AM1265" s="3"/>
      <c r="AN1265" s="3"/>
    </row>
    <row r="1266" spans="1:40" ht="14.5">
      <c r="A1266" s="3"/>
      <c r="B1266" s="3"/>
      <c r="C1266" s="3"/>
      <c r="D1266" s="3"/>
      <c r="E1266" s="3"/>
      <c r="F1266" s="3"/>
      <c r="G1266" s="3"/>
      <c r="H1266" s="3"/>
      <c r="I1266" s="3"/>
      <c r="J1266" s="3"/>
      <c r="K1266" s="3"/>
      <c r="L1266" s="3"/>
      <c r="M1266" s="3"/>
      <c r="N1266" s="3"/>
      <c r="O1266" s="3"/>
      <c r="P1266" s="3"/>
      <c r="Q1266" s="42"/>
      <c r="R1266" s="3"/>
      <c r="S1266" s="3"/>
      <c r="T1266" s="3"/>
      <c r="U1266" s="3"/>
      <c r="V1266" s="42"/>
      <c r="W1266" s="3"/>
      <c r="X1266" s="3"/>
      <c r="Y1266" s="3"/>
      <c r="Z1266" s="3"/>
      <c r="AA1266" s="3"/>
      <c r="AB1266" s="3"/>
      <c r="AC1266" s="3"/>
      <c r="AD1266" s="3"/>
      <c r="AE1266" s="3"/>
      <c r="AF1266" s="3"/>
      <c r="AG1266" s="3"/>
      <c r="AH1266" s="3"/>
      <c r="AI1266" s="3"/>
      <c r="AJ1266" s="3"/>
      <c r="AK1266" s="3"/>
      <c r="AL1266" s="3"/>
      <c r="AM1266" s="3"/>
      <c r="AN1266" s="3"/>
    </row>
    <row r="1267" spans="1:40" ht="14.5">
      <c r="A1267" s="3"/>
      <c r="B1267" s="3"/>
      <c r="C1267" s="3"/>
      <c r="D1267" s="3"/>
      <c r="E1267" s="3"/>
      <c r="F1267" s="3"/>
      <c r="G1267" s="3"/>
      <c r="H1267" s="3"/>
      <c r="I1267" s="3"/>
      <c r="J1267" s="3"/>
      <c r="K1267" s="3"/>
      <c r="L1267" s="3"/>
      <c r="M1267" s="3"/>
      <c r="N1267" s="3"/>
      <c r="O1267" s="3"/>
      <c r="P1267" s="3"/>
      <c r="Q1267" s="42"/>
      <c r="R1267" s="3"/>
      <c r="S1267" s="3"/>
      <c r="T1267" s="3"/>
      <c r="U1267" s="3"/>
      <c r="V1267" s="42"/>
      <c r="W1267" s="3"/>
      <c r="X1267" s="3"/>
      <c r="Y1267" s="3"/>
      <c r="Z1267" s="3"/>
      <c r="AA1267" s="3"/>
      <c r="AB1267" s="3"/>
      <c r="AC1267" s="3"/>
      <c r="AD1267" s="3"/>
      <c r="AE1267" s="3"/>
      <c r="AF1267" s="3"/>
      <c r="AG1267" s="3"/>
      <c r="AH1267" s="3"/>
      <c r="AI1267" s="3"/>
      <c r="AJ1267" s="3"/>
      <c r="AK1267" s="3"/>
      <c r="AL1267" s="3"/>
      <c r="AM1267" s="3"/>
      <c r="AN1267" s="3"/>
    </row>
    <row r="1268" spans="1:40" ht="14.5">
      <c r="A1268" s="3"/>
      <c r="B1268" s="3"/>
      <c r="C1268" s="3"/>
      <c r="D1268" s="3"/>
      <c r="E1268" s="3"/>
      <c r="F1268" s="3"/>
      <c r="G1268" s="3"/>
      <c r="H1268" s="3"/>
      <c r="I1268" s="3"/>
      <c r="J1268" s="3"/>
      <c r="K1268" s="3"/>
      <c r="L1268" s="3"/>
      <c r="M1268" s="3"/>
      <c r="N1268" s="3"/>
      <c r="O1268" s="3"/>
      <c r="P1268" s="3"/>
      <c r="Q1268" s="42"/>
      <c r="R1268" s="3"/>
      <c r="S1268" s="3"/>
      <c r="T1268" s="3"/>
      <c r="U1268" s="3"/>
      <c r="V1268" s="42"/>
      <c r="W1268" s="3"/>
      <c r="X1268" s="3"/>
      <c r="Y1268" s="3"/>
      <c r="Z1268" s="3"/>
      <c r="AA1268" s="3"/>
      <c r="AB1268" s="3"/>
      <c r="AC1268" s="3"/>
      <c r="AD1268" s="3"/>
      <c r="AE1268" s="3"/>
      <c r="AF1268" s="3"/>
      <c r="AG1268" s="3"/>
      <c r="AH1268" s="3"/>
      <c r="AI1268" s="3"/>
      <c r="AJ1268" s="3"/>
      <c r="AK1268" s="3"/>
      <c r="AL1268" s="3"/>
      <c r="AM1268" s="3"/>
      <c r="AN1268" s="3"/>
    </row>
    <row r="1269" spans="1:40" ht="14.5">
      <c r="A1269" s="3"/>
      <c r="B1269" s="3"/>
      <c r="C1269" s="3"/>
      <c r="D1269" s="3"/>
      <c r="E1269" s="3"/>
      <c r="F1269" s="3"/>
      <c r="G1269" s="3"/>
      <c r="H1269" s="3"/>
      <c r="I1269" s="3"/>
      <c r="J1269" s="3"/>
      <c r="K1269" s="3"/>
      <c r="L1269" s="3"/>
      <c r="M1269" s="3"/>
      <c r="N1269" s="3"/>
      <c r="O1269" s="3"/>
      <c r="P1269" s="3"/>
      <c r="Q1269" s="42"/>
      <c r="R1269" s="3"/>
      <c r="S1269" s="3"/>
      <c r="T1269" s="3"/>
      <c r="U1269" s="3"/>
      <c r="V1269" s="42"/>
      <c r="W1269" s="3"/>
      <c r="X1269" s="3"/>
      <c r="Y1269" s="3"/>
      <c r="Z1269" s="3"/>
      <c r="AA1269" s="3"/>
      <c r="AB1269" s="3"/>
      <c r="AC1269" s="3"/>
      <c r="AD1269" s="3"/>
      <c r="AE1269" s="3"/>
      <c r="AF1269" s="3"/>
      <c r="AG1269" s="3"/>
      <c r="AH1269" s="3"/>
      <c r="AI1269" s="3"/>
      <c r="AJ1269" s="3"/>
      <c r="AK1269" s="3"/>
      <c r="AL1269" s="3"/>
      <c r="AM1269" s="3"/>
      <c r="AN1269" s="3"/>
    </row>
    <row r="1270" spans="1:40" ht="14.5">
      <c r="A1270" s="3"/>
      <c r="B1270" s="3"/>
      <c r="C1270" s="3"/>
      <c r="D1270" s="3"/>
      <c r="E1270" s="3"/>
      <c r="F1270" s="3"/>
      <c r="G1270" s="3"/>
      <c r="H1270" s="3"/>
      <c r="I1270" s="3"/>
      <c r="J1270" s="3"/>
      <c r="K1270" s="3"/>
      <c r="L1270" s="3"/>
      <c r="M1270" s="3"/>
      <c r="N1270" s="3"/>
      <c r="O1270" s="3"/>
      <c r="P1270" s="3"/>
      <c r="Q1270" s="42"/>
      <c r="R1270" s="3"/>
      <c r="S1270" s="3"/>
      <c r="T1270" s="3"/>
      <c r="U1270" s="3"/>
      <c r="V1270" s="42"/>
      <c r="W1270" s="3"/>
      <c r="X1270" s="3"/>
      <c r="Y1270" s="3"/>
      <c r="Z1270" s="3"/>
      <c r="AA1270" s="3"/>
      <c r="AB1270" s="3"/>
      <c r="AC1270" s="3"/>
      <c r="AD1270" s="3"/>
      <c r="AE1270" s="3"/>
      <c r="AF1270" s="3"/>
      <c r="AG1270" s="3"/>
      <c r="AH1270" s="3"/>
      <c r="AI1270" s="3"/>
      <c r="AJ1270" s="3"/>
      <c r="AK1270" s="3"/>
      <c r="AL1270" s="3"/>
      <c r="AM1270" s="3"/>
      <c r="AN1270" s="3"/>
    </row>
    <row r="1271" spans="1:40" ht="14.5">
      <c r="A1271" s="3"/>
      <c r="B1271" s="3"/>
      <c r="C1271" s="3"/>
      <c r="D1271" s="3"/>
      <c r="E1271" s="3"/>
      <c r="F1271" s="3"/>
      <c r="G1271" s="3"/>
      <c r="H1271" s="3"/>
      <c r="I1271" s="3"/>
      <c r="J1271" s="3"/>
      <c r="K1271" s="3"/>
      <c r="L1271" s="3"/>
      <c r="M1271" s="3"/>
      <c r="N1271" s="3"/>
      <c r="O1271" s="3"/>
      <c r="P1271" s="3"/>
      <c r="Q1271" s="42"/>
      <c r="R1271" s="3"/>
      <c r="S1271" s="3"/>
      <c r="T1271" s="3"/>
      <c r="U1271" s="3"/>
      <c r="V1271" s="42"/>
      <c r="W1271" s="3"/>
      <c r="X1271" s="3"/>
      <c r="Y1271" s="3"/>
      <c r="Z1271" s="3"/>
      <c r="AA1271" s="3"/>
      <c r="AB1271" s="3"/>
      <c r="AC1271" s="3"/>
      <c r="AD1271" s="3"/>
      <c r="AE1271" s="3"/>
      <c r="AF1271" s="3"/>
      <c r="AG1271" s="3"/>
      <c r="AH1271" s="3"/>
      <c r="AI1271" s="3"/>
      <c r="AJ1271" s="3"/>
      <c r="AK1271" s="3"/>
      <c r="AL1271" s="3"/>
      <c r="AM1271" s="3"/>
      <c r="AN1271" s="3"/>
    </row>
    <row r="1272" spans="1:40" ht="14.5">
      <c r="A1272" s="3"/>
      <c r="B1272" s="3"/>
      <c r="C1272" s="3"/>
      <c r="D1272" s="3"/>
      <c r="E1272" s="3"/>
      <c r="F1272" s="3"/>
      <c r="G1272" s="3"/>
      <c r="H1272" s="3"/>
      <c r="I1272" s="3"/>
      <c r="J1272" s="3"/>
      <c r="K1272" s="3"/>
      <c r="L1272" s="3"/>
      <c r="M1272" s="3"/>
      <c r="N1272" s="3"/>
      <c r="O1272" s="3"/>
      <c r="P1272" s="3"/>
      <c r="Q1272" s="42"/>
      <c r="R1272" s="3"/>
      <c r="S1272" s="3"/>
      <c r="T1272" s="3"/>
      <c r="U1272" s="3"/>
      <c r="V1272" s="42"/>
      <c r="W1272" s="3"/>
      <c r="X1272" s="3"/>
      <c r="Y1272" s="3"/>
      <c r="Z1272" s="3"/>
      <c r="AA1272" s="3"/>
      <c r="AB1272" s="3"/>
      <c r="AC1272" s="3"/>
      <c r="AD1272" s="3"/>
      <c r="AE1272" s="3"/>
      <c r="AF1272" s="3"/>
      <c r="AG1272" s="3"/>
      <c r="AH1272" s="3"/>
      <c r="AI1272" s="3"/>
      <c r="AJ1272" s="3"/>
      <c r="AK1272" s="3"/>
      <c r="AL1272" s="3"/>
      <c r="AM1272" s="3"/>
      <c r="AN1272" s="3"/>
    </row>
    <row r="1273" spans="1:40" ht="14.5">
      <c r="A1273" s="3"/>
      <c r="B1273" s="3"/>
      <c r="C1273" s="3"/>
      <c r="D1273" s="3"/>
      <c r="E1273" s="3"/>
      <c r="F1273" s="3"/>
      <c r="G1273" s="3"/>
      <c r="H1273" s="3"/>
      <c r="I1273" s="3"/>
      <c r="J1273" s="3"/>
      <c r="K1273" s="3"/>
      <c r="L1273" s="3"/>
      <c r="M1273" s="3"/>
      <c r="N1273" s="3"/>
      <c r="O1273" s="3"/>
      <c r="P1273" s="3"/>
      <c r="Q1273" s="42"/>
      <c r="R1273" s="3"/>
      <c r="S1273" s="3"/>
      <c r="T1273" s="3"/>
      <c r="U1273" s="3"/>
      <c r="V1273" s="42"/>
      <c r="W1273" s="3"/>
      <c r="X1273" s="3"/>
      <c r="Y1273" s="3"/>
      <c r="Z1273" s="3"/>
      <c r="AA1273" s="3"/>
      <c r="AB1273" s="3"/>
      <c r="AC1273" s="3"/>
      <c r="AD1273" s="3"/>
      <c r="AE1273" s="3"/>
      <c r="AF1273" s="3"/>
      <c r="AG1273" s="3"/>
      <c r="AH1273" s="3"/>
      <c r="AI1273" s="3"/>
      <c r="AJ1273" s="3"/>
      <c r="AK1273" s="3"/>
      <c r="AL1273" s="3"/>
      <c r="AM1273" s="3"/>
      <c r="AN1273" s="3"/>
    </row>
    <row r="1274" spans="1:40" ht="14.5">
      <c r="A1274" s="3"/>
      <c r="B1274" s="3"/>
      <c r="C1274" s="3"/>
      <c r="D1274" s="3"/>
      <c r="E1274" s="3"/>
      <c r="F1274" s="3"/>
      <c r="G1274" s="3"/>
      <c r="H1274" s="3"/>
      <c r="I1274" s="3"/>
      <c r="J1274" s="3"/>
      <c r="K1274" s="3"/>
      <c r="L1274" s="3"/>
      <c r="M1274" s="3"/>
      <c r="N1274" s="3"/>
      <c r="O1274" s="3"/>
      <c r="P1274" s="3"/>
      <c r="Q1274" s="42"/>
      <c r="R1274" s="3"/>
      <c r="S1274" s="3"/>
      <c r="T1274" s="3"/>
      <c r="U1274" s="3"/>
      <c r="V1274" s="42"/>
      <c r="W1274" s="3"/>
      <c r="X1274" s="3"/>
      <c r="Y1274" s="3"/>
      <c r="Z1274" s="3"/>
      <c r="AA1274" s="3"/>
      <c r="AB1274" s="3"/>
      <c r="AC1274" s="3"/>
      <c r="AD1274" s="3"/>
      <c r="AE1274" s="3"/>
      <c r="AF1274" s="3"/>
      <c r="AG1274" s="3"/>
      <c r="AH1274" s="3"/>
      <c r="AI1274" s="3"/>
      <c r="AJ1274" s="3"/>
      <c r="AK1274" s="3"/>
      <c r="AL1274" s="3"/>
      <c r="AM1274" s="3"/>
      <c r="AN1274" s="3"/>
    </row>
    <row r="1275" spans="1:40" ht="14.5">
      <c r="A1275" s="3"/>
      <c r="B1275" s="3"/>
      <c r="C1275" s="3"/>
      <c r="D1275" s="3"/>
      <c r="E1275" s="3"/>
      <c r="F1275" s="3"/>
      <c r="G1275" s="3"/>
      <c r="H1275" s="3"/>
      <c r="I1275" s="3"/>
      <c r="J1275" s="3"/>
      <c r="K1275" s="3"/>
      <c r="L1275" s="3"/>
      <c r="M1275" s="3"/>
      <c r="N1275" s="3"/>
      <c r="O1275" s="3"/>
      <c r="P1275" s="3"/>
      <c r="Q1275" s="42"/>
      <c r="R1275" s="3"/>
      <c r="S1275" s="3"/>
      <c r="T1275" s="3"/>
      <c r="U1275" s="3"/>
      <c r="V1275" s="42"/>
      <c r="W1275" s="3"/>
      <c r="X1275" s="3"/>
      <c r="Y1275" s="3"/>
      <c r="Z1275" s="3"/>
      <c r="AA1275" s="3"/>
      <c r="AB1275" s="3"/>
      <c r="AC1275" s="3"/>
      <c r="AD1275" s="3"/>
      <c r="AE1275" s="3"/>
      <c r="AF1275" s="3"/>
      <c r="AG1275" s="3"/>
      <c r="AH1275" s="3"/>
      <c r="AI1275" s="3"/>
      <c r="AJ1275" s="3"/>
      <c r="AK1275" s="3"/>
      <c r="AL1275" s="3"/>
      <c r="AM1275" s="3"/>
      <c r="AN1275" s="3"/>
    </row>
    <row r="1276" spans="1:40" ht="14.5">
      <c r="A1276" s="3"/>
      <c r="B1276" s="3"/>
      <c r="C1276" s="3"/>
      <c r="D1276" s="3"/>
      <c r="E1276" s="3"/>
      <c r="F1276" s="3"/>
      <c r="G1276" s="3"/>
      <c r="H1276" s="3"/>
      <c r="I1276" s="3"/>
      <c r="J1276" s="3"/>
      <c r="K1276" s="3"/>
      <c r="L1276" s="3"/>
      <c r="M1276" s="3"/>
      <c r="N1276" s="3"/>
      <c r="O1276" s="3"/>
      <c r="P1276" s="3"/>
      <c r="Q1276" s="42"/>
      <c r="R1276" s="3"/>
      <c r="S1276" s="3"/>
      <c r="T1276" s="3"/>
      <c r="U1276" s="3"/>
      <c r="V1276" s="42"/>
      <c r="W1276" s="3"/>
      <c r="X1276" s="3"/>
      <c r="Y1276" s="3"/>
      <c r="Z1276" s="3"/>
      <c r="AA1276" s="3"/>
      <c r="AB1276" s="3"/>
      <c r="AC1276" s="3"/>
      <c r="AD1276" s="3"/>
      <c r="AE1276" s="3"/>
      <c r="AF1276" s="3"/>
      <c r="AG1276" s="3"/>
      <c r="AH1276" s="3"/>
      <c r="AI1276" s="3"/>
      <c r="AJ1276" s="3"/>
      <c r="AK1276" s="3"/>
      <c r="AL1276" s="3"/>
      <c r="AM1276" s="3"/>
      <c r="AN1276" s="3"/>
    </row>
    <row r="1277" spans="1:40" ht="14.5">
      <c r="A1277" s="3"/>
      <c r="B1277" s="3"/>
      <c r="C1277" s="3"/>
      <c r="D1277" s="3"/>
      <c r="E1277" s="3"/>
      <c r="F1277" s="3"/>
      <c r="G1277" s="3"/>
      <c r="H1277" s="3"/>
      <c r="I1277" s="3"/>
      <c r="J1277" s="3"/>
      <c r="K1277" s="3"/>
      <c r="L1277" s="3"/>
      <c r="M1277" s="3"/>
      <c r="N1277" s="3"/>
      <c r="O1277" s="3"/>
      <c r="P1277" s="3"/>
      <c r="Q1277" s="42"/>
      <c r="R1277" s="3"/>
      <c r="S1277" s="3"/>
      <c r="T1277" s="3"/>
      <c r="U1277" s="3"/>
      <c r="V1277" s="42"/>
      <c r="W1277" s="3"/>
      <c r="X1277" s="3"/>
      <c r="Y1277" s="3"/>
      <c r="Z1277" s="3"/>
      <c r="AA1277" s="3"/>
      <c r="AB1277" s="3"/>
      <c r="AC1277" s="3"/>
      <c r="AD1277" s="3"/>
      <c r="AE1277" s="3"/>
      <c r="AF1277" s="3"/>
      <c r="AG1277" s="3"/>
      <c r="AH1277" s="3"/>
      <c r="AI1277" s="3"/>
      <c r="AJ1277" s="3"/>
      <c r="AK1277" s="3"/>
      <c r="AL1277" s="3"/>
      <c r="AM1277" s="3"/>
      <c r="AN1277" s="3"/>
    </row>
    <row r="1278" spans="1:40" ht="14.5">
      <c r="A1278" s="3"/>
      <c r="B1278" s="3"/>
      <c r="C1278" s="3"/>
      <c r="D1278" s="3"/>
      <c r="E1278" s="3"/>
      <c r="F1278" s="3"/>
      <c r="G1278" s="3"/>
      <c r="H1278" s="3"/>
      <c r="I1278" s="3"/>
      <c r="J1278" s="3"/>
      <c r="K1278" s="3"/>
      <c r="L1278" s="3"/>
      <c r="M1278" s="3"/>
      <c r="N1278" s="3"/>
      <c r="O1278" s="3"/>
      <c r="P1278" s="3"/>
      <c r="Q1278" s="42"/>
      <c r="R1278" s="3"/>
      <c r="S1278" s="3"/>
      <c r="T1278" s="3"/>
      <c r="U1278" s="3"/>
      <c r="V1278" s="42"/>
      <c r="W1278" s="3"/>
      <c r="X1278" s="3"/>
      <c r="Y1278" s="3"/>
      <c r="Z1278" s="3"/>
      <c r="AA1278" s="3"/>
      <c r="AB1278" s="3"/>
      <c r="AC1278" s="3"/>
      <c r="AD1278" s="3"/>
      <c r="AE1278" s="3"/>
      <c r="AF1278" s="3"/>
      <c r="AG1278" s="3"/>
      <c r="AH1278" s="3"/>
      <c r="AI1278" s="3"/>
      <c r="AJ1278" s="3"/>
      <c r="AK1278" s="3"/>
      <c r="AL1278" s="3"/>
      <c r="AM1278" s="3"/>
      <c r="AN1278" s="3"/>
    </row>
    <row r="1279" spans="1:40" ht="14.5">
      <c r="A1279" s="3"/>
      <c r="B1279" s="3"/>
      <c r="C1279" s="3"/>
      <c r="D1279" s="3"/>
      <c r="E1279" s="3"/>
      <c r="F1279" s="3"/>
      <c r="G1279" s="3"/>
      <c r="H1279" s="3"/>
      <c r="I1279" s="3"/>
      <c r="J1279" s="3"/>
      <c r="K1279" s="3"/>
      <c r="L1279" s="3"/>
      <c r="M1279" s="3"/>
      <c r="N1279" s="3"/>
      <c r="O1279" s="3"/>
      <c r="P1279" s="3"/>
      <c r="Q1279" s="42"/>
      <c r="R1279" s="3"/>
      <c r="S1279" s="3"/>
      <c r="T1279" s="3"/>
      <c r="U1279" s="3"/>
      <c r="V1279" s="42"/>
      <c r="W1279" s="3"/>
      <c r="X1279" s="3"/>
      <c r="Y1279" s="3"/>
      <c r="Z1279" s="3"/>
      <c r="AA1279" s="3"/>
      <c r="AB1279" s="3"/>
      <c r="AC1279" s="3"/>
      <c r="AD1279" s="3"/>
      <c r="AE1279" s="3"/>
      <c r="AF1279" s="3"/>
      <c r="AG1279" s="3"/>
      <c r="AH1279" s="3"/>
      <c r="AI1279" s="3"/>
      <c r="AJ1279" s="3"/>
      <c r="AK1279" s="3"/>
      <c r="AL1279" s="3"/>
      <c r="AM1279" s="3"/>
      <c r="AN1279" s="3"/>
    </row>
    <row r="1280" spans="1:40" ht="14.5">
      <c r="A1280" s="3"/>
      <c r="B1280" s="3"/>
      <c r="C1280" s="3"/>
      <c r="D1280" s="3"/>
      <c r="E1280" s="3"/>
      <c r="F1280" s="3"/>
      <c r="G1280" s="3"/>
      <c r="H1280" s="3"/>
      <c r="I1280" s="3"/>
      <c r="J1280" s="3"/>
      <c r="K1280" s="3"/>
      <c r="L1280" s="3"/>
      <c r="M1280" s="3"/>
      <c r="N1280" s="3"/>
      <c r="O1280" s="3"/>
      <c r="P1280" s="3"/>
      <c r="Q1280" s="42"/>
      <c r="R1280" s="3"/>
      <c r="S1280" s="3"/>
      <c r="T1280" s="3"/>
      <c r="U1280" s="3"/>
      <c r="V1280" s="42"/>
      <c r="W1280" s="3"/>
      <c r="X1280" s="3"/>
      <c r="Y1280" s="3"/>
      <c r="Z1280" s="3"/>
      <c r="AA1280" s="3"/>
      <c r="AB1280" s="3"/>
      <c r="AC1280" s="3"/>
      <c r="AD1280" s="3"/>
      <c r="AE1280" s="3"/>
      <c r="AF1280" s="3"/>
      <c r="AG1280" s="3"/>
      <c r="AH1280" s="3"/>
      <c r="AI1280" s="3"/>
      <c r="AJ1280" s="3"/>
      <c r="AK1280" s="3"/>
      <c r="AL1280" s="3"/>
      <c r="AM1280" s="3"/>
      <c r="AN1280" s="3"/>
    </row>
    <row r="1281" spans="1:40" ht="14.5">
      <c r="A1281" s="3"/>
      <c r="B1281" s="3"/>
      <c r="C1281" s="3"/>
      <c r="D1281" s="3"/>
      <c r="E1281" s="3"/>
      <c r="F1281" s="3"/>
      <c r="G1281" s="3"/>
      <c r="H1281" s="3"/>
      <c r="I1281" s="3"/>
      <c r="J1281" s="3"/>
      <c r="K1281" s="3"/>
      <c r="L1281" s="3"/>
      <c r="M1281" s="3"/>
      <c r="N1281" s="3"/>
      <c r="O1281" s="3"/>
      <c r="P1281" s="3"/>
      <c r="Q1281" s="42"/>
      <c r="R1281" s="3"/>
      <c r="S1281" s="3"/>
      <c r="T1281" s="3"/>
      <c r="U1281" s="3"/>
      <c r="V1281" s="42"/>
      <c r="W1281" s="3"/>
      <c r="X1281" s="3"/>
      <c r="Y1281" s="3"/>
      <c r="Z1281" s="3"/>
      <c r="AA1281" s="3"/>
      <c r="AB1281" s="3"/>
      <c r="AC1281" s="3"/>
      <c r="AD1281" s="3"/>
      <c r="AE1281" s="3"/>
      <c r="AF1281" s="3"/>
      <c r="AG1281" s="3"/>
      <c r="AH1281" s="3"/>
      <c r="AI1281" s="3"/>
      <c r="AJ1281" s="3"/>
      <c r="AK1281" s="3"/>
      <c r="AL1281" s="3"/>
      <c r="AM1281" s="3"/>
      <c r="AN1281" s="3"/>
    </row>
    <row r="1282" spans="1:40" ht="14.5">
      <c r="A1282" s="3"/>
      <c r="B1282" s="3"/>
      <c r="C1282" s="3"/>
      <c r="D1282" s="3"/>
      <c r="E1282" s="3"/>
      <c r="F1282" s="3"/>
      <c r="G1282" s="3"/>
      <c r="H1282" s="3"/>
      <c r="I1282" s="3"/>
      <c r="J1282" s="3"/>
      <c r="K1282" s="3"/>
      <c r="L1282" s="3"/>
      <c r="M1282" s="3"/>
      <c r="N1282" s="3"/>
      <c r="O1282" s="3"/>
      <c r="P1282" s="3"/>
      <c r="Q1282" s="42"/>
      <c r="R1282" s="3"/>
      <c r="S1282" s="3"/>
      <c r="T1282" s="3"/>
      <c r="U1282" s="3"/>
      <c r="V1282" s="42"/>
      <c r="W1282" s="3"/>
      <c r="X1282" s="3"/>
      <c r="Y1282" s="3"/>
      <c r="Z1282" s="3"/>
      <c r="AA1282" s="3"/>
      <c r="AB1282" s="3"/>
      <c r="AC1282" s="3"/>
      <c r="AD1282" s="3"/>
      <c r="AE1282" s="3"/>
      <c r="AF1282" s="3"/>
      <c r="AG1282" s="3"/>
      <c r="AH1282" s="3"/>
      <c r="AI1282" s="3"/>
      <c r="AJ1282" s="3"/>
      <c r="AK1282" s="3"/>
      <c r="AL1282" s="3"/>
      <c r="AM1282" s="3"/>
      <c r="AN1282" s="3"/>
    </row>
    <row r="1283" spans="1:40" ht="14.5">
      <c r="A1283" s="3"/>
      <c r="B1283" s="3"/>
      <c r="C1283" s="3"/>
      <c r="D1283" s="3"/>
      <c r="E1283" s="3"/>
      <c r="F1283" s="3"/>
      <c r="G1283" s="3"/>
      <c r="H1283" s="3"/>
      <c r="I1283" s="3"/>
      <c r="J1283" s="3"/>
      <c r="K1283" s="3"/>
      <c r="L1283" s="3"/>
      <c r="M1283" s="3"/>
      <c r="N1283" s="3"/>
      <c r="O1283" s="3"/>
      <c r="P1283" s="3"/>
      <c r="Q1283" s="42"/>
      <c r="R1283" s="3"/>
      <c r="S1283" s="3"/>
      <c r="T1283" s="3"/>
      <c r="U1283" s="3"/>
      <c r="V1283" s="42"/>
      <c r="W1283" s="3"/>
      <c r="X1283" s="3"/>
      <c r="Y1283" s="3"/>
      <c r="Z1283" s="3"/>
      <c r="AA1283" s="3"/>
      <c r="AB1283" s="3"/>
      <c r="AC1283" s="3"/>
      <c r="AD1283" s="3"/>
      <c r="AE1283" s="3"/>
      <c r="AF1283" s="3"/>
      <c r="AG1283" s="3"/>
      <c r="AH1283" s="3"/>
      <c r="AI1283" s="3"/>
      <c r="AJ1283" s="3"/>
      <c r="AK1283" s="3"/>
      <c r="AL1283" s="3"/>
      <c r="AM1283" s="3"/>
      <c r="AN1283" s="3"/>
    </row>
    <row r="1284" spans="1:40" ht="14.5">
      <c r="A1284" s="3"/>
      <c r="B1284" s="3"/>
      <c r="C1284" s="3"/>
      <c r="D1284" s="3"/>
      <c r="E1284" s="3"/>
      <c r="F1284" s="3"/>
      <c r="G1284" s="3"/>
      <c r="H1284" s="3"/>
      <c r="I1284" s="3"/>
      <c r="J1284" s="3"/>
      <c r="K1284" s="3"/>
      <c r="L1284" s="3"/>
      <c r="M1284" s="3"/>
      <c r="N1284" s="3"/>
      <c r="O1284" s="3"/>
      <c r="P1284" s="3"/>
      <c r="Q1284" s="42"/>
      <c r="R1284" s="3"/>
      <c r="S1284" s="3"/>
      <c r="T1284" s="3"/>
      <c r="U1284" s="3"/>
      <c r="V1284" s="42"/>
      <c r="W1284" s="3"/>
      <c r="X1284" s="3"/>
      <c r="Y1284" s="3"/>
      <c r="Z1284" s="3"/>
      <c r="AA1284" s="3"/>
      <c r="AB1284" s="3"/>
      <c r="AC1284" s="3"/>
      <c r="AD1284" s="3"/>
      <c r="AE1284" s="3"/>
      <c r="AF1284" s="3"/>
      <c r="AG1284" s="3"/>
      <c r="AH1284" s="3"/>
      <c r="AI1284" s="3"/>
      <c r="AJ1284" s="3"/>
      <c r="AK1284" s="3"/>
      <c r="AL1284" s="3"/>
      <c r="AM1284" s="3"/>
      <c r="AN1284" s="3"/>
    </row>
    <row r="1285" spans="1:40" ht="14.5">
      <c r="A1285" s="3"/>
      <c r="B1285" s="3"/>
      <c r="C1285" s="3"/>
      <c r="D1285" s="3"/>
      <c r="E1285" s="3"/>
      <c r="F1285" s="3"/>
      <c r="G1285" s="3"/>
      <c r="H1285" s="3"/>
      <c r="I1285" s="3"/>
      <c r="J1285" s="3"/>
      <c r="K1285" s="3"/>
      <c r="L1285" s="3"/>
      <c r="M1285" s="3"/>
      <c r="N1285" s="3"/>
      <c r="O1285" s="3"/>
      <c r="P1285" s="3"/>
      <c r="Q1285" s="42"/>
      <c r="R1285" s="3"/>
      <c r="S1285" s="3"/>
      <c r="T1285" s="3"/>
      <c r="U1285" s="3"/>
      <c r="V1285" s="42"/>
      <c r="W1285" s="3"/>
      <c r="X1285" s="3"/>
      <c r="Y1285" s="3"/>
      <c r="Z1285" s="3"/>
      <c r="AA1285" s="3"/>
      <c r="AB1285" s="3"/>
      <c r="AC1285" s="3"/>
      <c r="AD1285" s="3"/>
      <c r="AE1285" s="3"/>
      <c r="AF1285" s="3"/>
      <c r="AG1285" s="3"/>
      <c r="AH1285" s="3"/>
      <c r="AI1285" s="3"/>
      <c r="AJ1285" s="3"/>
      <c r="AK1285" s="3"/>
      <c r="AL1285" s="3"/>
      <c r="AM1285" s="3"/>
      <c r="AN1285" s="3"/>
    </row>
    <row r="1286" spans="1:40" ht="14.5">
      <c r="A1286" s="3"/>
      <c r="B1286" s="3"/>
      <c r="C1286" s="3"/>
      <c r="D1286" s="3"/>
      <c r="E1286" s="3"/>
      <c r="F1286" s="3"/>
      <c r="G1286" s="3"/>
      <c r="H1286" s="3"/>
      <c r="I1286" s="3"/>
      <c r="J1286" s="3"/>
      <c r="K1286" s="3"/>
      <c r="L1286" s="3"/>
      <c r="M1286" s="3"/>
      <c r="N1286" s="3"/>
      <c r="O1286" s="3"/>
      <c r="P1286" s="3"/>
      <c r="Q1286" s="42"/>
      <c r="R1286" s="3"/>
      <c r="S1286" s="3"/>
      <c r="T1286" s="3"/>
      <c r="U1286" s="3"/>
      <c r="V1286" s="42"/>
      <c r="W1286" s="3"/>
      <c r="X1286" s="3"/>
      <c r="Y1286" s="3"/>
      <c r="Z1286" s="3"/>
      <c r="AA1286" s="3"/>
      <c r="AB1286" s="3"/>
      <c r="AC1286" s="3"/>
      <c r="AD1286" s="3"/>
      <c r="AE1286" s="3"/>
      <c r="AF1286" s="3"/>
      <c r="AG1286" s="3"/>
      <c r="AH1286" s="3"/>
      <c r="AI1286" s="3"/>
      <c r="AJ1286" s="3"/>
      <c r="AK1286" s="3"/>
      <c r="AL1286" s="3"/>
      <c r="AM1286" s="3"/>
      <c r="AN1286" s="3"/>
    </row>
    <row r="1287" spans="1:40" ht="14.5">
      <c r="A1287" s="3"/>
      <c r="B1287" s="3"/>
      <c r="C1287" s="3"/>
      <c r="D1287" s="3"/>
      <c r="E1287" s="3"/>
      <c r="F1287" s="3"/>
      <c r="G1287" s="3"/>
      <c r="H1287" s="3"/>
      <c r="I1287" s="3"/>
      <c r="J1287" s="3"/>
      <c r="K1287" s="3"/>
      <c r="L1287" s="3"/>
      <c r="M1287" s="3"/>
      <c r="N1287" s="3"/>
      <c r="O1287" s="3"/>
      <c r="P1287" s="3"/>
      <c r="Q1287" s="42"/>
      <c r="R1287" s="3"/>
      <c r="S1287" s="3"/>
      <c r="T1287" s="3"/>
      <c r="U1287" s="3"/>
      <c r="V1287" s="42"/>
      <c r="W1287" s="3"/>
      <c r="X1287" s="3"/>
      <c r="Y1287" s="3"/>
      <c r="Z1287" s="3"/>
      <c r="AA1287" s="3"/>
      <c r="AB1287" s="3"/>
      <c r="AC1287" s="3"/>
      <c r="AD1287" s="3"/>
      <c r="AE1287" s="3"/>
      <c r="AF1287" s="3"/>
      <c r="AG1287" s="3"/>
      <c r="AH1287" s="3"/>
      <c r="AI1287" s="3"/>
      <c r="AJ1287" s="3"/>
      <c r="AK1287" s="3"/>
      <c r="AL1287" s="3"/>
      <c r="AM1287" s="3"/>
      <c r="AN1287" s="3"/>
    </row>
    <row r="1288" spans="1:40" ht="14.5">
      <c r="A1288" s="3"/>
      <c r="B1288" s="3"/>
      <c r="C1288" s="3"/>
      <c r="D1288" s="3"/>
      <c r="E1288" s="3"/>
      <c r="F1288" s="3"/>
      <c r="G1288" s="3"/>
      <c r="H1288" s="3"/>
      <c r="I1288" s="3"/>
      <c r="J1288" s="3"/>
      <c r="K1288" s="3"/>
      <c r="L1288" s="3"/>
      <c r="M1288" s="3"/>
      <c r="N1288" s="3"/>
      <c r="O1288" s="3"/>
      <c r="P1288" s="3"/>
      <c r="Q1288" s="42"/>
      <c r="R1288" s="3"/>
      <c r="S1288" s="3"/>
      <c r="T1288" s="3"/>
      <c r="U1288" s="3"/>
      <c r="V1288" s="42"/>
      <c r="W1288" s="3"/>
      <c r="X1288" s="3"/>
      <c r="Y1288" s="3"/>
      <c r="Z1288" s="3"/>
      <c r="AA1288" s="3"/>
      <c r="AB1288" s="3"/>
      <c r="AC1288" s="3"/>
      <c r="AD1288" s="3"/>
      <c r="AE1288" s="3"/>
      <c r="AF1288" s="3"/>
      <c r="AG1288" s="3"/>
      <c r="AH1288" s="3"/>
      <c r="AI1288" s="3"/>
      <c r="AJ1288" s="3"/>
      <c r="AK1288" s="3"/>
      <c r="AL1288" s="3"/>
      <c r="AM1288" s="3"/>
      <c r="AN1288" s="3"/>
    </row>
    <row r="1289" spans="1:40" ht="14.5">
      <c r="A1289" s="3"/>
      <c r="B1289" s="3"/>
      <c r="C1289" s="3"/>
      <c r="D1289" s="3"/>
      <c r="E1289" s="3"/>
      <c r="F1289" s="3"/>
      <c r="G1289" s="3"/>
      <c r="H1289" s="3"/>
      <c r="I1289" s="3"/>
      <c r="J1289" s="3"/>
      <c r="K1289" s="3"/>
      <c r="L1289" s="3"/>
      <c r="M1289" s="3"/>
      <c r="N1289" s="3"/>
      <c r="O1289" s="3"/>
      <c r="P1289" s="3"/>
      <c r="Q1289" s="42"/>
      <c r="R1289" s="3"/>
      <c r="S1289" s="3"/>
      <c r="T1289" s="3"/>
      <c r="U1289" s="3"/>
      <c r="V1289" s="42"/>
      <c r="W1289" s="3"/>
      <c r="X1289" s="3"/>
      <c r="Y1289" s="3"/>
      <c r="Z1289" s="3"/>
      <c r="AA1289" s="3"/>
      <c r="AB1289" s="3"/>
      <c r="AC1289" s="3"/>
      <c r="AD1289" s="3"/>
      <c r="AE1289" s="3"/>
      <c r="AF1289" s="3"/>
      <c r="AG1289" s="3"/>
      <c r="AH1289" s="3"/>
      <c r="AI1289" s="3"/>
      <c r="AJ1289" s="3"/>
      <c r="AK1289" s="3"/>
      <c r="AL1289" s="3"/>
      <c r="AM1289" s="3"/>
      <c r="AN1289" s="3"/>
    </row>
    <row r="1290" spans="1:40" ht="14.5">
      <c r="A1290" s="3"/>
      <c r="B1290" s="3"/>
      <c r="C1290" s="3"/>
      <c r="D1290" s="3"/>
      <c r="E1290" s="3"/>
      <c r="F1290" s="3"/>
      <c r="G1290" s="3"/>
      <c r="H1290" s="3"/>
      <c r="I1290" s="3"/>
      <c r="J1290" s="3"/>
      <c r="K1290" s="3"/>
      <c r="L1290" s="3"/>
      <c r="M1290" s="3"/>
      <c r="N1290" s="3"/>
      <c r="O1290" s="3"/>
      <c r="P1290" s="3"/>
      <c r="Q1290" s="42"/>
      <c r="R1290" s="3"/>
      <c r="S1290" s="3"/>
      <c r="T1290" s="3"/>
      <c r="U1290" s="3"/>
      <c r="V1290" s="42"/>
      <c r="W1290" s="3"/>
      <c r="X1290" s="3"/>
      <c r="Y1290" s="3"/>
      <c r="Z1290" s="3"/>
      <c r="AA1290" s="3"/>
      <c r="AB1290" s="3"/>
      <c r="AC1290" s="3"/>
      <c r="AD1290" s="3"/>
      <c r="AE1290" s="3"/>
      <c r="AF1290" s="3"/>
      <c r="AG1290" s="3"/>
      <c r="AH1290" s="3"/>
      <c r="AI1290" s="3"/>
      <c r="AJ1290" s="3"/>
      <c r="AK1290" s="3"/>
      <c r="AL1290" s="3"/>
      <c r="AM1290" s="3"/>
      <c r="AN1290" s="3"/>
    </row>
    <row r="1291" spans="1:40" ht="14.5">
      <c r="A1291" s="3"/>
      <c r="B1291" s="3"/>
      <c r="C1291" s="3"/>
      <c r="D1291" s="3"/>
      <c r="E1291" s="3"/>
      <c r="F1291" s="3"/>
      <c r="G1291" s="3"/>
      <c r="H1291" s="3"/>
      <c r="I1291" s="3"/>
      <c r="J1291" s="3"/>
      <c r="K1291" s="3"/>
      <c r="L1291" s="3"/>
      <c r="M1291" s="3"/>
      <c r="N1291" s="3"/>
      <c r="O1291" s="3"/>
      <c r="P1291" s="3"/>
      <c r="Q1291" s="42"/>
      <c r="R1291" s="3"/>
      <c r="S1291" s="3"/>
      <c r="T1291" s="3"/>
      <c r="U1291" s="3"/>
      <c r="V1291" s="42"/>
      <c r="W1291" s="3"/>
      <c r="X1291" s="3"/>
      <c r="Y1291" s="3"/>
      <c r="Z1291" s="3"/>
      <c r="AA1291" s="3"/>
      <c r="AB1291" s="3"/>
      <c r="AC1291" s="3"/>
      <c r="AD1291" s="3"/>
      <c r="AE1291" s="3"/>
      <c r="AF1291" s="3"/>
      <c r="AG1291" s="3"/>
      <c r="AH1291" s="3"/>
      <c r="AI1291" s="3"/>
      <c r="AJ1291" s="3"/>
      <c r="AK1291" s="3"/>
      <c r="AL1291" s="3"/>
      <c r="AM1291" s="3"/>
      <c r="AN1291" s="3"/>
    </row>
    <row r="1292" spans="1:40" ht="14.5">
      <c r="A1292" s="3"/>
      <c r="B1292" s="3"/>
      <c r="C1292" s="3"/>
      <c r="D1292" s="3"/>
      <c r="E1292" s="3"/>
      <c r="F1292" s="3"/>
      <c r="G1292" s="3"/>
      <c r="H1292" s="3"/>
      <c r="I1292" s="3"/>
      <c r="J1292" s="3"/>
      <c r="K1292" s="3"/>
      <c r="L1292" s="3"/>
      <c r="M1292" s="3"/>
      <c r="N1292" s="3"/>
      <c r="O1292" s="3"/>
      <c r="P1292" s="3"/>
      <c r="Q1292" s="42"/>
      <c r="R1292" s="3"/>
      <c r="S1292" s="3"/>
      <c r="T1292" s="3"/>
      <c r="U1292" s="3"/>
      <c r="V1292" s="42"/>
      <c r="W1292" s="3"/>
      <c r="X1292" s="3"/>
      <c r="Y1292" s="3"/>
      <c r="Z1292" s="3"/>
      <c r="AA1292" s="3"/>
      <c r="AB1292" s="3"/>
      <c r="AC1292" s="3"/>
      <c r="AD1292" s="3"/>
      <c r="AE1292" s="3"/>
      <c r="AF1292" s="3"/>
      <c r="AG1292" s="3"/>
      <c r="AH1292" s="3"/>
      <c r="AI1292" s="3"/>
      <c r="AJ1292" s="3"/>
      <c r="AK1292" s="3"/>
      <c r="AL1292" s="3"/>
      <c r="AM1292" s="3"/>
      <c r="AN1292" s="3"/>
    </row>
    <row r="1293" spans="1:40" ht="14.5">
      <c r="A1293" s="3"/>
      <c r="B1293" s="3"/>
      <c r="C1293" s="3"/>
      <c r="D1293" s="3"/>
      <c r="E1293" s="3"/>
      <c r="F1293" s="3"/>
      <c r="G1293" s="3"/>
      <c r="H1293" s="3"/>
      <c r="I1293" s="3"/>
      <c r="J1293" s="3"/>
      <c r="K1293" s="3"/>
      <c r="L1293" s="3"/>
      <c r="M1293" s="3"/>
      <c r="N1293" s="3"/>
      <c r="O1293" s="3"/>
      <c r="P1293" s="3"/>
      <c r="Q1293" s="42"/>
      <c r="R1293" s="3"/>
      <c r="S1293" s="3"/>
      <c r="T1293" s="3"/>
      <c r="U1293" s="3"/>
      <c r="V1293" s="42"/>
      <c r="W1293" s="3"/>
      <c r="X1293" s="3"/>
      <c r="Y1293" s="3"/>
      <c r="Z1293" s="3"/>
      <c r="AA1293" s="3"/>
      <c r="AB1293" s="3"/>
      <c r="AC1293" s="3"/>
      <c r="AD1293" s="3"/>
      <c r="AE1293" s="3"/>
      <c r="AF1293" s="3"/>
      <c r="AG1293" s="3"/>
      <c r="AH1293" s="3"/>
      <c r="AI1293" s="3"/>
      <c r="AJ1293" s="3"/>
      <c r="AK1293" s="3"/>
      <c r="AL1293" s="3"/>
      <c r="AM1293" s="3"/>
      <c r="AN1293" s="3"/>
    </row>
    <row r="1294" spans="1:40" ht="14.5">
      <c r="A1294" s="3"/>
      <c r="B1294" s="3"/>
      <c r="C1294" s="3"/>
      <c r="D1294" s="3"/>
      <c r="E1294" s="3"/>
      <c r="F1294" s="3"/>
      <c r="G1294" s="3"/>
      <c r="H1294" s="3"/>
      <c r="I1294" s="3"/>
      <c r="J1294" s="3"/>
      <c r="K1294" s="3"/>
      <c r="L1294" s="3"/>
      <c r="M1294" s="3"/>
      <c r="N1294" s="3"/>
      <c r="O1294" s="3"/>
      <c r="P1294" s="3"/>
      <c r="Q1294" s="42"/>
      <c r="R1294" s="3"/>
      <c r="S1294" s="3"/>
      <c r="T1294" s="3"/>
      <c r="U1294" s="3"/>
      <c r="V1294" s="42"/>
      <c r="W1294" s="3"/>
      <c r="X1294" s="3"/>
      <c r="Y1294" s="3"/>
      <c r="Z1294" s="3"/>
      <c r="AA1294" s="3"/>
      <c r="AB1294" s="3"/>
      <c r="AC1294" s="3"/>
      <c r="AD1294" s="3"/>
      <c r="AE1294" s="3"/>
      <c r="AF1294" s="3"/>
      <c r="AG1294" s="3"/>
      <c r="AH1294" s="3"/>
      <c r="AI1294" s="3"/>
      <c r="AJ1294" s="3"/>
      <c r="AK1294" s="3"/>
      <c r="AL1294" s="3"/>
      <c r="AM1294" s="3"/>
      <c r="AN1294" s="3"/>
    </row>
    <row r="1295" spans="1:40" ht="14.5">
      <c r="A1295" s="3"/>
      <c r="B1295" s="3"/>
      <c r="C1295" s="3"/>
      <c r="D1295" s="3"/>
      <c r="E1295" s="3"/>
      <c r="F1295" s="3"/>
      <c r="G1295" s="3"/>
      <c r="H1295" s="3"/>
      <c r="I1295" s="3"/>
      <c r="J1295" s="3"/>
      <c r="K1295" s="3"/>
      <c r="L1295" s="3"/>
      <c r="M1295" s="3"/>
      <c r="N1295" s="3"/>
      <c r="O1295" s="3"/>
      <c r="P1295" s="3"/>
      <c r="Q1295" s="42"/>
      <c r="R1295" s="3"/>
      <c r="S1295" s="3"/>
      <c r="T1295" s="3"/>
      <c r="U1295" s="3"/>
      <c r="V1295" s="42"/>
      <c r="W1295" s="3"/>
      <c r="X1295" s="3"/>
      <c r="Y1295" s="3"/>
      <c r="Z1295" s="3"/>
      <c r="AA1295" s="3"/>
      <c r="AB1295" s="3"/>
      <c r="AC1295" s="3"/>
      <c r="AD1295" s="3"/>
      <c r="AE1295" s="3"/>
      <c r="AF1295" s="3"/>
      <c r="AG1295" s="3"/>
      <c r="AH1295" s="3"/>
      <c r="AI1295" s="3"/>
      <c r="AJ1295" s="3"/>
      <c r="AK1295" s="3"/>
      <c r="AL1295" s="3"/>
      <c r="AM1295" s="3"/>
      <c r="AN1295" s="3"/>
    </row>
    <row r="1296" spans="1:40" ht="14.5">
      <c r="A1296" s="3"/>
      <c r="B1296" s="3"/>
      <c r="C1296" s="3"/>
      <c r="D1296" s="3"/>
      <c r="E1296" s="3"/>
      <c r="F1296" s="3"/>
      <c r="G1296" s="3"/>
      <c r="H1296" s="3"/>
      <c r="I1296" s="3"/>
      <c r="J1296" s="3"/>
      <c r="K1296" s="3"/>
      <c r="L1296" s="3"/>
      <c r="M1296" s="3"/>
      <c r="N1296" s="3"/>
      <c r="O1296" s="3"/>
      <c r="P1296" s="3"/>
      <c r="Q1296" s="42"/>
      <c r="R1296" s="3"/>
      <c r="S1296" s="3"/>
      <c r="T1296" s="3"/>
      <c r="U1296" s="3"/>
      <c r="V1296" s="42"/>
      <c r="W1296" s="3"/>
      <c r="X1296" s="3"/>
      <c r="Y1296" s="3"/>
      <c r="Z1296" s="3"/>
      <c r="AA1296" s="3"/>
      <c r="AB1296" s="3"/>
      <c r="AC1296" s="3"/>
      <c r="AD1296" s="3"/>
      <c r="AE1296" s="3"/>
      <c r="AF1296" s="3"/>
      <c r="AG1296" s="3"/>
      <c r="AH1296" s="3"/>
      <c r="AI1296" s="3"/>
      <c r="AJ1296" s="3"/>
      <c r="AK1296" s="3"/>
      <c r="AL1296" s="3"/>
      <c r="AM1296" s="3"/>
      <c r="AN1296" s="3"/>
    </row>
    <row r="1297" spans="1:40" ht="14.5">
      <c r="A1297" s="3"/>
      <c r="B1297" s="3"/>
      <c r="C1297" s="3"/>
      <c r="D1297" s="3"/>
      <c r="E1297" s="3"/>
      <c r="F1297" s="3"/>
      <c r="G1297" s="3"/>
      <c r="H1297" s="3"/>
      <c r="I1297" s="3"/>
      <c r="J1297" s="3"/>
      <c r="K1297" s="3"/>
      <c r="L1297" s="3"/>
      <c r="M1297" s="3"/>
      <c r="N1297" s="3"/>
      <c r="O1297" s="3"/>
      <c r="P1297" s="3"/>
      <c r="Q1297" s="42"/>
      <c r="R1297" s="3"/>
      <c r="S1297" s="3"/>
      <c r="T1297" s="3"/>
      <c r="U1297" s="3"/>
      <c r="V1297" s="42"/>
      <c r="W1297" s="3"/>
      <c r="X1297" s="3"/>
      <c r="Y1297" s="3"/>
      <c r="Z1297" s="3"/>
      <c r="AA1297" s="3"/>
      <c r="AB1297" s="3"/>
      <c r="AC1297" s="3"/>
      <c r="AD1297" s="3"/>
      <c r="AE1297" s="3"/>
      <c r="AF1297" s="3"/>
      <c r="AG1297" s="3"/>
      <c r="AH1297" s="3"/>
      <c r="AI1297" s="3"/>
      <c r="AJ1297" s="3"/>
      <c r="AK1297" s="3"/>
      <c r="AL1297" s="3"/>
      <c r="AM1297" s="3"/>
      <c r="AN1297" s="3"/>
    </row>
    <row r="1298" spans="1:40" ht="14.5">
      <c r="A1298" s="3"/>
      <c r="B1298" s="3"/>
      <c r="C1298" s="3"/>
      <c r="D1298" s="3"/>
      <c r="E1298" s="3"/>
      <c r="F1298" s="3"/>
      <c r="G1298" s="3"/>
      <c r="H1298" s="3"/>
      <c r="I1298" s="3"/>
      <c r="J1298" s="3"/>
      <c r="K1298" s="3"/>
      <c r="L1298" s="3"/>
      <c r="M1298" s="3"/>
      <c r="N1298" s="3"/>
      <c r="O1298" s="3"/>
      <c r="P1298" s="3"/>
      <c r="Q1298" s="42"/>
      <c r="R1298" s="3"/>
      <c r="S1298" s="3"/>
      <c r="T1298" s="3"/>
      <c r="U1298" s="3"/>
      <c r="V1298" s="42"/>
      <c r="W1298" s="3"/>
      <c r="X1298" s="3"/>
      <c r="Y1298" s="3"/>
      <c r="Z1298" s="3"/>
      <c r="AA1298" s="3"/>
      <c r="AB1298" s="3"/>
      <c r="AC1298" s="3"/>
      <c r="AD1298" s="3"/>
      <c r="AE1298" s="3"/>
      <c r="AF1298" s="3"/>
      <c r="AG1298" s="3"/>
      <c r="AH1298" s="3"/>
      <c r="AI1298" s="3"/>
      <c r="AJ1298" s="3"/>
      <c r="AK1298" s="3"/>
      <c r="AL1298" s="3"/>
      <c r="AM1298" s="3"/>
      <c r="AN1298" s="3"/>
    </row>
    <row r="1299" spans="1:40" ht="14.5">
      <c r="A1299" s="3"/>
      <c r="B1299" s="3"/>
      <c r="C1299" s="3"/>
      <c r="D1299" s="3"/>
      <c r="E1299" s="3"/>
      <c r="F1299" s="3"/>
      <c r="G1299" s="3"/>
      <c r="H1299" s="3"/>
      <c r="I1299" s="3"/>
      <c r="J1299" s="3"/>
      <c r="K1299" s="3"/>
      <c r="L1299" s="3"/>
      <c r="M1299" s="3"/>
      <c r="N1299" s="3"/>
      <c r="O1299" s="3"/>
      <c r="P1299" s="3"/>
      <c r="Q1299" s="42"/>
      <c r="R1299" s="3"/>
      <c r="S1299" s="3"/>
      <c r="T1299" s="3"/>
      <c r="U1299" s="3"/>
      <c r="V1299" s="42"/>
      <c r="W1299" s="3"/>
      <c r="X1299" s="3"/>
      <c r="Y1299" s="3"/>
      <c r="Z1299" s="3"/>
      <c r="AA1299" s="3"/>
      <c r="AB1299" s="3"/>
      <c r="AC1299" s="3"/>
      <c r="AD1299" s="3"/>
      <c r="AE1299" s="3"/>
      <c r="AF1299" s="3"/>
      <c r="AG1299" s="3"/>
      <c r="AH1299" s="3"/>
      <c r="AI1299" s="3"/>
      <c r="AJ1299" s="3"/>
      <c r="AK1299" s="3"/>
      <c r="AL1299" s="3"/>
      <c r="AM1299" s="3"/>
      <c r="AN1299" s="3"/>
    </row>
    <row r="1300" spans="1:40" ht="14.5">
      <c r="A1300" s="3"/>
      <c r="B1300" s="3"/>
      <c r="C1300" s="3"/>
      <c r="D1300" s="3"/>
      <c r="E1300" s="3"/>
      <c r="F1300" s="3"/>
      <c r="G1300" s="3"/>
      <c r="H1300" s="3"/>
      <c r="I1300" s="3"/>
      <c r="J1300" s="3"/>
      <c r="K1300" s="3"/>
      <c r="L1300" s="3"/>
      <c r="M1300" s="3"/>
      <c r="N1300" s="3"/>
      <c r="O1300" s="3"/>
      <c r="P1300" s="3"/>
      <c r="Q1300" s="42"/>
      <c r="R1300" s="3"/>
      <c r="S1300" s="3"/>
      <c r="T1300" s="3"/>
      <c r="U1300" s="3"/>
      <c r="V1300" s="42"/>
      <c r="W1300" s="3"/>
      <c r="X1300" s="3"/>
      <c r="Y1300" s="3"/>
      <c r="Z1300" s="3"/>
      <c r="AA1300" s="3"/>
      <c r="AB1300" s="3"/>
      <c r="AC1300" s="3"/>
      <c r="AD1300" s="3"/>
      <c r="AE1300" s="3"/>
      <c r="AF1300" s="3"/>
      <c r="AG1300" s="3"/>
      <c r="AH1300" s="3"/>
      <c r="AI1300" s="3"/>
      <c r="AJ1300" s="3"/>
      <c r="AK1300" s="3"/>
      <c r="AL1300" s="3"/>
      <c r="AM1300" s="3"/>
      <c r="AN1300" s="3"/>
    </row>
    <row r="1301" spans="1:40" ht="14.5">
      <c r="A1301" s="3"/>
      <c r="B1301" s="3"/>
      <c r="C1301" s="3"/>
      <c r="D1301" s="3"/>
      <c r="E1301" s="3"/>
      <c r="F1301" s="3"/>
      <c r="G1301" s="3"/>
      <c r="H1301" s="3"/>
      <c r="I1301" s="3"/>
      <c r="J1301" s="3"/>
      <c r="K1301" s="3"/>
      <c r="L1301" s="3"/>
      <c r="M1301" s="3"/>
      <c r="N1301" s="3"/>
      <c r="O1301" s="3"/>
      <c r="P1301" s="3"/>
      <c r="Q1301" s="42"/>
      <c r="R1301" s="3"/>
      <c r="S1301" s="3"/>
      <c r="T1301" s="3"/>
      <c r="U1301" s="3"/>
      <c r="V1301" s="42"/>
      <c r="W1301" s="3"/>
      <c r="X1301" s="3"/>
      <c r="Y1301" s="3"/>
      <c r="Z1301" s="3"/>
      <c r="AA1301" s="3"/>
      <c r="AB1301" s="3"/>
      <c r="AC1301" s="3"/>
      <c r="AD1301" s="3"/>
      <c r="AE1301" s="3"/>
      <c r="AF1301" s="3"/>
      <c r="AG1301" s="3"/>
      <c r="AH1301" s="3"/>
      <c r="AI1301" s="3"/>
      <c r="AJ1301" s="3"/>
      <c r="AK1301" s="3"/>
      <c r="AL1301" s="3"/>
      <c r="AM1301" s="3"/>
      <c r="AN1301" s="3"/>
    </row>
    <row r="1302" spans="1:40" ht="14.5">
      <c r="A1302" s="3"/>
      <c r="B1302" s="3"/>
      <c r="C1302" s="3"/>
      <c r="D1302" s="3"/>
      <c r="E1302" s="3"/>
      <c r="F1302" s="3"/>
      <c r="G1302" s="3"/>
      <c r="H1302" s="3"/>
      <c r="I1302" s="3"/>
      <c r="J1302" s="3"/>
      <c r="K1302" s="3"/>
      <c r="L1302" s="3"/>
      <c r="M1302" s="3"/>
      <c r="N1302" s="3"/>
      <c r="O1302" s="3"/>
      <c r="P1302" s="3"/>
      <c r="Q1302" s="42"/>
      <c r="R1302" s="3"/>
      <c r="S1302" s="3"/>
      <c r="T1302" s="3"/>
      <c r="U1302" s="3"/>
      <c r="V1302" s="42"/>
      <c r="W1302" s="3"/>
      <c r="X1302" s="3"/>
      <c r="Y1302" s="3"/>
      <c r="Z1302" s="3"/>
      <c r="AA1302" s="3"/>
      <c r="AB1302" s="3"/>
      <c r="AC1302" s="3"/>
      <c r="AD1302" s="3"/>
      <c r="AE1302" s="3"/>
      <c r="AF1302" s="3"/>
      <c r="AG1302" s="3"/>
      <c r="AH1302" s="3"/>
      <c r="AI1302" s="3"/>
      <c r="AJ1302" s="3"/>
      <c r="AK1302" s="3"/>
      <c r="AL1302" s="3"/>
      <c r="AM1302" s="3"/>
      <c r="AN1302" s="3"/>
    </row>
    <row r="1303" spans="1:40" ht="14.5">
      <c r="A1303" s="3"/>
      <c r="B1303" s="3"/>
      <c r="C1303" s="3"/>
      <c r="D1303" s="3"/>
      <c r="E1303" s="3"/>
      <c r="F1303" s="3"/>
      <c r="G1303" s="3"/>
      <c r="H1303" s="3"/>
      <c r="I1303" s="3"/>
      <c r="J1303" s="3"/>
      <c r="K1303" s="3"/>
      <c r="L1303" s="3"/>
      <c r="M1303" s="3"/>
      <c r="N1303" s="3"/>
      <c r="O1303" s="3"/>
      <c r="P1303" s="3"/>
      <c r="Q1303" s="42"/>
      <c r="R1303" s="3"/>
      <c r="S1303" s="3"/>
      <c r="T1303" s="3"/>
      <c r="U1303" s="3"/>
      <c r="V1303" s="42"/>
      <c r="W1303" s="3"/>
      <c r="X1303" s="3"/>
      <c r="Y1303" s="3"/>
      <c r="Z1303" s="3"/>
      <c r="AA1303" s="3"/>
      <c r="AB1303" s="3"/>
      <c r="AC1303" s="3"/>
      <c r="AD1303" s="3"/>
      <c r="AE1303" s="3"/>
      <c r="AF1303" s="3"/>
      <c r="AG1303" s="3"/>
      <c r="AH1303" s="3"/>
      <c r="AI1303" s="3"/>
      <c r="AJ1303" s="3"/>
      <c r="AK1303" s="3"/>
      <c r="AL1303" s="3"/>
      <c r="AM1303" s="3"/>
      <c r="AN1303" s="3"/>
    </row>
    <row r="1304" spans="1:40" ht="14.5">
      <c r="A1304" s="3"/>
      <c r="B1304" s="3"/>
      <c r="C1304" s="3"/>
      <c r="D1304" s="3"/>
      <c r="E1304" s="3"/>
      <c r="F1304" s="3"/>
      <c r="G1304" s="3"/>
      <c r="H1304" s="3"/>
      <c r="I1304" s="3"/>
      <c r="J1304" s="3"/>
      <c r="K1304" s="3"/>
      <c r="L1304" s="3"/>
      <c r="M1304" s="3"/>
      <c r="N1304" s="3"/>
      <c r="O1304" s="3"/>
      <c r="P1304" s="3"/>
      <c r="Q1304" s="42"/>
      <c r="R1304" s="3"/>
      <c r="S1304" s="3"/>
      <c r="T1304" s="3"/>
      <c r="U1304" s="3"/>
      <c r="V1304" s="42"/>
      <c r="W1304" s="3"/>
      <c r="X1304" s="3"/>
      <c r="Y1304" s="3"/>
      <c r="Z1304" s="3"/>
      <c r="AA1304" s="3"/>
      <c r="AB1304" s="3"/>
      <c r="AC1304" s="3"/>
      <c r="AD1304" s="3"/>
      <c r="AE1304" s="3"/>
      <c r="AF1304" s="3"/>
      <c r="AG1304" s="3"/>
      <c r="AH1304" s="3"/>
      <c r="AI1304" s="3"/>
      <c r="AJ1304" s="3"/>
      <c r="AK1304" s="3"/>
      <c r="AL1304" s="3"/>
      <c r="AM1304" s="3"/>
      <c r="AN1304" s="3"/>
    </row>
    <row r="1305" spans="1:40" ht="14.5">
      <c r="A1305" s="3"/>
      <c r="B1305" s="3"/>
      <c r="C1305" s="3"/>
      <c r="D1305" s="3"/>
      <c r="E1305" s="3"/>
      <c r="F1305" s="3"/>
      <c r="G1305" s="3"/>
      <c r="H1305" s="3"/>
      <c r="I1305" s="3"/>
      <c r="J1305" s="3"/>
      <c r="K1305" s="3"/>
      <c r="L1305" s="3"/>
      <c r="M1305" s="3"/>
      <c r="N1305" s="3"/>
      <c r="O1305" s="3"/>
      <c r="P1305" s="3"/>
      <c r="Q1305" s="42"/>
      <c r="R1305" s="3"/>
      <c r="S1305" s="3"/>
      <c r="T1305" s="3"/>
      <c r="U1305" s="3"/>
      <c r="V1305" s="42"/>
      <c r="W1305" s="3"/>
      <c r="X1305" s="3"/>
      <c r="Y1305" s="3"/>
      <c r="Z1305" s="3"/>
      <c r="AA1305" s="3"/>
      <c r="AB1305" s="3"/>
      <c r="AC1305" s="3"/>
      <c r="AD1305" s="3"/>
      <c r="AE1305" s="3"/>
      <c r="AF1305" s="3"/>
      <c r="AG1305" s="3"/>
      <c r="AH1305" s="3"/>
      <c r="AI1305" s="3"/>
      <c r="AJ1305" s="3"/>
      <c r="AK1305" s="3"/>
      <c r="AL1305" s="3"/>
      <c r="AM1305" s="3"/>
      <c r="AN1305" s="3"/>
    </row>
    <row r="1306" spans="1:40" ht="14.5">
      <c r="A1306" s="3"/>
      <c r="B1306" s="3"/>
      <c r="C1306" s="3"/>
      <c r="D1306" s="3"/>
      <c r="E1306" s="3"/>
      <c r="F1306" s="3"/>
      <c r="G1306" s="3"/>
      <c r="H1306" s="3"/>
      <c r="I1306" s="3"/>
      <c r="J1306" s="3"/>
      <c r="K1306" s="3"/>
      <c r="L1306" s="3"/>
      <c r="M1306" s="3"/>
      <c r="N1306" s="3"/>
      <c r="O1306" s="3"/>
      <c r="P1306" s="3"/>
      <c r="Q1306" s="42"/>
      <c r="R1306" s="3"/>
      <c r="S1306" s="3"/>
      <c r="T1306" s="3"/>
      <c r="U1306" s="3"/>
      <c r="V1306" s="42"/>
      <c r="W1306" s="3"/>
      <c r="X1306" s="3"/>
      <c r="Y1306" s="3"/>
      <c r="Z1306" s="3"/>
      <c r="AA1306" s="3"/>
      <c r="AB1306" s="3"/>
      <c r="AC1306" s="3"/>
      <c r="AD1306" s="3"/>
      <c r="AE1306" s="3"/>
      <c r="AF1306" s="3"/>
      <c r="AG1306" s="3"/>
      <c r="AH1306" s="3"/>
      <c r="AI1306" s="3"/>
      <c r="AJ1306" s="3"/>
      <c r="AK1306" s="3"/>
      <c r="AL1306" s="3"/>
      <c r="AM1306" s="3"/>
      <c r="AN1306" s="3"/>
    </row>
    <row r="1307" spans="1:40" ht="14.5">
      <c r="A1307" s="3"/>
      <c r="B1307" s="3"/>
      <c r="C1307" s="3"/>
      <c r="D1307" s="3"/>
      <c r="E1307" s="3"/>
      <c r="F1307" s="3"/>
      <c r="G1307" s="3"/>
      <c r="H1307" s="3"/>
      <c r="I1307" s="3"/>
      <c r="J1307" s="3"/>
      <c r="K1307" s="3"/>
      <c r="L1307" s="3"/>
      <c r="M1307" s="3"/>
      <c r="N1307" s="3"/>
      <c r="O1307" s="3"/>
      <c r="P1307" s="3"/>
      <c r="Q1307" s="42"/>
      <c r="R1307" s="3"/>
      <c r="S1307" s="3"/>
      <c r="T1307" s="3"/>
      <c r="U1307" s="3"/>
      <c r="V1307" s="42"/>
      <c r="W1307" s="3"/>
      <c r="X1307" s="3"/>
      <c r="Y1307" s="3"/>
      <c r="Z1307" s="3"/>
      <c r="AA1307" s="3"/>
      <c r="AB1307" s="3"/>
      <c r="AC1307" s="3"/>
      <c r="AD1307" s="3"/>
      <c r="AE1307" s="3"/>
      <c r="AF1307" s="3"/>
      <c r="AG1307" s="3"/>
      <c r="AH1307" s="3"/>
      <c r="AI1307" s="3"/>
      <c r="AJ1307" s="3"/>
      <c r="AK1307" s="3"/>
      <c r="AL1307" s="3"/>
      <c r="AM1307" s="3"/>
      <c r="AN1307" s="3"/>
    </row>
    <row r="1308" spans="1:40" ht="14.5">
      <c r="A1308" s="3"/>
      <c r="B1308" s="3"/>
      <c r="C1308" s="3"/>
      <c r="D1308" s="3"/>
      <c r="E1308" s="3"/>
      <c r="F1308" s="3"/>
      <c r="G1308" s="3"/>
      <c r="H1308" s="3"/>
      <c r="I1308" s="3"/>
      <c r="J1308" s="3"/>
      <c r="K1308" s="3"/>
      <c r="L1308" s="3"/>
      <c r="M1308" s="3"/>
      <c r="N1308" s="3"/>
      <c r="O1308" s="3"/>
      <c r="P1308" s="3"/>
      <c r="Q1308" s="42"/>
      <c r="R1308" s="3"/>
      <c r="S1308" s="3"/>
      <c r="T1308" s="3"/>
      <c r="U1308" s="3"/>
      <c r="V1308" s="42"/>
      <c r="W1308" s="3"/>
      <c r="X1308" s="3"/>
      <c r="Y1308" s="3"/>
      <c r="Z1308" s="3"/>
      <c r="AA1308" s="3"/>
      <c r="AB1308" s="3"/>
      <c r="AC1308" s="3"/>
      <c r="AD1308" s="3"/>
      <c r="AE1308" s="3"/>
      <c r="AF1308" s="3"/>
      <c r="AG1308" s="3"/>
      <c r="AH1308" s="3"/>
      <c r="AI1308" s="3"/>
      <c r="AJ1308" s="3"/>
      <c r="AK1308" s="3"/>
      <c r="AL1308" s="3"/>
      <c r="AM1308" s="3"/>
      <c r="AN1308" s="3"/>
    </row>
    <row r="1309" spans="1:40" ht="14.5">
      <c r="A1309" s="3"/>
      <c r="B1309" s="3"/>
      <c r="C1309" s="3"/>
      <c r="D1309" s="3"/>
      <c r="E1309" s="3"/>
      <c r="F1309" s="3"/>
      <c r="G1309" s="3"/>
      <c r="H1309" s="3"/>
      <c r="I1309" s="3"/>
      <c r="J1309" s="3"/>
      <c r="K1309" s="3"/>
      <c r="L1309" s="3"/>
      <c r="M1309" s="3"/>
      <c r="N1309" s="3"/>
      <c r="O1309" s="3"/>
      <c r="P1309" s="3"/>
      <c r="Q1309" s="42"/>
      <c r="R1309" s="3"/>
      <c r="S1309" s="3"/>
      <c r="T1309" s="3"/>
      <c r="U1309" s="3"/>
      <c r="V1309" s="42"/>
      <c r="W1309" s="3"/>
      <c r="X1309" s="3"/>
      <c r="Y1309" s="3"/>
      <c r="Z1309" s="3"/>
      <c r="AA1309" s="3"/>
      <c r="AB1309" s="3"/>
      <c r="AC1309" s="3"/>
      <c r="AD1309" s="3"/>
      <c r="AE1309" s="3"/>
      <c r="AF1309" s="3"/>
      <c r="AG1309" s="3"/>
      <c r="AH1309" s="3"/>
      <c r="AI1309" s="3"/>
      <c r="AJ1309" s="3"/>
      <c r="AK1309" s="3"/>
      <c r="AL1309" s="3"/>
      <c r="AM1309" s="3"/>
      <c r="AN1309" s="3"/>
    </row>
    <row r="1310" spans="1:40" ht="14.5">
      <c r="A1310" s="3"/>
      <c r="B1310" s="3"/>
      <c r="C1310" s="3"/>
      <c r="D1310" s="3"/>
      <c r="E1310" s="3"/>
      <c r="F1310" s="3"/>
      <c r="G1310" s="3"/>
      <c r="H1310" s="3"/>
      <c r="I1310" s="3"/>
      <c r="J1310" s="3"/>
      <c r="K1310" s="3"/>
      <c r="L1310" s="3"/>
      <c r="M1310" s="3"/>
      <c r="N1310" s="3"/>
      <c r="O1310" s="3"/>
      <c r="P1310" s="3"/>
      <c r="Q1310" s="42"/>
      <c r="R1310" s="3"/>
      <c r="S1310" s="3"/>
      <c r="T1310" s="3"/>
      <c r="U1310" s="3"/>
      <c r="V1310" s="42"/>
      <c r="W1310" s="3"/>
      <c r="X1310" s="3"/>
      <c r="Y1310" s="3"/>
      <c r="Z1310" s="3"/>
      <c r="AA1310" s="3"/>
      <c r="AB1310" s="3"/>
      <c r="AC1310" s="3"/>
      <c r="AD1310" s="3"/>
      <c r="AE1310" s="3"/>
      <c r="AF1310" s="3"/>
      <c r="AG1310" s="3"/>
      <c r="AH1310" s="3"/>
      <c r="AI1310" s="3"/>
      <c r="AJ1310" s="3"/>
      <c r="AK1310" s="3"/>
      <c r="AL1310" s="3"/>
      <c r="AM1310" s="3"/>
      <c r="AN1310" s="3"/>
    </row>
    <row r="1311" spans="1:40" ht="14.5">
      <c r="A1311" s="3"/>
      <c r="B1311" s="3"/>
      <c r="C1311" s="3"/>
      <c r="D1311" s="3"/>
      <c r="E1311" s="3"/>
      <c r="F1311" s="3"/>
      <c r="G1311" s="3"/>
      <c r="H1311" s="3"/>
      <c r="I1311" s="3"/>
      <c r="J1311" s="3"/>
      <c r="K1311" s="3"/>
      <c r="L1311" s="3"/>
      <c r="M1311" s="3"/>
      <c r="N1311" s="3"/>
      <c r="O1311" s="3"/>
      <c r="P1311" s="3"/>
      <c r="Q1311" s="42"/>
      <c r="R1311" s="3"/>
      <c r="S1311" s="3"/>
      <c r="T1311" s="3"/>
      <c r="U1311" s="3"/>
      <c r="V1311" s="42"/>
      <c r="W1311" s="3"/>
      <c r="X1311" s="3"/>
      <c r="Y1311" s="3"/>
      <c r="Z1311" s="3"/>
      <c r="AA1311" s="3"/>
      <c r="AB1311" s="3"/>
      <c r="AC1311" s="3"/>
      <c r="AD1311" s="3"/>
      <c r="AE1311" s="3"/>
      <c r="AF1311" s="3"/>
      <c r="AG1311" s="3"/>
      <c r="AH1311" s="3"/>
      <c r="AI1311" s="3"/>
      <c r="AJ1311" s="3"/>
      <c r="AK1311" s="3"/>
      <c r="AL1311" s="3"/>
      <c r="AM1311" s="3"/>
      <c r="AN1311" s="3"/>
    </row>
    <row r="1312" spans="1:40" ht="14.5">
      <c r="A1312" s="3"/>
      <c r="B1312" s="3"/>
      <c r="C1312" s="3"/>
      <c r="D1312" s="3"/>
      <c r="E1312" s="3"/>
      <c r="F1312" s="3"/>
      <c r="G1312" s="3"/>
      <c r="H1312" s="3"/>
      <c r="I1312" s="3"/>
      <c r="J1312" s="3"/>
      <c r="K1312" s="3"/>
      <c r="L1312" s="3"/>
      <c r="M1312" s="3"/>
      <c r="N1312" s="3"/>
      <c r="O1312" s="3"/>
      <c r="P1312" s="3"/>
      <c r="Q1312" s="42"/>
      <c r="R1312" s="3"/>
      <c r="S1312" s="3"/>
      <c r="T1312" s="3"/>
      <c r="U1312" s="3"/>
      <c r="V1312" s="42"/>
      <c r="W1312" s="3"/>
      <c r="X1312" s="3"/>
      <c r="Y1312" s="3"/>
      <c r="Z1312" s="3"/>
      <c r="AA1312" s="3"/>
      <c r="AB1312" s="3"/>
      <c r="AC1312" s="3"/>
      <c r="AD1312" s="3"/>
      <c r="AE1312" s="3"/>
      <c r="AF1312" s="3"/>
      <c r="AG1312" s="3"/>
      <c r="AH1312" s="3"/>
      <c r="AI1312" s="3"/>
      <c r="AJ1312" s="3"/>
      <c r="AK1312" s="3"/>
      <c r="AL1312" s="3"/>
      <c r="AM1312" s="3"/>
      <c r="AN1312" s="3"/>
    </row>
    <row r="1313" spans="1:40" ht="14.5">
      <c r="A1313" s="3"/>
      <c r="B1313" s="3"/>
      <c r="C1313" s="3"/>
      <c r="D1313" s="3"/>
      <c r="E1313" s="3"/>
      <c r="F1313" s="3"/>
      <c r="G1313" s="3"/>
      <c r="H1313" s="3"/>
      <c r="I1313" s="3"/>
      <c r="J1313" s="3"/>
      <c r="K1313" s="3"/>
      <c r="L1313" s="3"/>
      <c r="M1313" s="3"/>
      <c r="N1313" s="3"/>
      <c r="O1313" s="3"/>
      <c r="P1313" s="3"/>
      <c r="Q1313" s="42"/>
      <c r="R1313" s="3"/>
      <c r="S1313" s="3"/>
      <c r="T1313" s="3"/>
      <c r="U1313" s="3"/>
      <c r="V1313" s="42"/>
      <c r="W1313" s="3"/>
      <c r="X1313" s="3"/>
      <c r="Y1313" s="3"/>
      <c r="Z1313" s="3"/>
      <c r="AA1313" s="3"/>
      <c r="AB1313" s="3"/>
      <c r="AC1313" s="3"/>
      <c r="AD1313" s="3"/>
      <c r="AE1313" s="3"/>
      <c r="AF1313" s="3"/>
      <c r="AG1313" s="3"/>
      <c r="AH1313" s="3"/>
      <c r="AI1313" s="3"/>
      <c r="AJ1313" s="3"/>
      <c r="AK1313" s="3"/>
      <c r="AL1313" s="3"/>
      <c r="AM1313" s="3"/>
      <c r="AN1313" s="3"/>
    </row>
    <row r="1314" spans="1:40" ht="14.5">
      <c r="A1314" s="3"/>
      <c r="B1314" s="3"/>
      <c r="C1314" s="3"/>
      <c r="D1314" s="3"/>
      <c r="E1314" s="3"/>
      <c r="F1314" s="3"/>
      <c r="G1314" s="3"/>
      <c r="H1314" s="3"/>
      <c r="I1314" s="3"/>
      <c r="J1314" s="3"/>
      <c r="K1314" s="3"/>
      <c r="L1314" s="3"/>
      <c r="M1314" s="3"/>
      <c r="N1314" s="3"/>
      <c r="O1314" s="3"/>
      <c r="P1314" s="3"/>
      <c r="Q1314" s="42"/>
      <c r="R1314" s="3"/>
      <c r="S1314" s="3"/>
      <c r="T1314" s="3"/>
      <c r="U1314" s="3"/>
      <c r="V1314" s="42"/>
      <c r="W1314" s="3"/>
      <c r="X1314" s="3"/>
      <c r="Y1314" s="3"/>
      <c r="Z1314" s="3"/>
      <c r="AA1314" s="3"/>
      <c r="AB1314" s="3"/>
      <c r="AC1314" s="3"/>
      <c r="AD1314" s="3"/>
      <c r="AE1314" s="3"/>
      <c r="AF1314" s="3"/>
      <c r="AG1314" s="3"/>
      <c r="AH1314" s="3"/>
      <c r="AI1314" s="3"/>
      <c r="AJ1314" s="3"/>
      <c r="AK1314" s="3"/>
      <c r="AL1314" s="3"/>
      <c r="AM1314" s="3"/>
      <c r="AN1314" s="3"/>
    </row>
    <row r="1315" spans="1:40" ht="14.5">
      <c r="A1315" s="3"/>
      <c r="B1315" s="3"/>
      <c r="C1315" s="3"/>
      <c r="D1315" s="3"/>
      <c r="E1315" s="3"/>
      <c r="F1315" s="3"/>
      <c r="G1315" s="3"/>
      <c r="H1315" s="3"/>
      <c r="I1315" s="3"/>
      <c r="J1315" s="3"/>
      <c r="K1315" s="3"/>
      <c r="L1315" s="3"/>
      <c r="M1315" s="3"/>
      <c r="N1315" s="3"/>
      <c r="O1315" s="3"/>
      <c r="P1315" s="3"/>
      <c r="Q1315" s="42"/>
      <c r="R1315" s="3"/>
      <c r="S1315" s="3"/>
      <c r="T1315" s="3"/>
      <c r="U1315" s="3"/>
      <c r="V1315" s="42"/>
      <c r="W1315" s="3"/>
      <c r="X1315" s="3"/>
      <c r="Y1315" s="3"/>
      <c r="Z1315" s="3"/>
      <c r="AA1315" s="3"/>
      <c r="AB1315" s="3"/>
      <c r="AC1315" s="3"/>
      <c r="AD1315" s="3"/>
      <c r="AE1315" s="3"/>
      <c r="AF1315" s="3"/>
      <c r="AG1315" s="3"/>
      <c r="AH1315" s="3"/>
      <c r="AI1315" s="3"/>
      <c r="AJ1315" s="3"/>
      <c r="AK1315" s="3"/>
      <c r="AL1315" s="3"/>
      <c r="AM1315" s="3"/>
      <c r="AN1315" s="3"/>
    </row>
    <row r="1316" spans="1:40" ht="14.5">
      <c r="A1316" s="3"/>
      <c r="B1316" s="3"/>
      <c r="C1316" s="3"/>
      <c r="D1316" s="3"/>
      <c r="E1316" s="3"/>
      <c r="F1316" s="3"/>
      <c r="G1316" s="3"/>
      <c r="H1316" s="3"/>
      <c r="I1316" s="3"/>
      <c r="J1316" s="3"/>
      <c r="K1316" s="3"/>
      <c r="L1316" s="3"/>
      <c r="M1316" s="3"/>
      <c r="N1316" s="3"/>
      <c r="O1316" s="3"/>
      <c r="P1316" s="3"/>
      <c r="Q1316" s="42"/>
      <c r="R1316" s="3"/>
      <c r="S1316" s="3"/>
      <c r="T1316" s="3"/>
      <c r="U1316" s="3"/>
      <c r="V1316" s="42"/>
      <c r="W1316" s="3"/>
      <c r="X1316" s="3"/>
      <c r="Y1316" s="3"/>
      <c r="Z1316" s="3"/>
      <c r="AA1316" s="3"/>
      <c r="AB1316" s="3"/>
      <c r="AC1316" s="3"/>
      <c r="AD1316" s="3"/>
      <c r="AE1316" s="3"/>
      <c r="AF1316" s="3"/>
      <c r="AG1316" s="3"/>
      <c r="AH1316" s="3"/>
      <c r="AI1316" s="3"/>
      <c r="AJ1316" s="3"/>
      <c r="AK1316" s="3"/>
      <c r="AL1316" s="3"/>
      <c r="AM1316" s="3"/>
      <c r="AN1316" s="3"/>
    </row>
    <row r="1317" spans="1:40" ht="14.5">
      <c r="A1317" s="3"/>
      <c r="B1317" s="3"/>
      <c r="C1317" s="3"/>
      <c r="D1317" s="3"/>
      <c r="E1317" s="3"/>
      <c r="F1317" s="3"/>
      <c r="G1317" s="3"/>
      <c r="H1317" s="3"/>
      <c r="I1317" s="3"/>
      <c r="J1317" s="3"/>
      <c r="K1317" s="3"/>
      <c r="L1317" s="3"/>
      <c r="M1317" s="3"/>
      <c r="N1317" s="3"/>
      <c r="O1317" s="3"/>
      <c r="P1317" s="3"/>
      <c r="Q1317" s="42"/>
      <c r="R1317" s="3"/>
      <c r="S1317" s="3"/>
      <c r="T1317" s="3"/>
      <c r="U1317" s="3"/>
      <c r="V1317" s="42"/>
      <c r="W1317" s="3"/>
      <c r="X1317" s="3"/>
      <c r="Y1317" s="3"/>
      <c r="Z1317" s="3"/>
      <c r="AA1317" s="3"/>
      <c r="AB1317" s="3"/>
      <c r="AC1317" s="3"/>
      <c r="AD1317" s="3"/>
      <c r="AE1317" s="3"/>
      <c r="AF1317" s="3"/>
      <c r="AG1317" s="3"/>
      <c r="AH1317" s="3"/>
      <c r="AI1317" s="3"/>
      <c r="AJ1317" s="3"/>
      <c r="AK1317" s="3"/>
      <c r="AL1317" s="3"/>
      <c r="AM1317" s="3"/>
      <c r="AN1317" s="3"/>
    </row>
    <row r="1318" spans="1:40" ht="14.5">
      <c r="A1318" s="3"/>
      <c r="B1318" s="3"/>
      <c r="C1318" s="3"/>
      <c r="D1318" s="3"/>
      <c r="E1318" s="3"/>
      <c r="F1318" s="3"/>
      <c r="G1318" s="3"/>
      <c r="H1318" s="3"/>
      <c r="I1318" s="3"/>
      <c r="J1318" s="3"/>
      <c r="K1318" s="3"/>
      <c r="L1318" s="3"/>
      <c r="M1318" s="3"/>
      <c r="N1318" s="3"/>
      <c r="O1318" s="3"/>
      <c r="P1318" s="3"/>
      <c r="Q1318" s="42"/>
      <c r="R1318" s="3"/>
      <c r="S1318" s="3"/>
      <c r="T1318" s="3"/>
      <c r="U1318" s="3"/>
      <c r="V1318" s="42"/>
      <c r="W1318" s="3"/>
      <c r="X1318" s="3"/>
      <c r="Y1318" s="3"/>
      <c r="Z1318" s="3"/>
      <c r="AA1318" s="3"/>
      <c r="AB1318" s="3"/>
      <c r="AC1318" s="3"/>
      <c r="AD1318" s="3"/>
      <c r="AE1318" s="3"/>
      <c r="AF1318" s="3"/>
      <c r="AG1318" s="3"/>
      <c r="AH1318" s="3"/>
      <c r="AI1318" s="3"/>
      <c r="AJ1318" s="3"/>
      <c r="AK1318" s="3"/>
      <c r="AL1318" s="3"/>
      <c r="AM1318" s="3"/>
      <c r="AN1318" s="3"/>
    </row>
    <row r="1319" spans="1:40" ht="14.5">
      <c r="A1319" s="3"/>
      <c r="B1319" s="3"/>
      <c r="C1319" s="3"/>
      <c r="D1319" s="3"/>
      <c r="E1319" s="3"/>
      <c r="F1319" s="3"/>
      <c r="G1319" s="3"/>
      <c r="H1319" s="3"/>
      <c r="I1319" s="3"/>
      <c r="J1319" s="3"/>
      <c r="K1319" s="3"/>
      <c r="L1319" s="3"/>
      <c r="M1319" s="3"/>
      <c r="N1319" s="3"/>
      <c r="O1319" s="3"/>
      <c r="P1319" s="3"/>
      <c r="Q1319" s="42"/>
      <c r="R1319" s="3"/>
      <c r="S1319" s="3"/>
      <c r="T1319" s="3"/>
      <c r="U1319" s="3"/>
      <c r="V1319" s="42"/>
      <c r="W1319" s="3"/>
      <c r="X1319" s="3"/>
      <c r="Y1319" s="3"/>
      <c r="Z1319" s="3"/>
      <c r="AA1319" s="3"/>
      <c r="AB1319" s="3"/>
      <c r="AC1319" s="3"/>
      <c r="AD1319" s="3"/>
      <c r="AE1319" s="3"/>
      <c r="AF1319" s="3"/>
      <c r="AG1319" s="3"/>
      <c r="AH1319" s="3"/>
      <c r="AI1319" s="3"/>
      <c r="AJ1319" s="3"/>
      <c r="AK1319" s="3"/>
      <c r="AL1319" s="3"/>
      <c r="AM1319" s="3"/>
      <c r="AN1319" s="3"/>
    </row>
    <row r="1320" spans="1:40" ht="14.5">
      <c r="A1320" s="3"/>
      <c r="B1320" s="3"/>
      <c r="C1320" s="3"/>
      <c r="D1320" s="3"/>
      <c r="E1320" s="3"/>
      <c r="F1320" s="3"/>
      <c r="G1320" s="3"/>
      <c r="H1320" s="3"/>
      <c r="I1320" s="3"/>
      <c r="J1320" s="3"/>
      <c r="K1320" s="3"/>
      <c r="L1320" s="3"/>
      <c r="M1320" s="3"/>
      <c r="N1320" s="3"/>
      <c r="O1320" s="3"/>
      <c r="P1320" s="3"/>
      <c r="Q1320" s="42"/>
      <c r="R1320" s="3"/>
      <c r="S1320" s="3"/>
      <c r="T1320" s="3"/>
      <c r="U1320" s="3"/>
      <c r="V1320" s="42"/>
      <c r="W1320" s="3"/>
      <c r="X1320" s="3"/>
      <c r="Y1320" s="3"/>
      <c r="Z1320" s="3"/>
      <c r="AA1320" s="3"/>
      <c r="AB1320" s="3"/>
      <c r="AC1320" s="3"/>
      <c r="AD1320" s="3"/>
      <c r="AE1320" s="3"/>
      <c r="AF1320" s="3"/>
      <c r="AG1320" s="3"/>
      <c r="AH1320" s="3"/>
      <c r="AI1320" s="3"/>
      <c r="AJ1320" s="3"/>
      <c r="AK1320" s="3"/>
      <c r="AL1320" s="3"/>
      <c r="AM1320" s="3"/>
      <c r="AN1320" s="3"/>
    </row>
    <row r="1321" spans="1:40" ht="14.5">
      <c r="A1321" s="3"/>
      <c r="B1321" s="3"/>
      <c r="C1321" s="3"/>
      <c r="D1321" s="3"/>
      <c r="E1321" s="3"/>
      <c r="F1321" s="3"/>
      <c r="G1321" s="3"/>
      <c r="H1321" s="3"/>
      <c r="I1321" s="3"/>
      <c r="J1321" s="3"/>
      <c r="K1321" s="3"/>
      <c r="L1321" s="3"/>
      <c r="M1321" s="3"/>
      <c r="N1321" s="3"/>
      <c r="O1321" s="3"/>
      <c r="P1321" s="3"/>
      <c r="Q1321" s="42"/>
      <c r="R1321" s="3"/>
      <c r="S1321" s="3"/>
      <c r="T1321" s="3"/>
      <c r="U1321" s="3"/>
      <c r="V1321" s="42"/>
      <c r="W1321" s="3"/>
      <c r="X1321" s="3"/>
      <c r="Y1321" s="3"/>
      <c r="Z1321" s="3"/>
      <c r="AA1321" s="3"/>
      <c r="AB1321" s="3"/>
      <c r="AC1321" s="3"/>
      <c r="AD1321" s="3"/>
      <c r="AE1321" s="3"/>
      <c r="AF1321" s="3"/>
      <c r="AG1321" s="3"/>
      <c r="AH1321" s="3"/>
      <c r="AI1321" s="3"/>
      <c r="AJ1321" s="3"/>
      <c r="AK1321" s="3"/>
      <c r="AL1321" s="3"/>
      <c r="AM1321" s="3"/>
      <c r="AN1321" s="3"/>
    </row>
    <row r="1322" spans="1:40" ht="14.5">
      <c r="A1322" s="3"/>
      <c r="B1322" s="3"/>
      <c r="C1322" s="3"/>
      <c r="D1322" s="3"/>
      <c r="E1322" s="3"/>
      <c r="F1322" s="3"/>
      <c r="G1322" s="3"/>
      <c r="H1322" s="3"/>
      <c r="I1322" s="3"/>
      <c r="J1322" s="3"/>
      <c r="K1322" s="3"/>
      <c r="L1322" s="3"/>
      <c r="M1322" s="3"/>
      <c r="N1322" s="3"/>
      <c r="O1322" s="3"/>
      <c r="P1322" s="3"/>
      <c r="Q1322" s="42"/>
      <c r="R1322" s="3"/>
      <c r="S1322" s="3"/>
      <c r="T1322" s="3"/>
      <c r="U1322" s="3"/>
      <c r="V1322" s="42"/>
      <c r="W1322" s="3"/>
      <c r="X1322" s="3"/>
      <c r="Y1322" s="3"/>
      <c r="Z1322" s="3"/>
      <c r="AA1322" s="3"/>
      <c r="AB1322" s="3"/>
      <c r="AC1322" s="3"/>
      <c r="AD1322" s="3"/>
      <c r="AE1322" s="3"/>
      <c r="AF1322" s="3"/>
      <c r="AG1322" s="3"/>
      <c r="AH1322" s="3"/>
      <c r="AI1322" s="3"/>
      <c r="AJ1322" s="3"/>
      <c r="AK1322" s="3"/>
      <c r="AL1322" s="3"/>
      <c r="AM1322" s="3"/>
      <c r="AN1322" s="3"/>
    </row>
    <row r="1323" spans="1:40" ht="14.5">
      <c r="A1323" s="3"/>
      <c r="B1323" s="3"/>
      <c r="C1323" s="3"/>
      <c r="D1323" s="3"/>
      <c r="E1323" s="3"/>
      <c r="F1323" s="3"/>
      <c r="G1323" s="3"/>
      <c r="H1323" s="3"/>
      <c r="I1323" s="3"/>
      <c r="J1323" s="3"/>
      <c r="K1323" s="3"/>
      <c r="L1323" s="3"/>
      <c r="M1323" s="3"/>
      <c r="N1323" s="3"/>
      <c r="O1323" s="3"/>
      <c r="P1323" s="3"/>
      <c r="Q1323" s="42"/>
      <c r="R1323" s="3"/>
      <c r="S1323" s="3"/>
      <c r="T1323" s="3"/>
      <c r="U1323" s="3"/>
      <c r="V1323" s="42"/>
      <c r="W1323" s="3"/>
      <c r="X1323" s="3"/>
      <c r="Y1323" s="3"/>
      <c r="Z1323" s="3"/>
      <c r="AA1323" s="3"/>
      <c r="AB1323" s="3"/>
      <c r="AC1323" s="3"/>
      <c r="AD1323" s="3"/>
      <c r="AE1323" s="3"/>
      <c r="AF1323" s="3"/>
      <c r="AG1323" s="3"/>
      <c r="AH1323" s="3"/>
      <c r="AI1323" s="3"/>
      <c r="AJ1323" s="3"/>
      <c r="AK1323" s="3"/>
      <c r="AL1323" s="3"/>
      <c r="AM1323" s="3"/>
      <c r="AN1323" s="3"/>
    </row>
    <row r="1324" spans="1:40" ht="14.5">
      <c r="A1324" s="3"/>
      <c r="B1324" s="3"/>
      <c r="C1324" s="3"/>
      <c r="D1324" s="3"/>
      <c r="E1324" s="3"/>
      <c r="F1324" s="3"/>
      <c r="G1324" s="3"/>
      <c r="H1324" s="3"/>
      <c r="I1324" s="3"/>
      <c r="J1324" s="3"/>
      <c r="K1324" s="3"/>
      <c r="L1324" s="3"/>
      <c r="M1324" s="3"/>
      <c r="N1324" s="3"/>
      <c r="O1324" s="3"/>
      <c r="P1324" s="3"/>
      <c r="Q1324" s="42"/>
      <c r="R1324" s="3"/>
      <c r="S1324" s="3"/>
      <c r="T1324" s="3"/>
      <c r="U1324" s="3"/>
      <c r="V1324" s="42"/>
      <c r="W1324" s="3"/>
      <c r="X1324" s="3"/>
      <c r="Y1324" s="3"/>
      <c r="Z1324" s="3"/>
      <c r="AA1324" s="3"/>
      <c r="AB1324" s="3"/>
      <c r="AC1324" s="3"/>
      <c r="AD1324" s="3"/>
      <c r="AE1324" s="3"/>
      <c r="AF1324" s="3"/>
      <c r="AG1324" s="3"/>
      <c r="AH1324" s="3"/>
      <c r="AI1324" s="3"/>
      <c r="AJ1324" s="3"/>
      <c r="AK1324" s="3"/>
      <c r="AL1324" s="3"/>
      <c r="AM1324" s="3"/>
      <c r="AN1324" s="3"/>
    </row>
    <row r="1325" spans="1:40" ht="14.5">
      <c r="A1325" s="3"/>
      <c r="B1325" s="3"/>
      <c r="C1325" s="3"/>
      <c r="D1325" s="3"/>
      <c r="E1325" s="3"/>
      <c r="F1325" s="3"/>
      <c r="G1325" s="3"/>
      <c r="H1325" s="3"/>
      <c r="I1325" s="3"/>
      <c r="J1325" s="3"/>
      <c r="K1325" s="3"/>
      <c r="L1325" s="3"/>
      <c r="M1325" s="3"/>
      <c r="N1325" s="3"/>
      <c r="O1325" s="3"/>
      <c r="P1325" s="3"/>
      <c r="Q1325" s="42"/>
      <c r="R1325" s="3"/>
      <c r="S1325" s="3"/>
      <c r="T1325" s="3"/>
      <c r="U1325" s="3"/>
      <c r="V1325" s="42"/>
      <c r="W1325" s="3"/>
      <c r="X1325" s="3"/>
      <c r="Y1325" s="3"/>
      <c r="Z1325" s="3"/>
      <c r="AA1325" s="3"/>
      <c r="AB1325" s="3"/>
      <c r="AC1325" s="3"/>
      <c r="AD1325" s="3"/>
      <c r="AE1325" s="3"/>
      <c r="AF1325" s="3"/>
      <c r="AG1325" s="3"/>
      <c r="AH1325" s="3"/>
      <c r="AI1325" s="3"/>
      <c r="AJ1325" s="3"/>
      <c r="AK1325" s="3"/>
      <c r="AL1325" s="3"/>
      <c r="AM1325" s="3"/>
      <c r="AN1325" s="3"/>
    </row>
    <row r="1326" spans="1:40" ht="14.5">
      <c r="A1326" s="3"/>
      <c r="B1326" s="3"/>
      <c r="C1326" s="3"/>
      <c r="D1326" s="3"/>
      <c r="E1326" s="3"/>
      <c r="F1326" s="3"/>
      <c r="G1326" s="3"/>
      <c r="H1326" s="3"/>
      <c r="I1326" s="3"/>
      <c r="J1326" s="3"/>
      <c r="K1326" s="3"/>
      <c r="L1326" s="3"/>
      <c r="M1326" s="3"/>
      <c r="N1326" s="3"/>
      <c r="O1326" s="3"/>
      <c r="P1326" s="3"/>
      <c r="Q1326" s="42"/>
      <c r="R1326" s="3"/>
      <c r="S1326" s="3"/>
      <c r="T1326" s="3"/>
      <c r="U1326" s="3"/>
      <c r="V1326" s="42"/>
      <c r="W1326" s="3"/>
      <c r="X1326" s="3"/>
      <c r="Y1326" s="3"/>
      <c r="Z1326" s="3"/>
      <c r="AA1326" s="3"/>
      <c r="AB1326" s="3"/>
      <c r="AC1326" s="3"/>
      <c r="AD1326" s="3"/>
      <c r="AE1326" s="3"/>
      <c r="AF1326" s="3"/>
      <c r="AG1326" s="3"/>
      <c r="AH1326" s="3"/>
      <c r="AI1326" s="3"/>
      <c r="AJ1326" s="3"/>
      <c r="AK1326" s="3"/>
      <c r="AL1326" s="3"/>
      <c r="AM1326" s="3"/>
      <c r="AN1326" s="3"/>
    </row>
    <row r="1327" spans="1:40" ht="14.5">
      <c r="A1327" s="3"/>
      <c r="B1327" s="3"/>
      <c r="C1327" s="3"/>
      <c r="D1327" s="3"/>
      <c r="E1327" s="3"/>
      <c r="F1327" s="3"/>
      <c r="G1327" s="3"/>
      <c r="H1327" s="3"/>
      <c r="I1327" s="3"/>
      <c r="J1327" s="3"/>
      <c r="K1327" s="3"/>
      <c r="L1327" s="3"/>
      <c r="M1327" s="3"/>
      <c r="N1327" s="3"/>
      <c r="O1327" s="3"/>
      <c r="P1327" s="3"/>
      <c r="Q1327" s="42"/>
      <c r="R1327" s="3"/>
      <c r="S1327" s="3"/>
      <c r="T1327" s="3"/>
      <c r="U1327" s="3"/>
      <c r="V1327" s="42"/>
      <c r="W1327" s="3"/>
      <c r="X1327" s="3"/>
      <c r="Y1327" s="3"/>
      <c r="Z1327" s="3"/>
      <c r="AA1327" s="3"/>
      <c r="AB1327" s="3"/>
      <c r="AC1327" s="3"/>
      <c r="AD1327" s="3"/>
      <c r="AE1327" s="3"/>
      <c r="AF1327" s="3"/>
      <c r="AG1327" s="3"/>
      <c r="AH1327" s="3"/>
      <c r="AI1327" s="3"/>
      <c r="AJ1327" s="3"/>
      <c r="AK1327" s="3"/>
      <c r="AL1327" s="3"/>
      <c r="AM1327" s="3"/>
      <c r="AN1327" s="3"/>
    </row>
    <row r="1328" spans="1:40" ht="14.5">
      <c r="A1328" s="3"/>
      <c r="B1328" s="3"/>
      <c r="C1328" s="3"/>
      <c r="D1328" s="3"/>
      <c r="E1328" s="3"/>
      <c r="F1328" s="3"/>
      <c r="G1328" s="3"/>
      <c r="H1328" s="3"/>
      <c r="I1328" s="3"/>
      <c r="J1328" s="3"/>
      <c r="K1328" s="3"/>
      <c r="L1328" s="3"/>
      <c r="M1328" s="3"/>
      <c r="N1328" s="3"/>
      <c r="O1328" s="3"/>
      <c r="P1328" s="3"/>
      <c r="Q1328" s="42"/>
      <c r="R1328" s="3"/>
      <c r="S1328" s="3"/>
      <c r="T1328" s="3"/>
      <c r="U1328" s="3"/>
      <c r="V1328" s="42"/>
      <c r="W1328" s="3"/>
      <c r="X1328" s="3"/>
      <c r="Y1328" s="3"/>
      <c r="Z1328" s="3"/>
      <c r="AA1328" s="3"/>
      <c r="AB1328" s="3"/>
      <c r="AC1328" s="3"/>
      <c r="AD1328" s="3"/>
      <c r="AE1328" s="3"/>
      <c r="AF1328" s="3"/>
      <c r="AG1328" s="3"/>
      <c r="AH1328" s="3"/>
      <c r="AI1328" s="3"/>
      <c r="AJ1328" s="3"/>
      <c r="AK1328" s="3"/>
      <c r="AL1328" s="3"/>
      <c r="AM1328" s="3"/>
      <c r="AN1328" s="3"/>
    </row>
    <row r="1329" spans="1:40" ht="14.5">
      <c r="A1329" s="3"/>
      <c r="B1329" s="3"/>
      <c r="C1329" s="3"/>
      <c r="D1329" s="3"/>
      <c r="E1329" s="3"/>
      <c r="F1329" s="3"/>
      <c r="G1329" s="3"/>
      <c r="H1329" s="3"/>
      <c r="I1329" s="3"/>
      <c r="J1329" s="3"/>
      <c r="K1329" s="3"/>
      <c r="L1329" s="3"/>
      <c r="M1329" s="3"/>
      <c r="N1329" s="3"/>
      <c r="O1329" s="3"/>
      <c r="P1329" s="3"/>
      <c r="Q1329" s="42"/>
      <c r="R1329" s="3"/>
      <c r="S1329" s="3"/>
      <c r="T1329" s="3"/>
      <c r="U1329" s="3"/>
      <c r="V1329" s="42"/>
      <c r="W1329" s="3"/>
      <c r="X1329" s="3"/>
      <c r="Y1329" s="3"/>
      <c r="Z1329" s="3"/>
      <c r="AA1329" s="3"/>
      <c r="AB1329" s="3"/>
      <c r="AC1329" s="3"/>
      <c r="AD1329" s="3"/>
      <c r="AE1329" s="3"/>
      <c r="AF1329" s="3"/>
      <c r="AG1329" s="3"/>
      <c r="AH1329" s="3"/>
      <c r="AI1329" s="3"/>
      <c r="AJ1329" s="3"/>
      <c r="AK1329" s="3"/>
      <c r="AL1329" s="3"/>
      <c r="AM1329" s="3"/>
      <c r="AN1329" s="3"/>
    </row>
    <row r="1330" spans="1:40" ht="14.5">
      <c r="A1330" s="3"/>
      <c r="B1330" s="3"/>
      <c r="C1330" s="3"/>
      <c r="D1330" s="3"/>
      <c r="E1330" s="3"/>
      <c r="F1330" s="3"/>
      <c r="G1330" s="3"/>
      <c r="H1330" s="3"/>
      <c r="I1330" s="3"/>
      <c r="J1330" s="3"/>
      <c r="K1330" s="3"/>
      <c r="L1330" s="3"/>
      <c r="M1330" s="3"/>
      <c r="N1330" s="3"/>
      <c r="O1330" s="3"/>
      <c r="P1330" s="3"/>
      <c r="Q1330" s="42"/>
      <c r="R1330" s="3"/>
      <c r="S1330" s="3"/>
      <c r="T1330" s="3"/>
      <c r="U1330" s="3"/>
      <c r="V1330" s="42"/>
      <c r="W1330" s="3"/>
      <c r="X1330" s="3"/>
      <c r="Y1330" s="3"/>
      <c r="Z1330" s="3"/>
      <c r="AA1330" s="3"/>
      <c r="AB1330" s="3"/>
      <c r="AC1330" s="3"/>
      <c r="AD1330" s="3"/>
      <c r="AE1330" s="3"/>
      <c r="AF1330" s="3"/>
      <c r="AG1330" s="3"/>
      <c r="AH1330" s="3"/>
      <c r="AI1330" s="3"/>
      <c r="AJ1330" s="3"/>
      <c r="AK1330" s="3"/>
      <c r="AL1330" s="3"/>
      <c r="AM1330" s="3"/>
      <c r="AN1330" s="3"/>
    </row>
    <row r="1331" spans="1:40" ht="14.5">
      <c r="A1331" s="3"/>
      <c r="B1331" s="3"/>
      <c r="C1331" s="3"/>
      <c r="D1331" s="3"/>
      <c r="E1331" s="3"/>
      <c r="F1331" s="3"/>
      <c r="G1331" s="3"/>
      <c r="H1331" s="3"/>
      <c r="I1331" s="3"/>
      <c r="J1331" s="3"/>
      <c r="K1331" s="3"/>
      <c r="L1331" s="3"/>
      <c r="M1331" s="3"/>
      <c r="N1331" s="3"/>
      <c r="O1331" s="3"/>
      <c r="P1331" s="3"/>
      <c r="Q1331" s="42"/>
      <c r="R1331" s="3"/>
      <c r="S1331" s="3"/>
      <c r="T1331" s="3"/>
      <c r="U1331" s="3"/>
      <c r="V1331" s="42"/>
      <c r="W1331" s="3"/>
      <c r="X1331" s="3"/>
      <c r="Y1331" s="3"/>
      <c r="Z1331" s="3"/>
      <c r="AA1331" s="3"/>
      <c r="AB1331" s="3"/>
      <c r="AC1331" s="3"/>
      <c r="AD1331" s="3"/>
      <c r="AE1331" s="3"/>
      <c r="AF1331" s="3"/>
      <c r="AG1331" s="3"/>
      <c r="AH1331" s="3"/>
      <c r="AI1331" s="3"/>
      <c r="AJ1331" s="3"/>
      <c r="AK1331" s="3"/>
      <c r="AL1331" s="3"/>
      <c r="AM1331" s="3"/>
      <c r="AN1331" s="3"/>
    </row>
    <row r="1332" spans="1:40" ht="14.5">
      <c r="A1332" s="3"/>
      <c r="B1332" s="3"/>
      <c r="C1332" s="3"/>
      <c r="D1332" s="3"/>
      <c r="E1332" s="3"/>
      <c r="F1332" s="3"/>
      <c r="G1332" s="3"/>
      <c r="H1332" s="3"/>
      <c r="I1332" s="3"/>
      <c r="J1332" s="3"/>
      <c r="K1332" s="3"/>
      <c r="L1332" s="3"/>
      <c r="M1332" s="3"/>
      <c r="N1332" s="3"/>
      <c r="O1332" s="3"/>
      <c r="P1332" s="3"/>
      <c r="Q1332" s="42"/>
      <c r="R1332" s="3"/>
      <c r="S1332" s="3"/>
      <c r="T1332" s="3"/>
      <c r="U1332" s="3"/>
      <c r="V1332" s="42"/>
      <c r="W1332" s="3"/>
      <c r="X1332" s="3"/>
      <c r="Y1332" s="3"/>
      <c r="Z1332" s="3"/>
      <c r="AA1332" s="3"/>
      <c r="AB1332" s="3"/>
      <c r="AC1332" s="3"/>
      <c r="AD1332" s="3"/>
      <c r="AE1332" s="3"/>
      <c r="AF1332" s="3"/>
      <c r="AG1332" s="3"/>
      <c r="AH1332" s="3"/>
      <c r="AI1332" s="3"/>
      <c r="AJ1332" s="3"/>
      <c r="AK1332" s="3"/>
      <c r="AL1332" s="3"/>
      <c r="AM1332" s="3"/>
      <c r="AN1332" s="3"/>
    </row>
    <row r="1333" spans="1:40" ht="14.5">
      <c r="A1333" s="3"/>
      <c r="B1333" s="3"/>
      <c r="C1333" s="3"/>
      <c r="D1333" s="3"/>
      <c r="E1333" s="3"/>
      <c r="F1333" s="3"/>
      <c r="G1333" s="3"/>
      <c r="H1333" s="3"/>
      <c r="I1333" s="3"/>
      <c r="J1333" s="3"/>
      <c r="K1333" s="3"/>
      <c r="L1333" s="3"/>
      <c r="M1333" s="3"/>
      <c r="N1333" s="3"/>
      <c r="O1333" s="3"/>
      <c r="P1333" s="3"/>
      <c r="Q1333" s="42"/>
      <c r="R1333" s="3"/>
      <c r="S1333" s="3"/>
      <c r="T1333" s="3"/>
      <c r="U1333" s="3"/>
      <c r="V1333" s="42"/>
      <c r="W1333" s="3"/>
      <c r="X1333" s="3"/>
      <c r="Y1333" s="3"/>
      <c r="Z1333" s="3"/>
      <c r="AA1333" s="3"/>
      <c r="AB1333" s="3"/>
      <c r="AC1333" s="3"/>
      <c r="AD1333" s="3"/>
      <c r="AE1333" s="3"/>
      <c r="AF1333" s="3"/>
      <c r="AG1333" s="3"/>
      <c r="AH1333" s="3"/>
      <c r="AI1333" s="3"/>
      <c r="AJ1333" s="3"/>
      <c r="AK1333" s="3"/>
      <c r="AL1333" s="3"/>
      <c r="AM1333" s="3"/>
      <c r="AN1333" s="3"/>
    </row>
    <row r="1334" spans="1:40" ht="14.5">
      <c r="A1334" s="3"/>
      <c r="B1334" s="3"/>
      <c r="C1334" s="3"/>
      <c r="D1334" s="3"/>
      <c r="E1334" s="3"/>
      <c r="F1334" s="3"/>
      <c r="G1334" s="3"/>
      <c r="H1334" s="3"/>
      <c r="I1334" s="3"/>
      <c r="J1334" s="3"/>
      <c r="K1334" s="3"/>
      <c r="L1334" s="3"/>
      <c r="M1334" s="3"/>
      <c r="N1334" s="3"/>
      <c r="O1334" s="3"/>
      <c r="P1334" s="3"/>
      <c r="Q1334" s="42"/>
      <c r="R1334" s="3"/>
      <c r="S1334" s="3"/>
      <c r="T1334" s="3"/>
      <c r="U1334" s="3"/>
      <c r="V1334" s="42"/>
      <c r="W1334" s="3"/>
      <c r="X1334" s="3"/>
      <c r="Y1334" s="3"/>
      <c r="Z1334" s="3"/>
      <c r="AA1334" s="3"/>
      <c r="AB1334" s="3"/>
      <c r="AC1334" s="3"/>
      <c r="AD1334" s="3"/>
      <c r="AE1334" s="3"/>
      <c r="AF1334" s="3"/>
      <c r="AG1334" s="3"/>
      <c r="AH1334" s="3"/>
      <c r="AI1334" s="3"/>
      <c r="AJ1334" s="3"/>
      <c r="AK1334" s="3"/>
      <c r="AL1334" s="3"/>
      <c r="AM1334" s="3"/>
      <c r="AN1334" s="3"/>
    </row>
    <row r="1335" spans="1:40" ht="14.5">
      <c r="A1335" s="3"/>
      <c r="B1335" s="3"/>
      <c r="C1335" s="3"/>
      <c r="D1335" s="3"/>
      <c r="E1335" s="3"/>
      <c r="F1335" s="3"/>
      <c r="G1335" s="3"/>
      <c r="H1335" s="3"/>
      <c r="I1335" s="3"/>
      <c r="J1335" s="3"/>
      <c r="K1335" s="3"/>
      <c r="L1335" s="3"/>
      <c r="M1335" s="3"/>
      <c r="N1335" s="3"/>
      <c r="O1335" s="3"/>
      <c r="P1335" s="3"/>
      <c r="Q1335" s="42"/>
      <c r="R1335" s="3"/>
      <c r="S1335" s="3"/>
      <c r="T1335" s="3"/>
      <c r="U1335" s="3"/>
      <c r="V1335" s="42"/>
      <c r="W1335" s="3"/>
      <c r="X1335" s="3"/>
      <c r="Y1335" s="3"/>
      <c r="Z1335" s="3"/>
      <c r="AA1335" s="3"/>
      <c r="AB1335" s="3"/>
      <c r="AC1335" s="3"/>
      <c r="AD1335" s="3"/>
      <c r="AE1335" s="3"/>
      <c r="AF1335" s="3"/>
      <c r="AG1335" s="3"/>
      <c r="AH1335" s="3"/>
      <c r="AI1335" s="3"/>
      <c r="AJ1335" s="3"/>
      <c r="AK1335" s="3"/>
      <c r="AL1335" s="3"/>
      <c r="AM1335" s="3"/>
      <c r="AN1335" s="3"/>
    </row>
    <row r="1336" spans="1:40" ht="14.5">
      <c r="A1336" s="3"/>
      <c r="B1336" s="3"/>
      <c r="C1336" s="3"/>
      <c r="D1336" s="3"/>
      <c r="E1336" s="3"/>
      <c r="F1336" s="3"/>
      <c r="G1336" s="3"/>
      <c r="H1336" s="3"/>
      <c r="I1336" s="3"/>
      <c r="J1336" s="3"/>
      <c r="K1336" s="3"/>
      <c r="L1336" s="3"/>
      <c r="M1336" s="3"/>
      <c r="N1336" s="3"/>
      <c r="O1336" s="3"/>
      <c r="P1336" s="3"/>
      <c r="Q1336" s="42"/>
      <c r="R1336" s="3"/>
      <c r="S1336" s="3"/>
      <c r="T1336" s="3"/>
      <c r="U1336" s="3"/>
      <c r="V1336" s="42"/>
      <c r="W1336" s="3"/>
      <c r="X1336" s="3"/>
      <c r="Y1336" s="3"/>
      <c r="Z1336" s="3"/>
      <c r="AA1336" s="3"/>
      <c r="AB1336" s="3"/>
      <c r="AC1336" s="3"/>
      <c r="AD1336" s="3"/>
      <c r="AE1336" s="3"/>
      <c r="AF1336" s="3"/>
      <c r="AG1336" s="3"/>
      <c r="AH1336" s="3"/>
      <c r="AI1336" s="3"/>
      <c r="AJ1336" s="3"/>
      <c r="AK1336" s="3"/>
      <c r="AL1336" s="3"/>
      <c r="AM1336" s="3"/>
      <c r="AN1336" s="3"/>
    </row>
    <row r="1337" spans="1:40" ht="14.5">
      <c r="A1337" s="3"/>
      <c r="B1337" s="3"/>
      <c r="C1337" s="3"/>
      <c r="D1337" s="3"/>
      <c r="E1337" s="3"/>
      <c r="F1337" s="3"/>
      <c r="G1337" s="3"/>
      <c r="H1337" s="3"/>
      <c r="I1337" s="3"/>
      <c r="J1337" s="3"/>
      <c r="K1337" s="3"/>
      <c r="L1337" s="3"/>
      <c r="M1337" s="3"/>
      <c r="N1337" s="3"/>
      <c r="O1337" s="3"/>
      <c r="P1337" s="3"/>
      <c r="Q1337" s="42"/>
      <c r="R1337" s="3"/>
      <c r="S1337" s="3"/>
      <c r="T1337" s="3"/>
      <c r="U1337" s="3"/>
      <c r="V1337" s="42"/>
      <c r="W1337" s="3"/>
      <c r="X1337" s="3"/>
      <c r="Y1337" s="3"/>
      <c r="Z1337" s="3"/>
      <c r="AA1337" s="3"/>
      <c r="AB1337" s="3"/>
      <c r="AC1337" s="3"/>
      <c r="AD1337" s="3"/>
      <c r="AE1337" s="3"/>
      <c r="AF1337" s="3"/>
      <c r="AG1337" s="3"/>
      <c r="AH1337" s="3"/>
      <c r="AI1337" s="3"/>
      <c r="AJ1337" s="3"/>
      <c r="AK1337" s="3"/>
      <c r="AL1337" s="3"/>
      <c r="AM1337" s="3"/>
      <c r="AN1337" s="3"/>
    </row>
    <row r="1338" spans="1:40" ht="14.5">
      <c r="A1338" s="3"/>
      <c r="B1338" s="3"/>
      <c r="C1338" s="3"/>
      <c r="D1338" s="3"/>
      <c r="E1338" s="3"/>
      <c r="F1338" s="3"/>
      <c r="G1338" s="3"/>
      <c r="H1338" s="3"/>
      <c r="I1338" s="3"/>
      <c r="J1338" s="3"/>
      <c r="K1338" s="3"/>
      <c r="L1338" s="3"/>
      <c r="M1338" s="3"/>
      <c r="N1338" s="3"/>
      <c r="O1338" s="3"/>
      <c r="P1338" s="3"/>
      <c r="Q1338" s="42"/>
      <c r="R1338" s="3"/>
      <c r="S1338" s="3"/>
      <c r="T1338" s="3"/>
      <c r="U1338" s="3"/>
      <c r="V1338" s="42"/>
      <c r="W1338" s="3"/>
      <c r="X1338" s="3"/>
      <c r="Y1338" s="3"/>
      <c r="Z1338" s="3"/>
      <c r="AA1338" s="3"/>
      <c r="AB1338" s="3"/>
      <c r="AC1338" s="3"/>
      <c r="AD1338" s="3"/>
      <c r="AE1338" s="3"/>
      <c r="AF1338" s="3"/>
      <c r="AG1338" s="3"/>
      <c r="AH1338" s="3"/>
      <c r="AI1338" s="3"/>
      <c r="AJ1338" s="3"/>
      <c r="AK1338" s="3"/>
      <c r="AL1338" s="3"/>
      <c r="AM1338" s="3"/>
      <c r="AN1338" s="3"/>
    </row>
    <row r="1339" spans="1:40" ht="14.5">
      <c r="A1339" s="3"/>
      <c r="B1339" s="3"/>
      <c r="C1339" s="3"/>
      <c r="D1339" s="3"/>
      <c r="E1339" s="3"/>
      <c r="F1339" s="3"/>
      <c r="G1339" s="3"/>
      <c r="H1339" s="3"/>
      <c r="I1339" s="3"/>
      <c r="J1339" s="3"/>
      <c r="K1339" s="3"/>
      <c r="L1339" s="3"/>
      <c r="M1339" s="3"/>
      <c r="N1339" s="3"/>
      <c r="O1339" s="3"/>
      <c r="P1339" s="3"/>
      <c r="Q1339" s="42"/>
      <c r="R1339" s="3"/>
      <c r="S1339" s="3"/>
      <c r="T1339" s="3"/>
      <c r="U1339" s="3"/>
      <c r="V1339" s="42"/>
      <c r="W1339" s="3"/>
      <c r="X1339" s="3"/>
      <c r="Y1339" s="3"/>
      <c r="Z1339" s="3"/>
      <c r="AA1339" s="3"/>
      <c r="AB1339" s="3"/>
      <c r="AC1339" s="3"/>
      <c r="AD1339" s="3"/>
      <c r="AE1339" s="3"/>
      <c r="AF1339" s="3"/>
      <c r="AG1339" s="3"/>
      <c r="AH1339" s="3"/>
      <c r="AI1339" s="3"/>
      <c r="AJ1339" s="3"/>
      <c r="AK1339" s="3"/>
      <c r="AL1339" s="3"/>
      <c r="AM1339" s="3"/>
      <c r="AN1339" s="3"/>
    </row>
    <row r="1340" spans="1:40" ht="14.5">
      <c r="A1340" s="3"/>
      <c r="B1340" s="3"/>
      <c r="C1340" s="3"/>
      <c r="D1340" s="3"/>
      <c r="E1340" s="3"/>
      <c r="F1340" s="3"/>
      <c r="G1340" s="3"/>
      <c r="H1340" s="3"/>
      <c r="I1340" s="3"/>
      <c r="J1340" s="3"/>
      <c r="K1340" s="3"/>
      <c r="L1340" s="3"/>
      <c r="M1340" s="3"/>
      <c r="N1340" s="3"/>
      <c r="O1340" s="3"/>
      <c r="P1340" s="3"/>
      <c r="Q1340" s="42"/>
      <c r="R1340" s="3"/>
      <c r="S1340" s="3"/>
      <c r="T1340" s="3"/>
      <c r="U1340" s="3"/>
      <c r="V1340" s="42"/>
      <c r="W1340" s="3"/>
      <c r="X1340" s="3"/>
      <c r="Y1340" s="3"/>
      <c r="Z1340" s="3"/>
      <c r="AA1340" s="3"/>
      <c r="AB1340" s="3"/>
      <c r="AC1340" s="3"/>
      <c r="AD1340" s="3"/>
      <c r="AE1340" s="3"/>
      <c r="AF1340" s="3"/>
      <c r="AG1340" s="3"/>
      <c r="AH1340" s="3"/>
      <c r="AI1340" s="3"/>
      <c r="AJ1340" s="3"/>
      <c r="AK1340" s="3"/>
      <c r="AL1340" s="3"/>
      <c r="AM1340" s="3"/>
      <c r="AN1340" s="3"/>
    </row>
    <row r="1341" spans="1:40" ht="14.5">
      <c r="A1341" s="3"/>
      <c r="B1341" s="3"/>
      <c r="C1341" s="3"/>
      <c r="D1341" s="3"/>
      <c r="E1341" s="3"/>
      <c r="F1341" s="3"/>
      <c r="G1341" s="3"/>
      <c r="H1341" s="3"/>
      <c r="I1341" s="3"/>
      <c r="J1341" s="3"/>
      <c r="K1341" s="3"/>
      <c r="L1341" s="3"/>
      <c r="M1341" s="3"/>
      <c r="N1341" s="3"/>
      <c r="O1341" s="3"/>
      <c r="P1341" s="3"/>
      <c r="Q1341" s="42"/>
      <c r="R1341" s="3"/>
      <c r="S1341" s="3"/>
      <c r="T1341" s="3"/>
      <c r="U1341" s="3"/>
      <c r="V1341" s="42"/>
      <c r="W1341" s="3"/>
      <c r="X1341" s="3"/>
      <c r="Y1341" s="3"/>
      <c r="Z1341" s="3"/>
      <c r="AA1341" s="3"/>
      <c r="AB1341" s="3"/>
      <c r="AC1341" s="3"/>
      <c r="AD1341" s="3"/>
      <c r="AE1341" s="3"/>
      <c r="AF1341" s="3"/>
      <c r="AG1341" s="3"/>
      <c r="AH1341" s="3"/>
      <c r="AI1341" s="3"/>
      <c r="AJ1341" s="3"/>
      <c r="AK1341" s="3"/>
      <c r="AL1341" s="3"/>
      <c r="AM1341" s="3"/>
      <c r="AN1341" s="3"/>
    </row>
    <row r="1342" spans="1:40" ht="14.5">
      <c r="A1342" s="3"/>
      <c r="B1342" s="3"/>
      <c r="C1342" s="3"/>
      <c r="D1342" s="3"/>
      <c r="E1342" s="3"/>
      <c r="F1342" s="3"/>
      <c r="G1342" s="3"/>
      <c r="H1342" s="3"/>
      <c r="I1342" s="3"/>
      <c r="J1342" s="3"/>
      <c r="K1342" s="3"/>
      <c r="L1342" s="3"/>
      <c r="M1342" s="3"/>
      <c r="N1342" s="3"/>
      <c r="O1342" s="3"/>
      <c r="P1342" s="3"/>
      <c r="Q1342" s="42"/>
      <c r="R1342" s="3"/>
      <c r="S1342" s="3"/>
      <c r="T1342" s="3"/>
      <c r="U1342" s="3"/>
      <c r="V1342" s="42"/>
      <c r="W1342" s="3"/>
      <c r="X1342" s="3"/>
      <c r="Y1342" s="3"/>
      <c r="Z1342" s="3"/>
      <c r="AA1342" s="3"/>
      <c r="AB1342" s="3"/>
      <c r="AC1342" s="3"/>
      <c r="AD1342" s="3"/>
      <c r="AE1342" s="3"/>
      <c r="AF1342" s="3"/>
      <c r="AG1342" s="3"/>
      <c r="AH1342" s="3"/>
      <c r="AI1342" s="3"/>
      <c r="AJ1342" s="3"/>
      <c r="AK1342" s="3"/>
      <c r="AL1342" s="3"/>
      <c r="AM1342" s="3"/>
      <c r="AN1342" s="3"/>
    </row>
    <row r="1343" spans="1:40" ht="14.5">
      <c r="A1343" s="3"/>
      <c r="B1343" s="3"/>
      <c r="C1343" s="3"/>
      <c r="D1343" s="3"/>
      <c r="E1343" s="3"/>
      <c r="F1343" s="3"/>
      <c r="G1343" s="3"/>
      <c r="H1343" s="3"/>
      <c r="I1343" s="3"/>
      <c r="J1343" s="3"/>
      <c r="K1343" s="3"/>
      <c r="L1343" s="3"/>
      <c r="M1343" s="3"/>
      <c r="N1343" s="3"/>
      <c r="O1343" s="3"/>
      <c r="P1343" s="3"/>
      <c r="Q1343" s="42"/>
      <c r="R1343" s="3"/>
      <c r="S1343" s="3"/>
      <c r="T1343" s="3"/>
      <c r="U1343" s="3"/>
      <c r="V1343" s="42"/>
      <c r="W1343" s="3"/>
      <c r="X1343" s="3"/>
      <c r="Y1343" s="3"/>
      <c r="Z1343" s="3"/>
      <c r="AA1343" s="3"/>
      <c r="AB1343" s="3"/>
      <c r="AC1343" s="3"/>
      <c r="AD1343" s="3"/>
      <c r="AE1343" s="3"/>
      <c r="AF1343" s="3"/>
      <c r="AG1343" s="3"/>
      <c r="AH1343" s="3"/>
      <c r="AI1343" s="3"/>
      <c r="AJ1343" s="3"/>
      <c r="AK1343" s="3"/>
      <c r="AL1343" s="3"/>
      <c r="AM1343" s="3"/>
      <c r="AN1343" s="3"/>
    </row>
    <row r="1344" spans="1:40" ht="14.5">
      <c r="A1344" s="3"/>
      <c r="B1344" s="3"/>
      <c r="C1344" s="3"/>
      <c r="D1344" s="3"/>
      <c r="E1344" s="3"/>
      <c r="F1344" s="3"/>
      <c r="G1344" s="3"/>
      <c r="H1344" s="3"/>
      <c r="I1344" s="3"/>
      <c r="J1344" s="3"/>
      <c r="K1344" s="3"/>
      <c r="L1344" s="3"/>
      <c r="M1344" s="3"/>
      <c r="N1344" s="3"/>
      <c r="O1344" s="3"/>
      <c r="P1344" s="3"/>
      <c r="Q1344" s="42"/>
      <c r="R1344" s="3"/>
      <c r="S1344" s="3"/>
      <c r="T1344" s="3"/>
      <c r="U1344" s="3"/>
      <c r="V1344" s="42"/>
      <c r="W1344" s="3"/>
      <c r="X1344" s="3"/>
      <c r="Y1344" s="3"/>
      <c r="Z1344" s="3"/>
      <c r="AA1344" s="3"/>
      <c r="AB1344" s="3"/>
      <c r="AC1344" s="3"/>
      <c r="AD1344" s="3"/>
      <c r="AE1344" s="3"/>
      <c r="AF1344" s="3"/>
      <c r="AG1344" s="3"/>
      <c r="AH1344" s="3"/>
      <c r="AI1344" s="3"/>
      <c r="AJ1344" s="3"/>
      <c r="AK1344" s="3"/>
      <c r="AL1344" s="3"/>
      <c r="AM1344" s="3"/>
      <c r="AN1344" s="3"/>
    </row>
    <row r="1345" spans="1:40" ht="14.5">
      <c r="A1345" s="3"/>
      <c r="B1345" s="3"/>
      <c r="C1345" s="3"/>
      <c r="D1345" s="3"/>
      <c r="E1345" s="3"/>
      <c r="F1345" s="3"/>
      <c r="G1345" s="3"/>
      <c r="H1345" s="3"/>
      <c r="I1345" s="3"/>
      <c r="J1345" s="3"/>
      <c r="K1345" s="3"/>
      <c r="L1345" s="3"/>
      <c r="M1345" s="3"/>
      <c r="N1345" s="3"/>
      <c r="O1345" s="3"/>
      <c r="P1345" s="3"/>
      <c r="Q1345" s="42"/>
      <c r="R1345" s="3"/>
      <c r="S1345" s="3"/>
      <c r="T1345" s="3"/>
      <c r="U1345" s="3"/>
      <c r="V1345" s="42"/>
      <c r="W1345" s="3"/>
      <c r="X1345" s="3"/>
      <c r="Y1345" s="3"/>
      <c r="Z1345" s="3"/>
      <c r="AA1345" s="3"/>
      <c r="AB1345" s="3"/>
      <c r="AC1345" s="3"/>
      <c r="AD1345" s="3"/>
      <c r="AE1345" s="3"/>
      <c r="AF1345" s="3"/>
      <c r="AG1345" s="3"/>
      <c r="AH1345" s="3"/>
      <c r="AI1345" s="3"/>
      <c r="AJ1345" s="3"/>
      <c r="AK1345" s="3"/>
      <c r="AL1345" s="3"/>
      <c r="AM1345" s="3"/>
      <c r="AN1345" s="3"/>
    </row>
    <row r="1346" spans="1:40" ht="14.5">
      <c r="A1346" s="3"/>
      <c r="B1346" s="3"/>
      <c r="C1346" s="3"/>
      <c r="D1346" s="3"/>
      <c r="E1346" s="3"/>
      <c r="F1346" s="3"/>
      <c r="G1346" s="3"/>
      <c r="H1346" s="3"/>
      <c r="I1346" s="3"/>
      <c r="J1346" s="3"/>
      <c r="K1346" s="3"/>
      <c r="L1346" s="3"/>
      <c r="M1346" s="3"/>
      <c r="N1346" s="3"/>
      <c r="O1346" s="3"/>
      <c r="P1346" s="3"/>
      <c r="Q1346" s="42"/>
      <c r="R1346" s="3"/>
      <c r="S1346" s="3"/>
      <c r="T1346" s="3"/>
      <c r="U1346" s="3"/>
      <c r="V1346" s="42"/>
      <c r="W1346" s="3"/>
      <c r="X1346" s="3"/>
      <c r="Y1346" s="3"/>
      <c r="Z1346" s="3"/>
      <c r="AA1346" s="3"/>
      <c r="AB1346" s="3"/>
      <c r="AC1346" s="3"/>
      <c r="AD1346" s="3"/>
      <c r="AE1346" s="3"/>
      <c r="AF1346" s="3"/>
      <c r="AG1346" s="3"/>
      <c r="AH1346" s="3"/>
      <c r="AI1346" s="3"/>
      <c r="AJ1346" s="3"/>
      <c r="AK1346" s="3"/>
      <c r="AL1346" s="3"/>
      <c r="AM1346" s="3"/>
      <c r="AN1346" s="3"/>
    </row>
    <row r="1347" spans="1:40" ht="14.5">
      <c r="A1347" s="3"/>
      <c r="B1347" s="3"/>
      <c r="C1347" s="3"/>
      <c r="D1347" s="3"/>
      <c r="E1347" s="3"/>
      <c r="F1347" s="3"/>
      <c r="G1347" s="3"/>
      <c r="H1347" s="3"/>
      <c r="I1347" s="3"/>
      <c r="J1347" s="3"/>
      <c r="K1347" s="3"/>
      <c r="L1347" s="3"/>
      <c r="M1347" s="3"/>
      <c r="N1347" s="3"/>
      <c r="O1347" s="3"/>
      <c r="P1347" s="3"/>
      <c r="Q1347" s="42"/>
      <c r="R1347" s="3"/>
      <c r="S1347" s="3"/>
      <c r="T1347" s="3"/>
      <c r="U1347" s="3"/>
      <c r="V1347" s="42"/>
      <c r="W1347" s="3"/>
      <c r="X1347" s="3"/>
      <c r="Y1347" s="3"/>
      <c r="Z1347" s="3"/>
      <c r="AA1347" s="3"/>
      <c r="AB1347" s="3"/>
      <c r="AC1347" s="3"/>
      <c r="AD1347" s="3"/>
      <c r="AE1347" s="3"/>
      <c r="AF1347" s="3"/>
      <c r="AG1347" s="3"/>
      <c r="AH1347" s="3"/>
      <c r="AI1347" s="3"/>
      <c r="AJ1347" s="3"/>
      <c r="AK1347" s="3"/>
      <c r="AL1347" s="3"/>
      <c r="AM1347" s="3"/>
      <c r="AN1347" s="3"/>
    </row>
    <row r="1348" spans="1:40" ht="14.5">
      <c r="A1348" s="3"/>
      <c r="B1348" s="3"/>
      <c r="C1348" s="3"/>
      <c r="D1348" s="3"/>
      <c r="E1348" s="3"/>
      <c r="F1348" s="3"/>
      <c r="G1348" s="3"/>
      <c r="H1348" s="3"/>
      <c r="I1348" s="3"/>
      <c r="J1348" s="3"/>
      <c r="K1348" s="3"/>
      <c r="L1348" s="3"/>
      <c r="M1348" s="3"/>
      <c r="N1348" s="3"/>
      <c r="O1348" s="3"/>
      <c r="P1348" s="3"/>
      <c r="Q1348" s="42"/>
      <c r="R1348" s="3"/>
      <c r="S1348" s="3"/>
      <c r="T1348" s="3"/>
      <c r="U1348" s="3"/>
      <c r="V1348" s="42"/>
      <c r="W1348" s="3"/>
      <c r="X1348" s="3"/>
      <c r="Y1348" s="3"/>
      <c r="Z1348" s="3"/>
      <c r="AA1348" s="3"/>
      <c r="AB1348" s="3"/>
      <c r="AC1348" s="3"/>
      <c r="AD1348" s="3"/>
      <c r="AE1348" s="3"/>
      <c r="AF1348" s="3"/>
      <c r="AG1348" s="3"/>
      <c r="AH1348" s="3"/>
      <c r="AI1348" s="3"/>
      <c r="AJ1348" s="3"/>
      <c r="AK1348" s="3"/>
      <c r="AL1348" s="3"/>
      <c r="AM1348" s="3"/>
      <c r="AN1348" s="3"/>
    </row>
    <row r="1349" spans="1:40" ht="14.5">
      <c r="A1349" s="3"/>
      <c r="B1349" s="3"/>
      <c r="C1349" s="3"/>
      <c r="D1349" s="3"/>
      <c r="E1349" s="3"/>
      <c r="F1349" s="3"/>
      <c r="G1349" s="3"/>
      <c r="H1349" s="3"/>
      <c r="I1349" s="3"/>
      <c r="J1349" s="3"/>
      <c r="K1349" s="3"/>
      <c r="L1349" s="3"/>
      <c r="M1349" s="3"/>
      <c r="N1349" s="3"/>
      <c r="O1349" s="3"/>
      <c r="P1349" s="3"/>
      <c r="Q1349" s="42"/>
      <c r="R1349" s="3"/>
      <c r="S1349" s="3"/>
      <c r="T1349" s="3"/>
      <c r="U1349" s="3"/>
      <c r="V1349" s="42"/>
      <c r="W1349" s="3"/>
      <c r="X1349" s="3"/>
      <c r="Y1349" s="3"/>
      <c r="Z1349" s="3"/>
      <c r="AA1349" s="3"/>
      <c r="AB1349" s="3"/>
      <c r="AC1349" s="3"/>
      <c r="AD1349" s="3"/>
      <c r="AE1349" s="3"/>
      <c r="AF1349" s="3"/>
      <c r="AG1349" s="3"/>
      <c r="AH1349" s="3"/>
      <c r="AI1349" s="3"/>
      <c r="AJ1349" s="3"/>
      <c r="AK1349" s="3"/>
      <c r="AL1349" s="3"/>
      <c r="AM1349" s="3"/>
      <c r="AN1349" s="3"/>
    </row>
    <row r="1350" spans="1:40" ht="14.5">
      <c r="A1350" s="3"/>
      <c r="B1350" s="3"/>
      <c r="C1350" s="3"/>
      <c r="D1350" s="3"/>
      <c r="E1350" s="3"/>
      <c r="F1350" s="3"/>
      <c r="G1350" s="3"/>
      <c r="H1350" s="3"/>
      <c r="I1350" s="3"/>
      <c r="J1350" s="3"/>
      <c r="K1350" s="3"/>
      <c r="L1350" s="3"/>
      <c r="M1350" s="3"/>
      <c r="N1350" s="3"/>
      <c r="O1350" s="3"/>
      <c r="P1350" s="3"/>
      <c r="Q1350" s="42"/>
      <c r="R1350" s="3"/>
      <c r="S1350" s="3"/>
      <c r="T1350" s="3"/>
      <c r="U1350" s="3"/>
      <c r="V1350" s="42"/>
      <c r="W1350" s="3"/>
      <c r="X1350" s="3"/>
      <c r="Y1350" s="3"/>
      <c r="Z1350" s="3"/>
      <c r="AA1350" s="3"/>
      <c r="AB1350" s="3"/>
      <c r="AC1350" s="3"/>
      <c r="AD1350" s="3"/>
      <c r="AE1350" s="3"/>
      <c r="AF1350" s="3"/>
      <c r="AG1350" s="3"/>
      <c r="AH1350" s="3"/>
      <c r="AI1350" s="3"/>
      <c r="AJ1350" s="3"/>
      <c r="AK1350" s="3"/>
      <c r="AL1350" s="3"/>
      <c r="AM1350" s="3"/>
      <c r="AN1350" s="3"/>
    </row>
    <row r="1351" spans="1:40" ht="14.5">
      <c r="A1351" s="3"/>
      <c r="B1351" s="3"/>
      <c r="C1351" s="3"/>
      <c r="D1351" s="3"/>
      <c r="E1351" s="3"/>
      <c r="F1351" s="3"/>
      <c r="G1351" s="3"/>
      <c r="H1351" s="3"/>
      <c r="I1351" s="3"/>
      <c r="J1351" s="3"/>
      <c r="K1351" s="3"/>
      <c r="L1351" s="3"/>
      <c r="M1351" s="3"/>
      <c r="N1351" s="3"/>
      <c r="O1351" s="3"/>
      <c r="P1351" s="3"/>
      <c r="Q1351" s="42"/>
      <c r="R1351" s="3"/>
      <c r="S1351" s="3"/>
      <c r="T1351" s="3"/>
      <c r="U1351" s="3"/>
      <c r="V1351" s="42"/>
      <c r="W1351" s="3"/>
      <c r="X1351" s="3"/>
      <c r="Y1351" s="3"/>
      <c r="Z1351" s="3"/>
      <c r="AA1351" s="3"/>
      <c r="AB1351" s="3"/>
      <c r="AC1351" s="3"/>
      <c r="AD1351" s="3"/>
      <c r="AE1351" s="3"/>
      <c r="AF1351" s="3"/>
      <c r="AG1351" s="3"/>
      <c r="AH1351" s="3"/>
      <c r="AI1351" s="3"/>
      <c r="AJ1351" s="3"/>
      <c r="AK1351" s="3"/>
      <c r="AL1351" s="3"/>
      <c r="AM1351" s="3"/>
      <c r="AN1351" s="3"/>
    </row>
    <row r="1352" spans="1:40" ht="14.5">
      <c r="A1352" s="3"/>
      <c r="B1352" s="3"/>
      <c r="C1352" s="3"/>
      <c r="D1352" s="3"/>
      <c r="E1352" s="3"/>
      <c r="F1352" s="3"/>
      <c r="G1352" s="3"/>
      <c r="H1352" s="3"/>
      <c r="I1352" s="3"/>
      <c r="J1352" s="3"/>
      <c r="K1352" s="3"/>
      <c r="L1352" s="3"/>
      <c r="M1352" s="3"/>
      <c r="N1352" s="3"/>
      <c r="O1352" s="3"/>
      <c r="P1352" s="3"/>
      <c r="Q1352" s="42"/>
      <c r="R1352" s="3"/>
      <c r="S1352" s="3"/>
      <c r="T1352" s="3"/>
      <c r="U1352" s="3"/>
      <c r="V1352" s="42"/>
      <c r="W1352" s="3"/>
      <c r="X1352" s="3"/>
      <c r="Y1352" s="3"/>
      <c r="Z1352" s="3"/>
      <c r="AA1352" s="3"/>
      <c r="AB1352" s="3"/>
      <c r="AC1352" s="3"/>
      <c r="AD1352" s="3"/>
      <c r="AE1352" s="3"/>
      <c r="AF1352" s="3"/>
      <c r="AG1352" s="3"/>
      <c r="AH1352" s="3"/>
      <c r="AI1352" s="3"/>
      <c r="AJ1352" s="3"/>
      <c r="AK1352" s="3"/>
      <c r="AL1352" s="3"/>
      <c r="AM1352" s="3"/>
      <c r="AN1352" s="3"/>
    </row>
    <row r="1353" spans="1:40" ht="14.5">
      <c r="A1353" s="3"/>
      <c r="B1353" s="3"/>
      <c r="C1353" s="3"/>
      <c r="D1353" s="3"/>
      <c r="E1353" s="3"/>
      <c r="F1353" s="3"/>
      <c r="G1353" s="3"/>
      <c r="H1353" s="3"/>
      <c r="I1353" s="3"/>
      <c r="J1353" s="3"/>
      <c r="K1353" s="3"/>
      <c r="L1353" s="3"/>
      <c r="M1353" s="3"/>
      <c r="N1353" s="3"/>
      <c r="O1353" s="3"/>
      <c r="P1353" s="3"/>
      <c r="Q1353" s="42"/>
      <c r="R1353" s="3"/>
      <c r="S1353" s="3"/>
      <c r="T1353" s="3"/>
      <c r="U1353" s="3"/>
      <c r="V1353" s="42"/>
      <c r="W1353" s="3"/>
      <c r="X1353" s="3"/>
      <c r="Y1353" s="3"/>
      <c r="Z1353" s="3"/>
      <c r="AA1353" s="3"/>
      <c r="AB1353" s="3"/>
      <c r="AC1353" s="3"/>
      <c r="AD1353" s="3"/>
      <c r="AE1353" s="3"/>
      <c r="AF1353" s="3"/>
      <c r="AG1353" s="3"/>
      <c r="AH1353" s="3"/>
      <c r="AI1353" s="3"/>
      <c r="AJ1353" s="3"/>
      <c r="AK1353" s="3"/>
      <c r="AL1353" s="3"/>
      <c r="AM1353" s="3"/>
      <c r="AN1353" s="3"/>
    </row>
    <row r="1354" spans="1:40" ht="14.5">
      <c r="A1354" s="3"/>
      <c r="B1354" s="3"/>
      <c r="C1354" s="3"/>
      <c r="D1354" s="3"/>
      <c r="E1354" s="3"/>
      <c r="F1354" s="3"/>
      <c r="G1354" s="3"/>
      <c r="H1354" s="3"/>
      <c r="I1354" s="3"/>
      <c r="J1354" s="3"/>
      <c r="K1354" s="3"/>
      <c r="L1354" s="3"/>
      <c r="M1354" s="3"/>
      <c r="N1354" s="3"/>
      <c r="O1354" s="3"/>
      <c r="P1354" s="3"/>
      <c r="Q1354" s="42"/>
      <c r="R1354" s="3"/>
      <c r="S1354" s="3"/>
      <c r="T1354" s="3"/>
      <c r="U1354" s="3"/>
      <c r="V1354" s="42"/>
      <c r="W1354" s="3"/>
      <c r="X1354" s="3"/>
      <c r="Y1354" s="3"/>
      <c r="Z1354" s="3"/>
      <c r="AA1354" s="3"/>
      <c r="AB1354" s="3"/>
      <c r="AC1354" s="3"/>
      <c r="AD1354" s="3"/>
      <c r="AE1354" s="3"/>
      <c r="AF1354" s="3"/>
      <c r="AG1354" s="3"/>
      <c r="AH1354" s="3"/>
      <c r="AI1354" s="3"/>
      <c r="AJ1354" s="3"/>
      <c r="AK1354" s="3"/>
      <c r="AL1354" s="3"/>
      <c r="AM1354" s="3"/>
      <c r="AN1354" s="3"/>
    </row>
    <row r="1355" spans="1:40" ht="14.5">
      <c r="A1355" s="3"/>
      <c r="B1355" s="3"/>
      <c r="C1355" s="3"/>
      <c r="D1355" s="3"/>
      <c r="E1355" s="3"/>
      <c r="F1355" s="3"/>
      <c r="G1355" s="3"/>
      <c r="H1355" s="3"/>
      <c r="I1355" s="3"/>
      <c r="J1355" s="3"/>
      <c r="K1355" s="3"/>
      <c r="L1355" s="3"/>
      <c r="M1355" s="3"/>
      <c r="N1355" s="3"/>
      <c r="O1355" s="3"/>
      <c r="P1355" s="3"/>
      <c r="Q1355" s="42"/>
      <c r="R1355" s="3"/>
      <c r="S1355" s="3"/>
      <c r="T1355" s="3"/>
      <c r="U1355" s="3"/>
      <c r="V1355" s="42"/>
      <c r="W1355" s="3"/>
      <c r="X1355" s="3"/>
      <c r="Y1355" s="3"/>
      <c r="Z1355" s="3"/>
      <c r="AA1355" s="3"/>
      <c r="AB1355" s="3"/>
      <c r="AC1355" s="3"/>
      <c r="AD1355" s="3"/>
      <c r="AE1355" s="3"/>
      <c r="AF1355" s="3"/>
      <c r="AG1355" s="3"/>
      <c r="AH1355" s="3"/>
      <c r="AI1355" s="3"/>
      <c r="AJ1355" s="3"/>
      <c r="AK1355" s="3"/>
      <c r="AL1355" s="3"/>
      <c r="AM1355" s="3"/>
      <c r="AN1355" s="3"/>
    </row>
    <row r="1356" spans="1:40" ht="14.5">
      <c r="A1356" s="3"/>
      <c r="B1356" s="3"/>
      <c r="C1356" s="3"/>
      <c r="D1356" s="3"/>
      <c r="E1356" s="3"/>
      <c r="F1356" s="3"/>
      <c r="G1356" s="3"/>
      <c r="H1356" s="3"/>
      <c r="I1356" s="3"/>
      <c r="J1356" s="3"/>
      <c r="K1356" s="3"/>
      <c r="L1356" s="3"/>
      <c r="M1356" s="3"/>
      <c r="N1356" s="3"/>
      <c r="O1356" s="3"/>
      <c r="P1356" s="3"/>
      <c r="Q1356" s="42"/>
      <c r="R1356" s="3"/>
      <c r="S1356" s="3"/>
      <c r="T1356" s="3"/>
      <c r="U1356" s="3"/>
      <c r="V1356" s="42"/>
      <c r="W1356" s="3"/>
      <c r="X1356" s="3"/>
      <c r="Y1356" s="3"/>
      <c r="Z1356" s="3"/>
      <c r="AA1356" s="3"/>
      <c r="AB1356" s="3"/>
      <c r="AC1356" s="3"/>
      <c r="AD1356" s="3"/>
      <c r="AE1356" s="3"/>
      <c r="AF1356" s="3"/>
      <c r="AG1356" s="3"/>
      <c r="AH1356" s="3"/>
      <c r="AI1356" s="3"/>
      <c r="AJ1356" s="3"/>
      <c r="AK1356" s="3"/>
      <c r="AL1356" s="3"/>
      <c r="AM1356" s="3"/>
      <c r="AN1356" s="3"/>
    </row>
    <row r="1357" spans="1:40" ht="14.5">
      <c r="A1357" s="3"/>
      <c r="B1357" s="3"/>
      <c r="C1357" s="3"/>
      <c r="D1357" s="3"/>
      <c r="E1357" s="3"/>
      <c r="F1357" s="3"/>
      <c r="G1357" s="3"/>
      <c r="H1357" s="3"/>
      <c r="I1357" s="3"/>
      <c r="J1357" s="3"/>
      <c r="K1357" s="3"/>
      <c r="L1357" s="3"/>
      <c r="M1357" s="3"/>
      <c r="N1357" s="3"/>
      <c r="O1357" s="3"/>
      <c r="P1357" s="3"/>
      <c r="Q1357" s="42"/>
      <c r="R1357" s="3"/>
      <c r="S1357" s="3"/>
      <c r="T1357" s="3"/>
      <c r="U1357" s="3"/>
      <c r="V1357" s="42"/>
      <c r="W1357" s="3"/>
      <c r="X1357" s="3"/>
      <c r="Y1357" s="3"/>
      <c r="Z1357" s="3"/>
      <c r="AA1357" s="3"/>
      <c r="AB1357" s="3"/>
      <c r="AC1357" s="3"/>
      <c r="AD1357" s="3"/>
      <c r="AE1357" s="3"/>
      <c r="AF1357" s="3"/>
      <c r="AG1357" s="3"/>
      <c r="AH1357" s="3"/>
      <c r="AI1357" s="3"/>
      <c r="AJ1357" s="3"/>
      <c r="AK1357" s="3"/>
      <c r="AL1357" s="3"/>
      <c r="AM1357" s="3"/>
      <c r="AN1357" s="3"/>
    </row>
    <row r="1358" spans="1:40" ht="14.5">
      <c r="A1358" s="3"/>
      <c r="B1358" s="3"/>
      <c r="C1358" s="3"/>
      <c r="D1358" s="3"/>
      <c r="E1358" s="3"/>
      <c r="F1358" s="3"/>
      <c r="G1358" s="3"/>
      <c r="H1358" s="3"/>
      <c r="I1358" s="3"/>
      <c r="J1358" s="3"/>
      <c r="K1358" s="3"/>
      <c r="L1358" s="3"/>
      <c r="M1358" s="3"/>
      <c r="N1358" s="3"/>
      <c r="O1358" s="3"/>
      <c r="P1358" s="3"/>
      <c r="Q1358" s="42"/>
      <c r="R1358" s="3"/>
      <c r="S1358" s="3"/>
      <c r="T1358" s="3"/>
      <c r="U1358" s="3"/>
      <c r="V1358" s="42"/>
      <c r="W1358" s="3"/>
      <c r="X1358" s="3"/>
      <c r="Y1358" s="3"/>
      <c r="Z1358" s="3"/>
      <c r="AA1358" s="3"/>
      <c r="AB1358" s="3"/>
      <c r="AC1358" s="3"/>
      <c r="AD1358" s="3"/>
      <c r="AE1358" s="3"/>
      <c r="AF1358" s="3"/>
      <c r="AG1358" s="3"/>
      <c r="AH1358" s="3"/>
      <c r="AI1358" s="3"/>
      <c r="AJ1358" s="3"/>
      <c r="AK1358" s="3"/>
      <c r="AL1358" s="3"/>
      <c r="AM1358" s="3"/>
      <c r="AN1358" s="3"/>
    </row>
    <row r="1359" spans="1:40" ht="14.5">
      <c r="A1359" s="3"/>
      <c r="B1359" s="3"/>
      <c r="C1359" s="3"/>
      <c r="D1359" s="3"/>
      <c r="E1359" s="3"/>
      <c r="F1359" s="3"/>
      <c r="G1359" s="3"/>
      <c r="H1359" s="3"/>
      <c r="I1359" s="3"/>
      <c r="J1359" s="3"/>
      <c r="K1359" s="3"/>
      <c r="L1359" s="3"/>
      <c r="M1359" s="3"/>
      <c r="N1359" s="3"/>
      <c r="O1359" s="3"/>
      <c r="P1359" s="3"/>
      <c r="Q1359" s="42"/>
      <c r="R1359" s="3"/>
      <c r="S1359" s="3"/>
      <c r="T1359" s="3"/>
      <c r="U1359" s="3"/>
      <c r="V1359" s="42"/>
      <c r="W1359" s="3"/>
      <c r="X1359" s="3"/>
      <c r="Y1359" s="3"/>
      <c r="Z1359" s="3"/>
      <c r="AA1359" s="3"/>
      <c r="AB1359" s="3"/>
      <c r="AC1359" s="3"/>
      <c r="AD1359" s="3"/>
      <c r="AE1359" s="3"/>
      <c r="AF1359" s="3"/>
      <c r="AG1359" s="3"/>
      <c r="AH1359" s="3"/>
      <c r="AI1359" s="3"/>
      <c r="AJ1359" s="3"/>
      <c r="AK1359" s="3"/>
      <c r="AL1359" s="3"/>
      <c r="AM1359" s="3"/>
      <c r="AN1359" s="3"/>
    </row>
    <row r="1360" spans="1:40" ht="14.5">
      <c r="A1360" s="3"/>
      <c r="B1360" s="3"/>
      <c r="C1360" s="3"/>
      <c r="D1360" s="3"/>
      <c r="E1360" s="3"/>
      <c r="F1360" s="3"/>
      <c r="G1360" s="3"/>
      <c r="H1360" s="3"/>
      <c r="I1360" s="3"/>
      <c r="J1360" s="3"/>
      <c r="K1360" s="3"/>
      <c r="L1360" s="3"/>
      <c r="M1360" s="3"/>
      <c r="N1360" s="3"/>
      <c r="O1360" s="3"/>
      <c r="P1360" s="3"/>
      <c r="Q1360" s="42"/>
      <c r="R1360" s="3"/>
      <c r="S1360" s="3"/>
      <c r="T1360" s="3"/>
      <c r="U1360" s="3"/>
      <c r="V1360" s="42"/>
      <c r="W1360" s="3"/>
      <c r="X1360" s="3"/>
      <c r="Y1360" s="3"/>
      <c r="Z1360" s="3"/>
      <c r="AA1360" s="3"/>
      <c r="AB1360" s="3"/>
      <c r="AC1360" s="3"/>
      <c r="AD1360" s="3"/>
      <c r="AE1360" s="3"/>
      <c r="AF1360" s="3"/>
      <c r="AG1360" s="3"/>
      <c r="AH1360" s="3"/>
      <c r="AI1360" s="3"/>
      <c r="AJ1360" s="3"/>
      <c r="AK1360" s="3"/>
      <c r="AL1360" s="3"/>
      <c r="AM1360" s="3"/>
      <c r="AN1360" s="3"/>
    </row>
    <row r="1361" spans="1:40" ht="14.5">
      <c r="A1361" s="3"/>
      <c r="B1361" s="3"/>
      <c r="C1361" s="3"/>
      <c r="D1361" s="3"/>
      <c r="E1361" s="3"/>
      <c r="F1361" s="3"/>
      <c r="G1361" s="3"/>
      <c r="H1361" s="3"/>
      <c r="I1361" s="3"/>
      <c r="J1361" s="3"/>
      <c r="K1361" s="3"/>
      <c r="L1361" s="3"/>
      <c r="M1361" s="3"/>
      <c r="N1361" s="3"/>
      <c r="O1361" s="3"/>
      <c r="P1361" s="3"/>
      <c r="Q1361" s="42"/>
      <c r="R1361" s="3"/>
      <c r="S1361" s="3"/>
      <c r="T1361" s="3"/>
      <c r="U1361" s="3"/>
      <c r="V1361" s="42"/>
      <c r="W1361" s="3"/>
      <c r="X1361" s="3"/>
      <c r="Y1361" s="3"/>
      <c r="Z1361" s="3"/>
      <c r="AA1361" s="3"/>
      <c r="AB1361" s="3"/>
      <c r="AC1361" s="3"/>
      <c r="AD1361" s="3"/>
      <c r="AE1361" s="3"/>
      <c r="AF1361" s="3"/>
      <c r="AG1361" s="3"/>
      <c r="AH1361" s="3"/>
      <c r="AI1361" s="3"/>
      <c r="AJ1361" s="3"/>
      <c r="AK1361" s="3"/>
      <c r="AL1361" s="3"/>
      <c r="AM1361" s="3"/>
      <c r="AN1361" s="3"/>
    </row>
    <row r="1362" spans="1:40" ht="14.5">
      <c r="A1362" s="3"/>
      <c r="B1362" s="3"/>
      <c r="C1362" s="3"/>
      <c r="D1362" s="3"/>
      <c r="E1362" s="3"/>
      <c r="F1362" s="3"/>
      <c r="G1362" s="3"/>
      <c r="H1362" s="3"/>
      <c r="I1362" s="3"/>
      <c r="J1362" s="3"/>
      <c r="K1362" s="3"/>
      <c r="L1362" s="3"/>
      <c r="M1362" s="3"/>
      <c r="N1362" s="3"/>
      <c r="O1362" s="3"/>
      <c r="P1362" s="3"/>
      <c r="Q1362" s="42"/>
      <c r="R1362" s="3"/>
      <c r="S1362" s="3"/>
      <c r="T1362" s="3"/>
      <c r="U1362" s="3"/>
      <c r="V1362" s="42"/>
      <c r="W1362" s="3"/>
      <c r="X1362" s="3"/>
      <c r="Y1362" s="3"/>
      <c r="Z1362" s="3"/>
      <c r="AA1362" s="3"/>
      <c r="AB1362" s="3"/>
      <c r="AC1362" s="3"/>
      <c r="AD1362" s="3"/>
      <c r="AE1362" s="3"/>
      <c r="AF1362" s="3"/>
      <c r="AG1362" s="3"/>
      <c r="AH1362" s="3"/>
      <c r="AI1362" s="3"/>
      <c r="AJ1362" s="3"/>
      <c r="AK1362" s="3"/>
      <c r="AL1362" s="3"/>
      <c r="AM1362" s="3"/>
      <c r="AN1362" s="3"/>
    </row>
    <row r="1363" spans="1:40" ht="14.5">
      <c r="A1363" s="3"/>
      <c r="B1363" s="3"/>
      <c r="C1363" s="3"/>
      <c r="D1363" s="3"/>
      <c r="E1363" s="3"/>
      <c r="F1363" s="3"/>
      <c r="G1363" s="3"/>
      <c r="H1363" s="3"/>
      <c r="I1363" s="3"/>
      <c r="J1363" s="3"/>
      <c r="K1363" s="3"/>
      <c r="L1363" s="3"/>
      <c r="M1363" s="3"/>
      <c r="N1363" s="3"/>
      <c r="O1363" s="3"/>
      <c r="P1363" s="3"/>
      <c r="Q1363" s="42"/>
      <c r="R1363" s="3"/>
      <c r="S1363" s="3"/>
      <c r="T1363" s="3"/>
      <c r="U1363" s="3"/>
      <c r="V1363" s="42"/>
      <c r="W1363" s="3"/>
      <c r="X1363" s="3"/>
      <c r="Y1363" s="3"/>
      <c r="Z1363" s="3"/>
      <c r="AA1363" s="3"/>
      <c r="AB1363" s="3"/>
      <c r="AC1363" s="3"/>
      <c r="AD1363" s="3"/>
      <c r="AE1363" s="3"/>
      <c r="AF1363" s="3"/>
      <c r="AG1363" s="3"/>
      <c r="AH1363" s="3"/>
      <c r="AI1363" s="3"/>
      <c r="AJ1363" s="3"/>
      <c r="AK1363" s="3"/>
      <c r="AL1363" s="3"/>
      <c r="AM1363" s="3"/>
      <c r="AN1363" s="3"/>
    </row>
    <row r="1364" spans="1:40" ht="14.5">
      <c r="A1364" s="3"/>
      <c r="B1364" s="3"/>
      <c r="C1364" s="3"/>
      <c r="D1364" s="3"/>
      <c r="E1364" s="3"/>
      <c r="F1364" s="3"/>
      <c r="G1364" s="3"/>
      <c r="H1364" s="3"/>
      <c r="I1364" s="3"/>
      <c r="J1364" s="3"/>
      <c r="K1364" s="3"/>
      <c r="L1364" s="3"/>
      <c r="M1364" s="3"/>
      <c r="N1364" s="3"/>
      <c r="O1364" s="3"/>
      <c r="P1364" s="3"/>
      <c r="Q1364" s="42"/>
      <c r="R1364" s="3"/>
      <c r="S1364" s="3"/>
      <c r="T1364" s="3"/>
      <c r="U1364" s="3"/>
      <c r="V1364" s="42"/>
      <c r="W1364" s="3"/>
      <c r="X1364" s="3"/>
      <c r="Y1364" s="3"/>
      <c r="Z1364" s="3"/>
      <c r="AA1364" s="3"/>
      <c r="AB1364" s="3"/>
      <c r="AC1364" s="3"/>
      <c r="AD1364" s="3"/>
      <c r="AE1364" s="3"/>
      <c r="AF1364" s="3"/>
      <c r="AG1364" s="3"/>
      <c r="AH1364" s="3"/>
      <c r="AI1364" s="3"/>
      <c r="AJ1364" s="3"/>
      <c r="AK1364" s="3"/>
      <c r="AL1364" s="3"/>
      <c r="AM1364" s="3"/>
      <c r="AN1364" s="3"/>
    </row>
    <row r="1365" spans="1:40" ht="14.5">
      <c r="A1365" s="3"/>
      <c r="B1365" s="3"/>
      <c r="C1365" s="3"/>
      <c r="D1365" s="3"/>
      <c r="E1365" s="3"/>
      <c r="F1365" s="3"/>
      <c r="G1365" s="3"/>
      <c r="H1365" s="3"/>
      <c r="I1365" s="3"/>
      <c r="J1365" s="3"/>
      <c r="K1365" s="3"/>
      <c r="L1365" s="3"/>
      <c r="M1365" s="3"/>
      <c r="N1365" s="3"/>
      <c r="O1365" s="3"/>
      <c r="P1365" s="3"/>
      <c r="Q1365" s="42"/>
      <c r="R1365" s="3"/>
      <c r="S1365" s="3"/>
      <c r="T1365" s="3"/>
      <c r="U1365" s="3"/>
      <c r="V1365" s="42"/>
      <c r="W1365" s="3"/>
      <c r="X1365" s="3"/>
      <c r="Y1365" s="3"/>
      <c r="Z1365" s="3"/>
      <c r="AA1365" s="3"/>
      <c r="AB1365" s="3"/>
      <c r="AC1365" s="3"/>
      <c r="AD1365" s="3"/>
      <c r="AE1365" s="3"/>
      <c r="AF1365" s="3"/>
      <c r="AG1365" s="3"/>
      <c r="AH1365" s="3"/>
      <c r="AI1365" s="3"/>
      <c r="AJ1365" s="3"/>
      <c r="AK1365" s="3"/>
      <c r="AL1365" s="3"/>
      <c r="AM1365" s="3"/>
      <c r="AN1365" s="3"/>
    </row>
    <row r="1366" spans="1:40" ht="14.5">
      <c r="A1366" s="3"/>
      <c r="B1366" s="3"/>
      <c r="C1366" s="3"/>
      <c r="D1366" s="3"/>
      <c r="E1366" s="3"/>
      <c r="F1366" s="3"/>
      <c r="G1366" s="3"/>
      <c r="H1366" s="3"/>
      <c r="I1366" s="3"/>
      <c r="J1366" s="3"/>
      <c r="K1366" s="3"/>
      <c r="L1366" s="3"/>
      <c r="M1366" s="3"/>
      <c r="N1366" s="3"/>
      <c r="O1366" s="3"/>
      <c r="P1366" s="3"/>
      <c r="Q1366" s="42"/>
      <c r="R1366" s="3"/>
      <c r="S1366" s="3"/>
      <c r="T1366" s="3"/>
      <c r="U1366" s="3"/>
      <c r="V1366" s="42"/>
      <c r="W1366" s="3"/>
      <c r="X1366" s="3"/>
      <c r="Y1366" s="3"/>
      <c r="Z1366" s="3"/>
      <c r="AA1366" s="3"/>
      <c r="AB1366" s="3"/>
      <c r="AC1366" s="3"/>
      <c r="AD1366" s="3"/>
      <c r="AE1366" s="3"/>
      <c r="AF1366" s="3"/>
      <c r="AG1366" s="3"/>
      <c r="AH1366" s="3"/>
      <c r="AI1366" s="3"/>
      <c r="AJ1366" s="3"/>
      <c r="AK1366" s="3"/>
      <c r="AL1366" s="3"/>
      <c r="AM1366" s="3"/>
      <c r="AN1366" s="3"/>
    </row>
    <row r="1367" spans="1:40" ht="14.5">
      <c r="A1367" s="3"/>
      <c r="B1367" s="3"/>
      <c r="C1367" s="3"/>
      <c r="D1367" s="3"/>
      <c r="E1367" s="3"/>
      <c r="F1367" s="3"/>
      <c r="G1367" s="3"/>
      <c r="H1367" s="3"/>
      <c r="I1367" s="3"/>
      <c r="J1367" s="3"/>
      <c r="K1367" s="3"/>
      <c r="L1367" s="3"/>
      <c r="M1367" s="3"/>
      <c r="N1367" s="3"/>
      <c r="O1367" s="3"/>
      <c r="P1367" s="3"/>
      <c r="Q1367" s="42"/>
      <c r="R1367" s="3"/>
      <c r="S1367" s="3"/>
      <c r="T1367" s="3"/>
      <c r="U1367" s="3"/>
      <c r="V1367" s="42"/>
      <c r="W1367" s="3"/>
      <c r="X1367" s="3"/>
      <c r="Y1367" s="3"/>
      <c r="Z1367" s="3"/>
      <c r="AA1367" s="3"/>
      <c r="AB1367" s="3"/>
      <c r="AC1367" s="3"/>
      <c r="AD1367" s="3"/>
      <c r="AE1367" s="3"/>
      <c r="AF1367" s="3"/>
      <c r="AG1367" s="3"/>
      <c r="AH1367" s="3"/>
      <c r="AI1367" s="3"/>
      <c r="AJ1367" s="3"/>
      <c r="AK1367" s="3"/>
      <c r="AL1367" s="3"/>
      <c r="AM1367" s="3"/>
      <c r="AN1367" s="3"/>
    </row>
    <row r="1368" spans="1:40" ht="14.5">
      <c r="A1368" s="3"/>
      <c r="B1368" s="3"/>
      <c r="C1368" s="3"/>
      <c r="D1368" s="3"/>
      <c r="E1368" s="3"/>
      <c r="F1368" s="3"/>
      <c r="G1368" s="3"/>
      <c r="H1368" s="3"/>
      <c r="I1368" s="3"/>
      <c r="J1368" s="3"/>
      <c r="K1368" s="3"/>
      <c r="L1368" s="3"/>
      <c r="M1368" s="3"/>
      <c r="N1368" s="3"/>
      <c r="O1368" s="3"/>
      <c r="P1368" s="3"/>
      <c r="Q1368" s="42"/>
      <c r="R1368" s="3"/>
      <c r="S1368" s="3"/>
      <c r="T1368" s="3"/>
      <c r="U1368" s="3"/>
      <c r="V1368" s="42"/>
      <c r="W1368" s="3"/>
      <c r="X1368" s="3"/>
      <c r="Y1368" s="3"/>
      <c r="Z1368" s="3"/>
      <c r="AA1368" s="3"/>
      <c r="AB1368" s="3"/>
      <c r="AC1368" s="3"/>
      <c r="AD1368" s="3"/>
      <c r="AE1368" s="3"/>
      <c r="AF1368" s="3"/>
      <c r="AG1368" s="3"/>
      <c r="AH1368" s="3"/>
      <c r="AI1368" s="3"/>
      <c r="AJ1368" s="3"/>
      <c r="AK1368" s="3"/>
      <c r="AL1368" s="3"/>
      <c r="AM1368" s="3"/>
      <c r="AN1368" s="3"/>
    </row>
    <row r="1369" spans="1:40" ht="14.5">
      <c r="A1369" s="3"/>
      <c r="B1369" s="3"/>
      <c r="C1369" s="3"/>
      <c r="D1369" s="3"/>
      <c r="E1369" s="3"/>
      <c r="F1369" s="3"/>
      <c r="G1369" s="3"/>
      <c r="H1369" s="3"/>
      <c r="I1369" s="3"/>
      <c r="J1369" s="3"/>
      <c r="K1369" s="3"/>
      <c r="L1369" s="3"/>
      <c r="M1369" s="3"/>
      <c r="N1369" s="3"/>
      <c r="O1369" s="3"/>
      <c r="P1369" s="3"/>
      <c r="Q1369" s="42"/>
      <c r="R1369" s="3"/>
      <c r="S1369" s="3"/>
      <c r="T1369" s="3"/>
      <c r="U1369" s="3"/>
      <c r="V1369" s="42"/>
      <c r="W1369" s="3"/>
      <c r="X1369" s="3"/>
      <c r="Y1369" s="3"/>
      <c r="Z1369" s="3"/>
      <c r="AA1369" s="3"/>
      <c r="AB1369" s="3"/>
      <c r="AC1369" s="3"/>
      <c r="AD1369" s="3"/>
      <c r="AE1369" s="3"/>
      <c r="AF1369" s="3"/>
      <c r="AG1369" s="3"/>
      <c r="AH1369" s="3"/>
      <c r="AI1369" s="3"/>
      <c r="AJ1369" s="3"/>
      <c r="AK1369" s="3"/>
      <c r="AL1369" s="3"/>
      <c r="AM1369" s="3"/>
      <c r="AN1369" s="3"/>
    </row>
    <row r="1370" spans="1:40" ht="14.5">
      <c r="A1370" s="3"/>
      <c r="B1370" s="3"/>
      <c r="C1370" s="3"/>
      <c r="D1370" s="3"/>
      <c r="E1370" s="3"/>
      <c r="F1370" s="3"/>
      <c r="G1370" s="3"/>
      <c r="H1370" s="3"/>
      <c r="I1370" s="3"/>
      <c r="J1370" s="3"/>
      <c r="K1370" s="3"/>
      <c r="L1370" s="3"/>
      <c r="M1370" s="3"/>
      <c r="N1370" s="3"/>
      <c r="O1370" s="3"/>
      <c r="P1370" s="3"/>
      <c r="Q1370" s="42"/>
      <c r="R1370" s="3"/>
      <c r="S1370" s="3"/>
      <c r="T1370" s="3"/>
      <c r="U1370" s="3"/>
      <c r="V1370" s="42"/>
      <c r="W1370" s="3"/>
      <c r="X1370" s="3"/>
      <c r="Y1370" s="3"/>
      <c r="Z1370" s="3"/>
      <c r="AA1370" s="3"/>
      <c r="AB1370" s="3"/>
      <c r="AC1370" s="3"/>
      <c r="AD1370" s="3"/>
      <c r="AE1370" s="3"/>
      <c r="AF1370" s="3"/>
      <c r="AG1370" s="3"/>
      <c r="AH1370" s="3"/>
      <c r="AI1370" s="3"/>
      <c r="AJ1370" s="3"/>
      <c r="AK1370" s="3"/>
      <c r="AL1370" s="3"/>
      <c r="AM1370" s="3"/>
      <c r="AN1370" s="3"/>
    </row>
    <row r="1371" spans="1:40" ht="14.5">
      <c r="A1371" s="3"/>
      <c r="B1371" s="3"/>
      <c r="C1371" s="3"/>
      <c r="D1371" s="3"/>
      <c r="E1371" s="3"/>
      <c r="F1371" s="3"/>
      <c r="G1371" s="3"/>
      <c r="H1371" s="3"/>
      <c r="I1371" s="3"/>
      <c r="J1371" s="3"/>
      <c r="K1371" s="3"/>
      <c r="L1371" s="3"/>
      <c r="M1371" s="3"/>
      <c r="N1371" s="3"/>
      <c r="O1371" s="3"/>
      <c r="P1371" s="3"/>
      <c r="Q1371" s="42"/>
      <c r="R1371" s="3"/>
      <c r="S1371" s="3"/>
      <c r="T1371" s="3"/>
      <c r="U1371" s="3"/>
      <c r="V1371" s="42"/>
      <c r="W1371" s="3"/>
      <c r="X1371" s="3"/>
      <c r="Y1371" s="3"/>
      <c r="Z1371" s="3"/>
      <c r="AA1371" s="3"/>
      <c r="AB1371" s="3"/>
      <c r="AC1371" s="3"/>
      <c r="AD1371" s="3"/>
      <c r="AE1371" s="3"/>
      <c r="AF1371" s="3"/>
      <c r="AG1371" s="3"/>
      <c r="AH1371" s="3"/>
      <c r="AI1371" s="3"/>
      <c r="AJ1371" s="3"/>
      <c r="AK1371" s="3"/>
      <c r="AL1371" s="3"/>
      <c r="AM1371" s="3"/>
      <c r="AN1371" s="3"/>
    </row>
    <row r="1372" spans="1:40" ht="14.5">
      <c r="A1372" s="3"/>
      <c r="B1372" s="3"/>
      <c r="C1372" s="3"/>
      <c r="D1372" s="3"/>
      <c r="E1372" s="3"/>
      <c r="F1372" s="3"/>
      <c r="G1372" s="3"/>
      <c r="H1372" s="3"/>
      <c r="I1372" s="3"/>
      <c r="J1372" s="3"/>
      <c r="K1372" s="3"/>
      <c r="L1372" s="3"/>
      <c r="M1372" s="3"/>
      <c r="N1372" s="3"/>
      <c r="O1372" s="3"/>
      <c r="P1372" s="3"/>
      <c r="Q1372" s="42"/>
      <c r="R1372" s="3"/>
      <c r="S1372" s="3"/>
      <c r="T1372" s="3"/>
      <c r="U1372" s="3"/>
      <c r="V1372" s="42"/>
      <c r="W1372" s="3"/>
      <c r="X1372" s="3"/>
      <c r="Y1372" s="3"/>
      <c r="Z1372" s="3"/>
      <c r="AA1372" s="3"/>
      <c r="AB1372" s="3"/>
      <c r="AC1372" s="3"/>
      <c r="AD1372" s="3"/>
      <c r="AE1372" s="3"/>
      <c r="AF1372" s="3"/>
      <c r="AG1372" s="3"/>
      <c r="AH1372" s="3"/>
      <c r="AI1372" s="3"/>
      <c r="AJ1372" s="3"/>
      <c r="AK1372" s="3"/>
      <c r="AL1372" s="3"/>
      <c r="AM1372" s="3"/>
      <c r="AN1372" s="3"/>
    </row>
    <row r="1373" spans="1:40" ht="14.5">
      <c r="A1373" s="3"/>
      <c r="B1373" s="3"/>
      <c r="C1373" s="3"/>
      <c r="D1373" s="3"/>
      <c r="E1373" s="3"/>
      <c r="F1373" s="3"/>
      <c r="G1373" s="3"/>
      <c r="H1373" s="3"/>
      <c r="I1373" s="3"/>
      <c r="J1373" s="3"/>
      <c r="K1373" s="3"/>
      <c r="L1373" s="3"/>
      <c r="M1373" s="3"/>
      <c r="N1373" s="3"/>
      <c r="O1373" s="3"/>
      <c r="P1373" s="3"/>
      <c r="Q1373" s="42"/>
      <c r="R1373" s="3"/>
      <c r="S1373" s="3"/>
      <c r="T1373" s="3"/>
      <c r="U1373" s="3"/>
      <c r="V1373" s="42"/>
      <c r="W1373" s="3"/>
      <c r="X1373" s="3"/>
      <c r="Y1373" s="3"/>
      <c r="Z1373" s="3"/>
      <c r="AA1373" s="3"/>
      <c r="AB1373" s="3"/>
      <c r="AC1373" s="3"/>
      <c r="AD1373" s="3"/>
      <c r="AE1373" s="3"/>
      <c r="AF1373" s="3"/>
      <c r="AG1373" s="3"/>
      <c r="AH1373" s="3"/>
      <c r="AI1373" s="3"/>
      <c r="AJ1373" s="3"/>
      <c r="AK1373" s="3"/>
      <c r="AL1373" s="3"/>
      <c r="AM1373" s="3"/>
      <c r="AN1373" s="3"/>
    </row>
    <row r="1374" spans="1:40" ht="14.5">
      <c r="A1374" s="3"/>
      <c r="B1374" s="3"/>
      <c r="C1374" s="3"/>
      <c r="D1374" s="3"/>
      <c r="E1374" s="3"/>
      <c r="F1374" s="3"/>
      <c r="G1374" s="3"/>
      <c r="H1374" s="3"/>
      <c r="I1374" s="3"/>
      <c r="J1374" s="3"/>
      <c r="K1374" s="3"/>
      <c r="L1374" s="3"/>
      <c r="M1374" s="3"/>
      <c r="N1374" s="3"/>
      <c r="O1374" s="3"/>
      <c r="P1374" s="3"/>
      <c r="Q1374" s="42"/>
      <c r="R1374" s="3"/>
      <c r="S1374" s="3"/>
      <c r="T1374" s="3"/>
      <c r="U1374" s="3"/>
      <c r="V1374" s="42"/>
      <c r="W1374" s="3"/>
      <c r="X1374" s="3"/>
      <c r="Y1374" s="3"/>
      <c r="Z1374" s="3"/>
      <c r="AA1374" s="3"/>
      <c r="AB1374" s="3"/>
      <c r="AC1374" s="3"/>
      <c r="AD1374" s="3"/>
      <c r="AE1374" s="3"/>
      <c r="AF1374" s="3"/>
      <c r="AG1374" s="3"/>
      <c r="AH1374" s="3"/>
      <c r="AI1374" s="3"/>
      <c r="AJ1374" s="3"/>
      <c r="AK1374" s="3"/>
      <c r="AL1374" s="3"/>
      <c r="AM1374" s="3"/>
      <c r="AN1374" s="3"/>
    </row>
    <row r="1375" spans="1:40" ht="14.5">
      <c r="A1375" s="3"/>
      <c r="B1375" s="3"/>
      <c r="C1375" s="3"/>
      <c r="D1375" s="3"/>
      <c r="E1375" s="3"/>
      <c r="F1375" s="3"/>
      <c r="G1375" s="3"/>
      <c r="H1375" s="3"/>
      <c r="I1375" s="3"/>
      <c r="J1375" s="3"/>
      <c r="K1375" s="3"/>
      <c r="L1375" s="3"/>
      <c r="M1375" s="3"/>
      <c r="N1375" s="3"/>
      <c r="O1375" s="3"/>
      <c r="P1375" s="3"/>
      <c r="Q1375" s="42"/>
      <c r="R1375" s="3"/>
      <c r="S1375" s="3"/>
      <c r="T1375" s="3"/>
      <c r="U1375" s="3"/>
      <c r="V1375" s="42"/>
      <c r="W1375" s="3"/>
      <c r="X1375" s="3"/>
      <c r="Y1375" s="3"/>
      <c r="Z1375" s="3"/>
      <c r="AA1375" s="3"/>
      <c r="AB1375" s="3"/>
      <c r="AC1375" s="3"/>
      <c r="AD1375" s="3"/>
      <c r="AE1375" s="3"/>
      <c r="AF1375" s="3"/>
      <c r="AG1375" s="3"/>
      <c r="AH1375" s="3"/>
      <c r="AI1375" s="3"/>
      <c r="AJ1375" s="3"/>
      <c r="AK1375" s="3"/>
      <c r="AL1375" s="3"/>
      <c r="AM1375" s="3"/>
      <c r="AN1375" s="3"/>
    </row>
    <row r="1376" spans="1:40" ht="14.5">
      <c r="A1376" s="3"/>
      <c r="B1376" s="3"/>
      <c r="C1376" s="3"/>
      <c r="D1376" s="3"/>
      <c r="E1376" s="3"/>
      <c r="F1376" s="3"/>
      <c r="G1376" s="3"/>
      <c r="H1376" s="3"/>
      <c r="I1376" s="3"/>
      <c r="J1376" s="3"/>
      <c r="K1376" s="3"/>
      <c r="L1376" s="3"/>
      <c r="M1376" s="3"/>
      <c r="N1376" s="3"/>
      <c r="O1376" s="3"/>
      <c r="P1376" s="3"/>
      <c r="Q1376" s="42"/>
      <c r="R1376" s="3"/>
      <c r="S1376" s="3"/>
      <c r="T1376" s="3"/>
      <c r="U1376" s="3"/>
      <c r="V1376" s="42"/>
      <c r="W1376" s="3"/>
      <c r="X1376" s="3"/>
      <c r="Y1376" s="3"/>
      <c r="Z1376" s="3"/>
      <c r="AA1376" s="3"/>
      <c r="AB1376" s="3"/>
      <c r="AC1376" s="3"/>
      <c r="AD1376" s="3"/>
      <c r="AE1376" s="3"/>
      <c r="AF1376" s="3"/>
      <c r="AG1376" s="3"/>
      <c r="AH1376" s="3"/>
      <c r="AI1376" s="3"/>
      <c r="AJ1376" s="3"/>
      <c r="AK1376" s="3"/>
      <c r="AL1376" s="3"/>
      <c r="AM1376" s="3"/>
      <c r="AN1376" s="3"/>
    </row>
    <row r="1377" spans="1:40" ht="14.5">
      <c r="A1377" s="3"/>
      <c r="B1377" s="3"/>
      <c r="C1377" s="3"/>
      <c r="D1377" s="3"/>
      <c r="E1377" s="3"/>
      <c r="F1377" s="3"/>
      <c r="G1377" s="3"/>
      <c r="H1377" s="3"/>
      <c r="I1377" s="3"/>
      <c r="J1377" s="3"/>
      <c r="K1377" s="3"/>
      <c r="L1377" s="3"/>
      <c r="M1377" s="3"/>
      <c r="N1377" s="3"/>
      <c r="O1377" s="3"/>
      <c r="P1377" s="3"/>
      <c r="Q1377" s="42"/>
      <c r="R1377" s="3"/>
      <c r="S1377" s="3"/>
      <c r="T1377" s="3"/>
      <c r="U1377" s="3"/>
      <c r="V1377" s="42"/>
      <c r="W1377" s="3"/>
      <c r="X1377" s="3"/>
      <c r="Y1377" s="3"/>
      <c r="Z1377" s="3"/>
      <c r="AA1377" s="3"/>
      <c r="AB1377" s="3"/>
      <c r="AC1377" s="3"/>
      <c r="AD1377" s="3"/>
      <c r="AE1377" s="3"/>
      <c r="AF1377" s="3"/>
      <c r="AG1377" s="3"/>
      <c r="AH1377" s="3"/>
      <c r="AI1377" s="3"/>
      <c r="AJ1377" s="3"/>
      <c r="AK1377" s="3"/>
      <c r="AL1377" s="3"/>
      <c r="AM1377" s="3"/>
      <c r="AN1377" s="3"/>
    </row>
    <row r="1378" spans="1:40" ht="14.5">
      <c r="A1378" s="3"/>
      <c r="B1378" s="3"/>
      <c r="C1378" s="3"/>
      <c r="D1378" s="3"/>
      <c r="E1378" s="3"/>
      <c r="F1378" s="3"/>
      <c r="G1378" s="3"/>
      <c r="H1378" s="3"/>
      <c r="I1378" s="3"/>
      <c r="J1378" s="3"/>
      <c r="K1378" s="3"/>
      <c r="L1378" s="3"/>
      <c r="M1378" s="3"/>
      <c r="N1378" s="3"/>
      <c r="O1378" s="3"/>
      <c r="P1378" s="3"/>
      <c r="Q1378" s="42"/>
      <c r="R1378" s="3"/>
      <c r="S1378" s="3"/>
      <c r="T1378" s="3"/>
      <c r="U1378" s="3"/>
      <c r="V1378" s="42"/>
      <c r="W1378" s="3"/>
      <c r="X1378" s="3"/>
      <c r="Y1378" s="3"/>
      <c r="Z1378" s="3"/>
      <c r="AA1378" s="3"/>
      <c r="AB1378" s="3"/>
      <c r="AC1378" s="3"/>
      <c r="AD1378" s="3"/>
      <c r="AE1378" s="3"/>
      <c r="AF1378" s="3"/>
      <c r="AG1378" s="3"/>
      <c r="AH1378" s="3"/>
      <c r="AI1378" s="3"/>
      <c r="AJ1378" s="3"/>
      <c r="AK1378" s="3"/>
      <c r="AL1378" s="3"/>
      <c r="AM1378" s="3"/>
      <c r="AN1378" s="3"/>
    </row>
    <row r="1379" spans="1:40" ht="14.5">
      <c r="A1379" s="3"/>
      <c r="B1379" s="3"/>
      <c r="C1379" s="3"/>
      <c r="D1379" s="3"/>
      <c r="E1379" s="3"/>
      <c r="F1379" s="3"/>
      <c r="G1379" s="3"/>
      <c r="H1379" s="3"/>
      <c r="I1379" s="3"/>
      <c r="J1379" s="3"/>
      <c r="K1379" s="3"/>
      <c r="L1379" s="3"/>
      <c r="M1379" s="3"/>
      <c r="N1379" s="3"/>
      <c r="O1379" s="3"/>
      <c r="P1379" s="3"/>
      <c r="Q1379" s="42"/>
      <c r="R1379" s="3"/>
      <c r="S1379" s="3"/>
      <c r="T1379" s="3"/>
      <c r="U1379" s="3"/>
      <c r="V1379" s="42"/>
      <c r="W1379" s="3"/>
      <c r="X1379" s="3"/>
      <c r="Y1379" s="3"/>
      <c r="Z1379" s="3"/>
      <c r="AA1379" s="3"/>
      <c r="AB1379" s="3"/>
      <c r="AC1379" s="3"/>
      <c r="AD1379" s="3"/>
      <c r="AE1379" s="3"/>
      <c r="AF1379" s="3"/>
      <c r="AG1379" s="3"/>
      <c r="AH1379" s="3"/>
      <c r="AI1379" s="3"/>
      <c r="AJ1379" s="3"/>
      <c r="AK1379" s="3"/>
      <c r="AL1379" s="3"/>
      <c r="AM1379" s="3"/>
      <c r="AN1379" s="3"/>
    </row>
    <row r="1380" spans="1:40" ht="14.5">
      <c r="A1380" s="3"/>
      <c r="B1380" s="3"/>
      <c r="C1380" s="3"/>
      <c r="D1380" s="3"/>
      <c r="E1380" s="3"/>
      <c r="F1380" s="3"/>
      <c r="G1380" s="3"/>
      <c r="H1380" s="3"/>
      <c r="I1380" s="3"/>
      <c r="J1380" s="3"/>
      <c r="K1380" s="3"/>
      <c r="L1380" s="3"/>
      <c r="M1380" s="3"/>
      <c r="N1380" s="3"/>
      <c r="O1380" s="3"/>
      <c r="P1380" s="3"/>
      <c r="Q1380" s="42"/>
      <c r="R1380" s="3"/>
      <c r="S1380" s="3"/>
      <c r="T1380" s="3"/>
      <c r="U1380" s="3"/>
      <c r="V1380" s="42"/>
      <c r="W1380" s="3"/>
      <c r="X1380" s="3"/>
      <c r="Y1380" s="3"/>
      <c r="Z1380" s="3"/>
      <c r="AA1380" s="3"/>
      <c r="AB1380" s="3"/>
      <c r="AC1380" s="3"/>
      <c r="AD1380" s="3"/>
      <c r="AE1380" s="3"/>
      <c r="AF1380" s="3"/>
      <c r="AG1380" s="3"/>
      <c r="AH1380" s="3"/>
      <c r="AI1380" s="3"/>
      <c r="AJ1380" s="3"/>
      <c r="AK1380" s="3"/>
      <c r="AL1380" s="3"/>
      <c r="AM1380" s="3"/>
      <c r="AN1380" s="3"/>
    </row>
    <row r="1381" spans="1:40" ht="14.5">
      <c r="A1381" s="3"/>
      <c r="B1381" s="3"/>
      <c r="C1381" s="3"/>
      <c r="D1381" s="3"/>
      <c r="E1381" s="3"/>
      <c r="F1381" s="3"/>
      <c r="G1381" s="3"/>
      <c r="H1381" s="3"/>
      <c r="I1381" s="3"/>
      <c r="J1381" s="3"/>
      <c r="K1381" s="3"/>
      <c r="L1381" s="3"/>
      <c r="M1381" s="3"/>
      <c r="N1381" s="3"/>
      <c r="O1381" s="3"/>
      <c r="P1381" s="3"/>
      <c r="Q1381" s="42"/>
      <c r="R1381" s="3"/>
      <c r="S1381" s="3"/>
      <c r="T1381" s="3"/>
      <c r="U1381" s="3"/>
      <c r="V1381" s="42"/>
      <c r="W1381" s="3"/>
      <c r="X1381" s="3"/>
      <c r="Y1381" s="3"/>
      <c r="Z1381" s="3"/>
      <c r="AA1381" s="3"/>
      <c r="AB1381" s="3"/>
      <c r="AC1381" s="3"/>
      <c r="AD1381" s="3"/>
      <c r="AE1381" s="3"/>
      <c r="AF1381" s="3"/>
      <c r="AG1381" s="3"/>
      <c r="AH1381" s="3"/>
      <c r="AI1381" s="3"/>
      <c r="AJ1381" s="3"/>
      <c r="AK1381" s="3"/>
      <c r="AL1381" s="3"/>
      <c r="AM1381" s="3"/>
      <c r="AN1381" s="3"/>
    </row>
    <row r="1382" spans="1:40" ht="14.5">
      <c r="A1382" s="3"/>
      <c r="B1382" s="3"/>
      <c r="C1382" s="3"/>
      <c r="D1382" s="3"/>
      <c r="E1382" s="3"/>
      <c r="F1382" s="3"/>
      <c r="G1382" s="3"/>
      <c r="H1382" s="3"/>
      <c r="I1382" s="3"/>
      <c r="J1382" s="3"/>
      <c r="K1382" s="3"/>
      <c r="L1382" s="3"/>
      <c r="M1382" s="3"/>
      <c r="N1382" s="3"/>
      <c r="O1382" s="3"/>
      <c r="P1382" s="3"/>
      <c r="Q1382" s="42"/>
      <c r="R1382" s="3"/>
      <c r="S1382" s="3"/>
      <c r="T1382" s="3"/>
      <c r="U1382" s="3"/>
      <c r="V1382" s="42"/>
      <c r="W1382" s="3"/>
      <c r="X1382" s="3"/>
      <c r="Y1382" s="3"/>
      <c r="Z1382" s="3"/>
      <c r="AA1382" s="3"/>
      <c r="AB1382" s="3"/>
      <c r="AC1382" s="3"/>
      <c r="AD1382" s="3"/>
      <c r="AE1382" s="3"/>
      <c r="AF1382" s="3"/>
      <c r="AG1382" s="3"/>
      <c r="AH1382" s="3"/>
      <c r="AI1382" s="3"/>
      <c r="AJ1382" s="3"/>
      <c r="AK1382" s="3"/>
      <c r="AL1382" s="3"/>
      <c r="AM1382" s="3"/>
      <c r="AN1382" s="3"/>
    </row>
    <row r="1383" spans="1:40" ht="14.5">
      <c r="A1383" s="3"/>
      <c r="B1383" s="3"/>
      <c r="C1383" s="3"/>
      <c r="D1383" s="3"/>
      <c r="E1383" s="3"/>
      <c r="F1383" s="3"/>
      <c r="G1383" s="3"/>
      <c r="H1383" s="3"/>
      <c r="I1383" s="3"/>
      <c r="J1383" s="3"/>
      <c r="K1383" s="3"/>
      <c r="L1383" s="3"/>
      <c r="M1383" s="3"/>
      <c r="N1383" s="3"/>
      <c r="O1383" s="3"/>
      <c r="P1383" s="3"/>
      <c r="Q1383" s="42"/>
      <c r="R1383" s="3"/>
      <c r="S1383" s="3"/>
      <c r="T1383" s="3"/>
      <c r="U1383" s="3"/>
      <c r="V1383" s="42"/>
      <c r="W1383" s="3"/>
      <c r="X1383" s="3"/>
      <c r="Y1383" s="3"/>
      <c r="Z1383" s="3"/>
      <c r="AA1383" s="3"/>
      <c r="AB1383" s="3"/>
      <c r="AC1383" s="3"/>
      <c r="AD1383" s="3"/>
      <c r="AE1383" s="3"/>
      <c r="AF1383" s="3"/>
      <c r="AG1383" s="3"/>
      <c r="AH1383" s="3"/>
      <c r="AI1383" s="3"/>
      <c r="AJ1383" s="3"/>
      <c r="AK1383" s="3"/>
      <c r="AL1383" s="3"/>
      <c r="AM1383" s="3"/>
      <c r="AN1383" s="3"/>
    </row>
    <row r="1384" spans="1:40" ht="14.5">
      <c r="A1384" s="3"/>
      <c r="B1384" s="3"/>
      <c r="C1384" s="3"/>
      <c r="D1384" s="3"/>
      <c r="E1384" s="3"/>
      <c r="F1384" s="3"/>
      <c r="G1384" s="3"/>
      <c r="H1384" s="3"/>
      <c r="I1384" s="3"/>
      <c r="J1384" s="3"/>
      <c r="K1384" s="3"/>
      <c r="L1384" s="3"/>
      <c r="M1384" s="3"/>
      <c r="N1384" s="3"/>
      <c r="O1384" s="3"/>
      <c r="P1384" s="3"/>
      <c r="Q1384" s="42"/>
      <c r="R1384" s="3"/>
      <c r="S1384" s="3"/>
      <c r="T1384" s="3"/>
      <c r="U1384" s="3"/>
      <c r="V1384" s="42"/>
      <c r="W1384" s="3"/>
      <c r="X1384" s="3"/>
      <c r="Y1384" s="3"/>
      <c r="Z1384" s="3"/>
      <c r="AA1384" s="3"/>
      <c r="AB1384" s="3"/>
      <c r="AC1384" s="3"/>
      <c r="AD1384" s="3"/>
      <c r="AE1384" s="3"/>
      <c r="AF1384" s="3"/>
      <c r="AG1384" s="3"/>
      <c r="AH1384" s="3"/>
      <c r="AI1384" s="3"/>
      <c r="AJ1384" s="3"/>
      <c r="AK1384" s="3"/>
      <c r="AL1384" s="3"/>
      <c r="AM1384" s="3"/>
      <c r="AN1384" s="3"/>
    </row>
    <row r="1385" spans="1:40" ht="14.5">
      <c r="A1385" s="3"/>
      <c r="B1385" s="3"/>
      <c r="C1385" s="3"/>
      <c r="D1385" s="3"/>
      <c r="E1385" s="3"/>
      <c r="F1385" s="3"/>
      <c r="G1385" s="3"/>
      <c r="H1385" s="3"/>
      <c r="I1385" s="3"/>
      <c r="J1385" s="3"/>
      <c r="K1385" s="3"/>
      <c r="L1385" s="3"/>
      <c r="M1385" s="3"/>
      <c r="N1385" s="3"/>
      <c r="O1385" s="3"/>
      <c r="P1385" s="3"/>
      <c r="Q1385" s="42"/>
      <c r="R1385" s="3"/>
      <c r="S1385" s="3"/>
      <c r="T1385" s="3"/>
      <c r="U1385" s="3"/>
      <c r="V1385" s="42"/>
      <c r="W1385" s="3"/>
      <c r="X1385" s="3"/>
      <c r="Y1385" s="3"/>
      <c r="Z1385" s="3"/>
      <c r="AA1385" s="3"/>
      <c r="AB1385" s="3"/>
      <c r="AC1385" s="3"/>
      <c r="AD1385" s="3"/>
      <c r="AE1385" s="3"/>
      <c r="AF1385" s="3"/>
      <c r="AG1385" s="3"/>
      <c r="AH1385" s="3"/>
      <c r="AI1385" s="3"/>
      <c r="AJ1385" s="3"/>
      <c r="AK1385" s="3"/>
      <c r="AL1385" s="3"/>
      <c r="AM1385" s="3"/>
      <c r="AN1385" s="3"/>
    </row>
    <row r="1386" spans="1:40" ht="14.5">
      <c r="A1386" s="3"/>
      <c r="B1386" s="3"/>
      <c r="C1386" s="3"/>
      <c r="D1386" s="3"/>
      <c r="E1386" s="3"/>
      <c r="F1386" s="3"/>
      <c r="G1386" s="3"/>
      <c r="H1386" s="3"/>
      <c r="I1386" s="3"/>
      <c r="J1386" s="3"/>
      <c r="K1386" s="3"/>
      <c r="L1386" s="3"/>
      <c r="M1386" s="3"/>
      <c r="N1386" s="3"/>
      <c r="O1386" s="3"/>
      <c r="P1386" s="3"/>
      <c r="Q1386" s="42"/>
      <c r="R1386" s="3"/>
      <c r="S1386" s="3"/>
      <c r="T1386" s="3"/>
      <c r="U1386" s="3"/>
      <c r="V1386" s="42"/>
      <c r="W1386" s="3"/>
      <c r="X1386" s="3"/>
      <c r="Y1386" s="3"/>
      <c r="Z1386" s="3"/>
      <c r="AA1386" s="3"/>
      <c r="AB1386" s="3"/>
      <c r="AC1386" s="3"/>
      <c r="AD1386" s="3"/>
      <c r="AE1386" s="3"/>
      <c r="AF1386" s="3"/>
      <c r="AG1386" s="3"/>
      <c r="AH1386" s="3"/>
      <c r="AI1386" s="3"/>
      <c r="AJ1386" s="3"/>
      <c r="AK1386" s="3"/>
      <c r="AL1386" s="3"/>
      <c r="AM1386" s="3"/>
      <c r="AN1386" s="3"/>
    </row>
    <row r="1387" spans="1:40" ht="14.5">
      <c r="A1387" s="3"/>
      <c r="B1387" s="3"/>
      <c r="C1387" s="3"/>
      <c r="D1387" s="3"/>
      <c r="E1387" s="3"/>
      <c r="F1387" s="3"/>
      <c r="G1387" s="3"/>
      <c r="H1387" s="3"/>
      <c r="I1387" s="3"/>
      <c r="J1387" s="3"/>
      <c r="K1387" s="3"/>
      <c r="L1387" s="3"/>
      <c r="M1387" s="3"/>
      <c r="N1387" s="3"/>
      <c r="O1387" s="3"/>
      <c r="P1387" s="3"/>
      <c r="Q1387" s="42"/>
      <c r="R1387" s="3"/>
      <c r="S1387" s="3"/>
      <c r="T1387" s="3"/>
      <c r="U1387" s="3"/>
      <c r="V1387" s="42"/>
      <c r="W1387" s="3"/>
      <c r="X1387" s="3"/>
      <c r="Y1387" s="3"/>
      <c r="Z1387" s="3"/>
      <c r="AA1387" s="3"/>
      <c r="AB1387" s="3"/>
      <c r="AC1387" s="3"/>
      <c r="AD1387" s="3"/>
      <c r="AE1387" s="3"/>
      <c r="AF1387" s="3"/>
      <c r="AG1387" s="3"/>
      <c r="AH1387" s="3"/>
      <c r="AI1387" s="3"/>
      <c r="AJ1387" s="3"/>
      <c r="AK1387" s="3"/>
      <c r="AL1387" s="3"/>
      <c r="AM1387" s="3"/>
      <c r="AN1387" s="3"/>
    </row>
    <row r="1388" spans="1:40" ht="14.5">
      <c r="A1388" s="3"/>
      <c r="B1388" s="3"/>
      <c r="C1388" s="3"/>
      <c r="D1388" s="3"/>
      <c r="E1388" s="3"/>
      <c r="F1388" s="3"/>
      <c r="G1388" s="3"/>
      <c r="H1388" s="3"/>
      <c r="I1388" s="3"/>
      <c r="J1388" s="3"/>
      <c r="K1388" s="3"/>
      <c r="L1388" s="3"/>
      <c r="M1388" s="3"/>
      <c r="N1388" s="3"/>
      <c r="O1388" s="3"/>
      <c r="P1388" s="3"/>
      <c r="Q1388" s="42"/>
      <c r="R1388" s="3"/>
      <c r="S1388" s="3"/>
      <c r="T1388" s="3"/>
      <c r="U1388" s="3"/>
      <c r="V1388" s="42"/>
      <c r="W1388" s="3"/>
      <c r="X1388" s="3"/>
      <c r="Y1388" s="3"/>
      <c r="Z1388" s="3"/>
      <c r="AA1388" s="3"/>
      <c r="AB1388" s="3"/>
      <c r="AC1388" s="3"/>
      <c r="AD1388" s="3"/>
      <c r="AE1388" s="3"/>
      <c r="AF1388" s="3"/>
      <c r="AG1388" s="3"/>
      <c r="AH1388" s="3"/>
      <c r="AI1388" s="3"/>
      <c r="AJ1388" s="3"/>
      <c r="AK1388" s="3"/>
      <c r="AL1388" s="3"/>
      <c r="AM1388" s="3"/>
      <c r="AN1388" s="3"/>
    </row>
    <row r="1389" spans="1:40" ht="14.5">
      <c r="A1389" s="3"/>
      <c r="B1389" s="3"/>
      <c r="C1389" s="3"/>
      <c r="D1389" s="3"/>
      <c r="E1389" s="3"/>
      <c r="F1389" s="3"/>
      <c r="G1389" s="3"/>
      <c r="H1389" s="3"/>
      <c r="I1389" s="3"/>
      <c r="J1389" s="3"/>
      <c r="K1389" s="3"/>
      <c r="L1389" s="3"/>
      <c r="M1389" s="3"/>
      <c r="N1389" s="3"/>
      <c r="O1389" s="3"/>
      <c r="P1389" s="3"/>
      <c r="Q1389" s="42"/>
      <c r="R1389" s="3"/>
      <c r="S1389" s="3"/>
      <c r="T1389" s="3"/>
      <c r="U1389" s="3"/>
      <c r="V1389" s="42"/>
      <c r="W1389" s="3"/>
      <c r="X1389" s="3"/>
      <c r="Y1389" s="3"/>
      <c r="Z1389" s="3"/>
      <c r="AA1389" s="3"/>
      <c r="AB1389" s="3"/>
      <c r="AC1389" s="3"/>
      <c r="AD1389" s="3"/>
      <c r="AE1389" s="3"/>
      <c r="AF1389" s="3"/>
      <c r="AG1389" s="3"/>
      <c r="AH1389" s="3"/>
      <c r="AI1389" s="3"/>
      <c r="AJ1389" s="3"/>
      <c r="AK1389" s="3"/>
      <c r="AL1389" s="3"/>
      <c r="AM1389" s="3"/>
      <c r="AN1389" s="3"/>
    </row>
    <row r="1390" spans="1:40" ht="14.5">
      <c r="A1390" s="3"/>
      <c r="B1390" s="3"/>
      <c r="C1390" s="3"/>
      <c r="D1390" s="3"/>
      <c r="E1390" s="3"/>
      <c r="F1390" s="3"/>
      <c r="G1390" s="3"/>
      <c r="H1390" s="3"/>
      <c r="I1390" s="3"/>
      <c r="J1390" s="3"/>
      <c r="K1390" s="3"/>
      <c r="L1390" s="3"/>
      <c r="M1390" s="3"/>
      <c r="N1390" s="3"/>
      <c r="O1390" s="3"/>
      <c r="P1390" s="3"/>
      <c r="Q1390" s="42"/>
      <c r="R1390" s="3"/>
      <c r="S1390" s="3"/>
      <c r="T1390" s="3"/>
      <c r="U1390" s="3"/>
      <c r="V1390" s="42"/>
      <c r="W1390" s="3"/>
      <c r="X1390" s="3"/>
      <c r="Y1390" s="3"/>
      <c r="Z1390" s="3"/>
      <c r="AA1390" s="3"/>
      <c r="AB1390" s="3"/>
      <c r="AC1390" s="3"/>
      <c r="AD1390" s="3"/>
      <c r="AE1390" s="3"/>
      <c r="AF1390" s="3"/>
      <c r="AG1390" s="3"/>
      <c r="AH1390" s="3"/>
      <c r="AI1390" s="3"/>
      <c r="AJ1390" s="3"/>
      <c r="AK1390" s="3"/>
      <c r="AL1390" s="3"/>
      <c r="AM1390" s="3"/>
      <c r="AN1390" s="3"/>
    </row>
    <row r="1391" spans="1:40" ht="14.5">
      <c r="A1391" s="3"/>
      <c r="B1391" s="3"/>
      <c r="C1391" s="3"/>
      <c r="D1391" s="3"/>
      <c r="E1391" s="3"/>
      <c r="F1391" s="3"/>
      <c r="G1391" s="3"/>
      <c r="H1391" s="3"/>
      <c r="I1391" s="3"/>
      <c r="J1391" s="3"/>
      <c r="K1391" s="3"/>
      <c r="L1391" s="3"/>
      <c r="M1391" s="3"/>
      <c r="N1391" s="3"/>
      <c r="O1391" s="3"/>
      <c r="P1391" s="3"/>
      <c r="Q1391" s="42"/>
      <c r="R1391" s="3"/>
      <c r="S1391" s="3"/>
      <c r="T1391" s="3"/>
      <c r="U1391" s="3"/>
      <c r="V1391" s="42"/>
      <c r="W1391" s="3"/>
      <c r="X1391" s="3"/>
      <c r="Y1391" s="3"/>
      <c r="Z1391" s="3"/>
      <c r="AA1391" s="3"/>
      <c r="AB1391" s="3"/>
      <c r="AC1391" s="3"/>
      <c r="AD1391" s="3"/>
      <c r="AE1391" s="3"/>
      <c r="AF1391" s="3"/>
      <c r="AG1391" s="3"/>
      <c r="AH1391" s="3"/>
      <c r="AI1391" s="3"/>
      <c r="AJ1391" s="3"/>
      <c r="AK1391" s="3"/>
      <c r="AL1391" s="3"/>
      <c r="AM1391" s="3"/>
      <c r="AN1391" s="3"/>
    </row>
    <row r="1392" spans="1:40" ht="14.5">
      <c r="A1392" s="3"/>
      <c r="B1392" s="3"/>
      <c r="C1392" s="3"/>
      <c r="D1392" s="3"/>
      <c r="E1392" s="3"/>
      <c r="F1392" s="3"/>
      <c r="G1392" s="3"/>
      <c r="H1392" s="3"/>
      <c r="I1392" s="3"/>
      <c r="J1392" s="3"/>
      <c r="K1392" s="3"/>
      <c r="L1392" s="3"/>
      <c r="M1392" s="3"/>
      <c r="N1392" s="3"/>
      <c r="O1392" s="3"/>
      <c r="P1392" s="3"/>
      <c r="Q1392" s="42"/>
      <c r="R1392" s="3"/>
      <c r="S1392" s="3"/>
      <c r="T1392" s="3"/>
      <c r="U1392" s="3"/>
      <c r="V1392" s="42"/>
      <c r="W1392" s="3"/>
      <c r="X1392" s="3"/>
      <c r="Y1392" s="3"/>
      <c r="Z1392" s="3"/>
      <c r="AA1392" s="3"/>
      <c r="AB1392" s="3"/>
      <c r="AC1392" s="3"/>
      <c r="AD1392" s="3"/>
      <c r="AE1392" s="3"/>
      <c r="AF1392" s="3"/>
      <c r="AG1392" s="3"/>
      <c r="AH1392" s="3"/>
      <c r="AI1392" s="3"/>
      <c r="AJ1392" s="3"/>
      <c r="AK1392" s="3"/>
      <c r="AL1392" s="3"/>
      <c r="AM1392" s="3"/>
      <c r="AN1392" s="3"/>
    </row>
    <row r="1393" spans="1:40" ht="14.5">
      <c r="A1393" s="3"/>
      <c r="B1393" s="3"/>
      <c r="C1393" s="3"/>
      <c r="D1393" s="3"/>
      <c r="E1393" s="3"/>
      <c r="F1393" s="3"/>
      <c r="G1393" s="3"/>
      <c r="H1393" s="3"/>
      <c r="I1393" s="3"/>
      <c r="J1393" s="3"/>
      <c r="K1393" s="3"/>
      <c r="L1393" s="3"/>
      <c r="M1393" s="3"/>
      <c r="N1393" s="3"/>
      <c r="O1393" s="3"/>
      <c r="P1393" s="3"/>
      <c r="Q1393" s="42"/>
      <c r="R1393" s="3"/>
      <c r="S1393" s="3"/>
      <c r="T1393" s="3"/>
      <c r="U1393" s="3"/>
      <c r="V1393" s="42"/>
      <c r="W1393" s="3"/>
      <c r="X1393" s="3"/>
      <c r="Y1393" s="3"/>
      <c r="Z1393" s="3"/>
      <c r="AA1393" s="3"/>
      <c r="AB1393" s="3"/>
      <c r="AC1393" s="3"/>
      <c r="AD1393" s="3"/>
      <c r="AE1393" s="3"/>
      <c r="AF1393" s="3"/>
      <c r="AG1393" s="3"/>
      <c r="AH1393" s="3"/>
      <c r="AI1393" s="3"/>
      <c r="AJ1393" s="3"/>
      <c r="AK1393" s="3"/>
      <c r="AL1393" s="3"/>
      <c r="AM1393" s="3"/>
      <c r="AN1393" s="3"/>
    </row>
    <row r="1394" spans="1:40" ht="14.5">
      <c r="A1394" s="3"/>
      <c r="B1394" s="3"/>
      <c r="C1394" s="3"/>
      <c r="D1394" s="3"/>
      <c r="E1394" s="3"/>
      <c r="F1394" s="3"/>
      <c r="G1394" s="3"/>
      <c r="H1394" s="3"/>
      <c r="I1394" s="3"/>
      <c r="J1394" s="3"/>
      <c r="K1394" s="3"/>
      <c r="L1394" s="3"/>
      <c r="M1394" s="3"/>
      <c r="N1394" s="3"/>
      <c r="O1394" s="3"/>
      <c r="P1394" s="3"/>
      <c r="Q1394" s="42"/>
      <c r="R1394" s="3"/>
      <c r="S1394" s="3"/>
      <c r="T1394" s="3"/>
      <c r="U1394" s="3"/>
      <c r="V1394" s="42"/>
      <c r="W1394" s="3"/>
      <c r="X1394" s="3"/>
      <c r="Y1394" s="3"/>
      <c r="Z1394" s="3"/>
      <c r="AA1394" s="3"/>
      <c r="AB1394" s="3"/>
      <c r="AC1394" s="3"/>
      <c r="AD1394" s="3"/>
      <c r="AE1394" s="3"/>
      <c r="AF1394" s="3"/>
      <c r="AG1394" s="3"/>
      <c r="AH1394" s="3"/>
      <c r="AI1394" s="3"/>
      <c r="AJ1394" s="3"/>
      <c r="AK1394" s="3"/>
      <c r="AL1394" s="3"/>
      <c r="AM1394" s="3"/>
      <c r="AN1394" s="3"/>
    </row>
    <row r="1395" spans="1:40" ht="14.5">
      <c r="A1395" s="3"/>
      <c r="B1395" s="3"/>
      <c r="C1395" s="3"/>
      <c r="D1395" s="3"/>
      <c r="E1395" s="3"/>
      <c r="F1395" s="3"/>
      <c r="G1395" s="3"/>
      <c r="H1395" s="3"/>
      <c r="I1395" s="3"/>
      <c r="J1395" s="3"/>
      <c r="K1395" s="3"/>
      <c r="L1395" s="3"/>
      <c r="M1395" s="3"/>
      <c r="N1395" s="3"/>
      <c r="O1395" s="3"/>
      <c r="P1395" s="3"/>
      <c r="Q1395" s="42"/>
      <c r="R1395" s="3"/>
      <c r="S1395" s="3"/>
      <c r="T1395" s="3"/>
      <c r="U1395" s="3"/>
      <c r="V1395" s="42"/>
      <c r="W1395" s="3"/>
      <c r="X1395" s="3"/>
      <c r="Y1395" s="3"/>
      <c r="Z1395" s="3"/>
      <c r="AA1395" s="3"/>
      <c r="AB1395" s="3"/>
      <c r="AC1395" s="3"/>
      <c r="AD1395" s="3"/>
      <c r="AE1395" s="3"/>
      <c r="AF1395" s="3"/>
      <c r="AG1395" s="3"/>
      <c r="AH1395" s="3"/>
      <c r="AI1395" s="3"/>
      <c r="AJ1395" s="3"/>
      <c r="AK1395" s="3"/>
      <c r="AL1395" s="3"/>
      <c r="AM1395" s="3"/>
      <c r="AN1395" s="3"/>
    </row>
    <row r="1396" spans="1:40" ht="14.5">
      <c r="A1396" s="3"/>
      <c r="B1396" s="3"/>
      <c r="C1396" s="3"/>
      <c r="D1396" s="3"/>
      <c r="E1396" s="3"/>
      <c r="F1396" s="3"/>
      <c r="G1396" s="3"/>
      <c r="H1396" s="3"/>
      <c r="I1396" s="3"/>
      <c r="J1396" s="3"/>
      <c r="K1396" s="3"/>
      <c r="L1396" s="3"/>
      <c r="M1396" s="3"/>
      <c r="N1396" s="3"/>
      <c r="O1396" s="3"/>
      <c r="P1396" s="3"/>
      <c r="Q1396" s="42"/>
      <c r="R1396" s="3"/>
      <c r="S1396" s="3"/>
      <c r="T1396" s="3"/>
      <c r="U1396" s="3"/>
      <c r="V1396" s="42"/>
      <c r="W1396" s="3"/>
      <c r="X1396" s="3"/>
      <c r="Y1396" s="3"/>
      <c r="Z1396" s="3"/>
      <c r="AA1396" s="3"/>
      <c r="AB1396" s="3"/>
      <c r="AC1396" s="3"/>
      <c r="AD1396" s="3"/>
      <c r="AE1396" s="3"/>
      <c r="AF1396" s="3"/>
      <c r="AG1396" s="3"/>
      <c r="AH1396" s="3"/>
      <c r="AI1396" s="3"/>
      <c r="AJ1396" s="3"/>
      <c r="AK1396" s="3"/>
      <c r="AL1396" s="3"/>
      <c r="AM1396" s="3"/>
      <c r="AN1396" s="3"/>
    </row>
    <row r="1397" spans="1:40" ht="14.5">
      <c r="A1397" s="3"/>
      <c r="B1397" s="3"/>
      <c r="C1397" s="3"/>
      <c r="D1397" s="3"/>
      <c r="E1397" s="3"/>
      <c r="F1397" s="3"/>
      <c r="G1397" s="3"/>
      <c r="H1397" s="3"/>
      <c r="I1397" s="3"/>
      <c r="J1397" s="3"/>
      <c r="K1397" s="3"/>
      <c r="L1397" s="3"/>
      <c r="M1397" s="3"/>
      <c r="N1397" s="3"/>
      <c r="O1397" s="3"/>
      <c r="P1397" s="3"/>
      <c r="Q1397" s="42"/>
      <c r="R1397" s="3"/>
      <c r="S1397" s="3"/>
      <c r="T1397" s="3"/>
      <c r="U1397" s="3"/>
      <c r="V1397" s="42"/>
      <c r="W1397" s="3"/>
      <c r="X1397" s="3"/>
      <c r="Y1397" s="3"/>
      <c r="Z1397" s="3"/>
      <c r="AA1397" s="3"/>
      <c r="AB1397" s="3"/>
      <c r="AC1397" s="3"/>
      <c r="AD1397" s="3"/>
      <c r="AE1397" s="3"/>
      <c r="AF1397" s="3"/>
      <c r="AG1397" s="3"/>
      <c r="AH1397" s="3"/>
      <c r="AI1397" s="3"/>
      <c r="AJ1397" s="3"/>
      <c r="AK1397" s="3"/>
      <c r="AL1397" s="3"/>
      <c r="AM1397" s="3"/>
      <c r="AN1397" s="3"/>
    </row>
    <row r="1398" spans="1:40" ht="14.5">
      <c r="A1398" s="3"/>
      <c r="B1398" s="3"/>
      <c r="C1398" s="3"/>
      <c r="D1398" s="3"/>
      <c r="E1398" s="3"/>
      <c r="F1398" s="3"/>
      <c r="G1398" s="3"/>
      <c r="H1398" s="3"/>
      <c r="I1398" s="3"/>
      <c r="J1398" s="3"/>
      <c r="K1398" s="3"/>
      <c r="L1398" s="3"/>
      <c r="M1398" s="3"/>
      <c r="N1398" s="3"/>
      <c r="O1398" s="3"/>
      <c r="P1398" s="3"/>
      <c r="Q1398" s="42"/>
      <c r="R1398" s="3"/>
      <c r="S1398" s="3"/>
      <c r="T1398" s="3"/>
      <c r="U1398" s="3"/>
      <c r="V1398" s="42"/>
      <c r="W1398" s="3"/>
      <c r="X1398" s="3"/>
      <c r="Y1398" s="3"/>
      <c r="Z1398" s="3"/>
      <c r="AA1398" s="3"/>
      <c r="AB1398" s="3"/>
      <c r="AC1398" s="3"/>
      <c r="AD1398" s="3"/>
      <c r="AE1398" s="3"/>
      <c r="AF1398" s="3"/>
      <c r="AG1398" s="3"/>
      <c r="AH1398" s="3"/>
      <c r="AI1398" s="3"/>
      <c r="AJ1398" s="3"/>
      <c r="AK1398" s="3"/>
      <c r="AL1398" s="3"/>
      <c r="AM1398" s="3"/>
      <c r="AN1398" s="3"/>
    </row>
    <row r="1399" spans="1:40" ht="14.5">
      <c r="A1399" s="3"/>
      <c r="B1399" s="3"/>
      <c r="C1399" s="3"/>
      <c r="D1399" s="3"/>
      <c r="E1399" s="3"/>
      <c r="F1399" s="3"/>
      <c r="G1399" s="3"/>
      <c r="H1399" s="3"/>
      <c r="I1399" s="3"/>
      <c r="J1399" s="3"/>
      <c r="K1399" s="3"/>
      <c r="L1399" s="3"/>
      <c r="M1399" s="3"/>
      <c r="N1399" s="3"/>
      <c r="O1399" s="3"/>
      <c r="P1399" s="3"/>
      <c r="Q1399" s="42"/>
      <c r="R1399" s="3"/>
      <c r="S1399" s="3"/>
      <c r="T1399" s="3"/>
      <c r="U1399" s="3"/>
      <c r="V1399" s="42"/>
      <c r="W1399" s="3"/>
      <c r="X1399" s="3"/>
      <c r="Y1399" s="3"/>
      <c r="Z1399" s="3"/>
      <c r="AA1399" s="3"/>
      <c r="AB1399" s="3"/>
      <c r="AC1399" s="3"/>
      <c r="AD1399" s="3"/>
      <c r="AE1399" s="3"/>
      <c r="AF1399" s="3"/>
      <c r="AG1399" s="3"/>
      <c r="AH1399" s="3"/>
      <c r="AI1399" s="3"/>
      <c r="AJ1399" s="3"/>
      <c r="AK1399" s="3"/>
      <c r="AL1399" s="3"/>
      <c r="AM1399" s="3"/>
      <c r="AN1399" s="3"/>
    </row>
    <row r="1400" spans="1:40" ht="14.5">
      <c r="A1400" s="3"/>
      <c r="B1400" s="3"/>
      <c r="C1400" s="3"/>
      <c r="D1400" s="3"/>
      <c r="E1400" s="3"/>
      <c r="F1400" s="3"/>
      <c r="G1400" s="3"/>
      <c r="H1400" s="3"/>
      <c r="I1400" s="3"/>
      <c r="J1400" s="3"/>
      <c r="K1400" s="3"/>
      <c r="L1400" s="3"/>
      <c r="M1400" s="3"/>
      <c r="N1400" s="3"/>
      <c r="O1400" s="3"/>
      <c r="P1400" s="3"/>
      <c r="Q1400" s="42"/>
      <c r="R1400" s="3"/>
      <c r="S1400" s="3"/>
      <c r="T1400" s="3"/>
      <c r="U1400" s="3"/>
      <c r="V1400" s="42"/>
      <c r="W1400" s="3"/>
      <c r="X1400" s="3"/>
      <c r="Y1400" s="3"/>
      <c r="Z1400" s="3"/>
      <c r="AA1400" s="3"/>
      <c r="AB1400" s="3"/>
      <c r="AC1400" s="3"/>
      <c r="AD1400" s="3"/>
      <c r="AE1400" s="3"/>
      <c r="AF1400" s="3"/>
      <c r="AG1400" s="3"/>
      <c r="AH1400" s="3"/>
      <c r="AI1400" s="3"/>
      <c r="AJ1400" s="3"/>
      <c r="AK1400" s="3"/>
      <c r="AL1400" s="3"/>
      <c r="AM1400" s="3"/>
      <c r="AN1400" s="3"/>
    </row>
    <row r="1401" spans="1:40" ht="14.5">
      <c r="A1401" s="3"/>
      <c r="B1401" s="3"/>
      <c r="C1401" s="3"/>
      <c r="D1401" s="3"/>
      <c r="E1401" s="3"/>
      <c r="F1401" s="3"/>
      <c r="G1401" s="3"/>
      <c r="H1401" s="3"/>
      <c r="I1401" s="3"/>
      <c r="J1401" s="3"/>
      <c r="K1401" s="3"/>
      <c r="L1401" s="3"/>
      <c r="M1401" s="3"/>
      <c r="N1401" s="3"/>
      <c r="O1401" s="3"/>
      <c r="P1401" s="3"/>
      <c r="Q1401" s="42"/>
      <c r="R1401" s="3"/>
      <c r="S1401" s="3"/>
      <c r="T1401" s="3"/>
      <c r="U1401" s="3"/>
      <c r="V1401" s="42"/>
      <c r="W1401" s="3"/>
      <c r="X1401" s="3"/>
      <c r="Y1401" s="3"/>
      <c r="Z1401" s="3"/>
      <c r="AA1401" s="3"/>
      <c r="AB1401" s="3"/>
      <c r="AC1401" s="3"/>
      <c r="AD1401" s="3"/>
      <c r="AE1401" s="3"/>
      <c r="AF1401" s="3"/>
      <c r="AG1401" s="3"/>
      <c r="AH1401" s="3"/>
      <c r="AI1401" s="3"/>
      <c r="AJ1401" s="3"/>
      <c r="AK1401" s="3"/>
      <c r="AL1401" s="3"/>
      <c r="AM1401" s="3"/>
      <c r="AN1401" s="3"/>
    </row>
    <row r="1402" spans="1:40" ht="14.5">
      <c r="A1402" s="3"/>
      <c r="B1402" s="3"/>
      <c r="C1402" s="3"/>
      <c r="D1402" s="3"/>
      <c r="E1402" s="3"/>
      <c r="F1402" s="3"/>
      <c r="G1402" s="3"/>
      <c r="H1402" s="3"/>
      <c r="I1402" s="3"/>
      <c r="J1402" s="3"/>
      <c r="K1402" s="3"/>
      <c r="L1402" s="3"/>
      <c r="M1402" s="3"/>
      <c r="N1402" s="3"/>
      <c r="O1402" s="3"/>
      <c r="P1402" s="3"/>
      <c r="Q1402" s="42"/>
      <c r="R1402" s="3"/>
      <c r="S1402" s="3"/>
      <c r="T1402" s="3"/>
      <c r="U1402" s="3"/>
      <c r="V1402" s="42"/>
      <c r="W1402" s="3"/>
      <c r="X1402" s="3"/>
      <c r="Y1402" s="3"/>
      <c r="Z1402" s="3"/>
      <c r="AA1402" s="3"/>
      <c r="AB1402" s="3"/>
      <c r="AC1402" s="3"/>
      <c r="AD1402" s="3"/>
      <c r="AE1402" s="3"/>
      <c r="AF1402" s="3"/>
      <c r="AG1402" s="3"/>
      <c r="AH1402" s="3"/>
      <c r="AI1402" s="3"/>
      <c r="AJ1402" s="3"/>
      <c r="AK1402" s="3"/>
      <c r="AL1402" s="3"/>
      <c r="AM1402" s="3"/>
      <c r="AN1402" s="3"/>
    </row>
    <row r="1403" spans="1:40" ht="14.5">
      <c r="A1403" s="3"/>
      <c r="B1403" s="3"/>
      <c r="C1403" s="3"/>
      <c r="D1403" s="3"/>
      <c r="E1403" s="3"/>
      <c r="F1403" s="3"/>
      <c r="G1403" s="3"/>
      <c r="H1403" s="3"/>
      <c r="I1403" s="3"/>
      <c r="J1403" s="3"/>
      <c r="K1403" s="3"/>
      <c r="L1403" s="3"/>
      <c r="M1403" s="3"/>
      <c r="N1403" s="3"/>
      <c r="O1403" s="3"/>
      <c r="P1403" s="3"/>
      <c r="Q1403" s="42"/>
      <c r="R1403" s="3"/>
      <c r="S1403" s="3"/>
      <c r="T1403" s="3"/>
      <c r="U1403" s="3"/>
      <c r="V1403" s="42"/>
      <c r="W1403" s="3"/>
      <c r="X1403" s="3"/>
      <c r="Y1403" s="3"/>
      <c r="Z1403" s="3"/>
      <c r="AA1403" s="3"/>
      <c r="AB1403" s="3"/>
      <c r="AC1403" s="3"/>
      <c r="AD1403" s="3"/>
      <c r="AE1403" s="3"/>
      <c r="AF1403" s="3"/>
      <c r="AG1403" s="3"/>
      <c r="AH1403" s="3"/>
      <c r="AI1403" s="3"/>
      <c r="AJ1403" s="3"/>
      <c r="AK1403" s="3"/>
      <c r="AL1403" s="3"/>
      <c r="AM1403" s="3"/>
      <c r="AN1403" s="3"/>
    </row>
    <row r="1404" spans="1:40" ht="14.5">
      <c r="A1404" s="3"/>
      <c r="B1404" s="3"/>
      <c r="C1404" s="3"/>
      <c r="D1404" s="3"/>
      <c r="E1404" s="3"/>
      <c r="F1404" s="3"/>
      <c r="G1404" s="3"/>
      <c r="H1404" s="3"/>
      <c r="I1404" s="3"/>
      <c r="J1404" s="3"/>
      <c r="K1404" s="3"/>
      <c r="L1404" s="3"/>
      <c r="M1404" s="3"/>
      <c r="N1404" s="3"/>
      <c r="O1404" s="3"/>
      <c r="P1404" s="3"/>
      <c r="Q1404" s="42"/>
      <c r="R1404" s="3"/>
      <c r="S1404" s="3"/>
      <c r="T1404" s="3"/>
      <c r="U1404" s="3"/>
      <c r="V1404" s="42"/>
      <c r="W1404" s="3"/>
      <c r="X1404" s="3"/>
      <c r="Y1404" s="3"/>
      <c r="Z1404" s="3"/>
      <c r="AA1404" s="3"/>
      <c r="AB1404" s="3"/>
      <c r="AC1404" s="3"/>
      <c r="AD1404" s="3"/>
      <c r="AE1404" s="3"/>
      <c r="AF1404" s="3"/>
      <c r="AG1404" s="3"/>
      <c r="AH1404" s="3"/>
      <c r="AI1404" s="3"/>
      <c r="AJ1404" s="3"/>
      <c r="AK1404" s="3"/>
      <c r="AL1404" s="3"/>
      <c r="AM1404" s="3"/>
      <c r="AN1404" s="3"/>
    </row>
    <row r="1405" spans="1:40" ht="14.5">
      <c r="A1405" s="3"/>
      <c r="B1405" s="3"/>
      <c r="C1405" s="3"/>
      <c r="D1405" s="3"/>
      <c r="E1405" s="3"/>
      <c r="F1405" s="3"/>
      <c r="G1405" s="3"/>
      <c r="H1405" s="3"/>
      <c r="I1405" s="3"/>
      <c r="J1405" s="3"/>
      <c r="K1405" s="3"/>
      <c r="L1405" s="3"/>
      <c r="M1405" s="3"/>
      <c r="N1405" s="3"/>
      <c r="O1405" s="3"/>
      <c r="P1405" s="3"/>
      <c r="Q1405" s="42"/>
      <c r="R1405" s="3"/>
      <c r="S1405" s="3"/>
      <c r="T1405" s="3"/>
      <c r="U1405" s="3"/>
      <c r="V1405" s="42"/>
      <c r="W1405" s="3"/>
      <c r="X1405" s="3"/>
      <c r="Y1405" s="3"/>
      <c r="Z1405" s="3"/>
      <c r="AA1405" s="3"/>
      <c r="AB1405" s="3"/>
      <c r="AC1405" s="3"/>
      <c r="AD1405" s="3"/>
      <c r="AE1405" s="3"/>
      <c r="AF1405" s="3"/>
      <c r="AG1405" s="3"/>
      <c r="AH1405" s="3"/>
      <c r="AI1405" s="3"/>
      <c r="AJ1405" s="3"/>
      <c r="AK1405" s="3"/>
      <c r="AL1405" s="3"/>
      <c r="AM1405" s="3"/>
      <c r="AN1405" s="3"/>
    </row>
    <row r="1406" spans="1:40" ht="14.5">
      <c r="A1406" s="3"/>
      <c r="B1406" s="3"/>
      <c r="C1406" s="3"/>
      <c r="D1406" s="3"/>
      <c r="E1406" s="3"/>
      <c r="F1406" s="3"/>
      <c r="G1406" s="3"/>
      <c r="H1406" s="3"/>
      <c r="I1406" s="3"/>
      <c r="J1406" s="3"/>
      <c r="K1406" s="3"/>
      <c r="L1406" s="3"/>
      <c r="M1406" s="3"/>
      <c r="N1406" s="3"/>
      <c r="O1406" s="3"/>
      <c r="P1406" s="3"/>
      <c r="Q1406" s="42"/>
      <c r="R1406" s="3"/>
      <c r="S1406" s="3"/>
      <c r="T1406" s="3"/>
      <c r="U1406" s="3"/>
      <c r="V1406" s="42"/>
      <c r="W1406" s="3"/>
      <c r="X1406" s="3"/>
      <c r="Y1406" s="3"/>
      <c r="Z1406" s="3"/>
      <c r="AA1406" s="3"/>
      <c r="AB1406" s="3"/>
      <c r="AC1406" s="3"/>
      <c r="AD1406" s="3"/>
      <c r="AE1406" s="3"/>
      <c r="AF1406" s="3"/>
      <c r="AG1406" s="3"/>
      <c r="AH1406" s="3"/>
      <c r="AI1406" s="3"/>
      <c r="AJ1406" s="3"/>
      <c r="AK1406" s="3"/>
      <c r="AL1406" s="3"/>
      <c r="AM1406" s="3"/>
      <c r="AN1406" s="3"/>
    </row>
    <row r="1407" spans="1:40" ht="14.5">
      <c r="A1407" s="3"/>
      <c r="B1407" s="3"/>
      <c r="C1407" s="3"/>
      <c r="D1407" s="3"/>
      <c r="E1407" s="3"/>
      <c r="F1407" s="3"/>
      <c r="G1407" s="3"/>
      <c r="H1407" s="3"/>
      <c r="I1407" s="3"/>
      <c r="J1407" s="3"/>
      <c r="K1407" s="3"/>
      <c r="L1407" s="3"/>
      <c r="M1407" s="3"/>
      <c r="N1407" s="3"/>
      <c r="O1407" s="3"/>
      <c r="P1407" s="3"/>
      <c r="Q1407" s="42"/>
      <c r="R1407" s="3"/>
      <c r="S1407" s="3"/>
      <c r="T1407" s="3"/>
      <c r="U1407" s="3"/>
      <c r="V1407" s="42"/>
      <c r="W1407" s="3"/>
      <c r="X1407" s="3"/>
      <c r="Y1407" s="3"/>
      <c r="Z1407" s="3"/>
      <c r="AA1407" s="3"/>
      <c r="AB1407" s="3"/>
      <c r="AC1407" s="3"/>
      <c r="AD1407" s="3"/>
      <c r="AE1407" s="3"/>
      <c r="AF1407" s="3"/>
      <c r="AG1407" s="3"/>
      <c r="AH1407" s="3"/>
      <c r="AI1407" s="3"/>
      <c r="AJ1407" s="3"/>
      <c r="AK1407" s="3"/>
      <c r="AL1407" s="3"/>
      <c r="AM1407" s="3"/>
      <c r="AN1407" s="3"/>
    </row>
    <row r="1408" spans="1:40" ht="14.5">
      <c r="A1408" s="3"/>
      <c r="B1408" s="3"/>
      <c r="C1408" s="3"/>
      <c r="D1408" s="3"/>
      <c r="E1408" s="3"/>
      <c r="F1408" s="3"/>
      <c r="G1408" s="3"/>
      <c r="H1408" s="3"/>
      <c r="I1408" s="3"/>
      <c r="J1408" s="3"/>
      <c r="K1408" s="3"/>
      <c r="L1408" s="3"/>
      <c r="M1408" s="3"/>
      <c r="N1408" s="3"/>
      <c r="O1408" s="3"/>
      <c r="P1408" s="3"/>
      <c r="Q1408" s="42"/>
      <c r="R1408" s="3"/>
      <c r="S1408" s="3"/>
      <c r="T1408" s="3"/>
      <c r="U1408" s="3"/>
      <c r="V1408" s="42"/>
      <c r="W1408" s="3"/>
      <c r="X1408" s="3"/>
      <c r="Y1408" s="3"/>
      <c r="Z1408" s="3"/>
      <c r="AA1408" s="3"/>
      <c r="AB1408" s="3"/>
      <c r="AC1408" s="3"/>
      <c r="AD1408" s="3"/>
      <c r="AE1408" s="3"/>
      <c r="AF1408" s="3"/>
      <c r="AG1408" s="3"/>
      <c r="AH1408" s="3"/>
      <c r="AI1408" s="3"/>
      <c r="AJ1408" s="3"/>
      <c r="AK1408" s="3"/>
      <c r="AL1408" s="3"/>
      <c r="AM1408" s="3"/>
      <c r="AN1408" s="3"/>
    </row>
    <row r="1409" spans="1:40" ht="14.5">
      <c r="A1409" s="3"/>
      <c r="B1409" s="3"/>
      <c r="C1409" s="3"/>
      <c r="D1409" s="3"/>
      <c r="E1409" s="3"/>
      <c r="F1409" s="3"/>
      <c r="G1409" s="3"/>
      <c r="H1409" s="3"/>
      <c r="I1409" s="3"/>
      <c r="J1409" s="3"/>
      <c r="K1409" s="3"/>
      <c r="L1409" s="3"/>
      <c r="M1409" s="3"/>
      <c r="N1409" s="3"/>
      <c r="O1409" s="3"/>
      <c r="P1409" s="3"/>
      <c r="Q1409" s="42"/>
      <c r="R1409" s="3"/>
      <c r="S1409" s="3"/>
      <c r="T1409" s="3"/>
      <c r="U1409" s="3"/>
      <c r="V1409" s="42"/>
      <c r="W1409" s="3"/>
      <c r="X1409" s="3"/>
      <c r="Y1409" s="3"/>
      <c r="Z1409" s="3"/>
      <c r="AA1409" s="3"/>
      <c r="AB1409" s="3"/>
      <c r="AC1409" s="3"/>
      <c r="AD1409" s="3"/>
      <c r="AE1409" s="3"/>
      <c r="AF1409" s="3"/>
      <c r="AG1409" s="3"/>
      <c r="AH1409" s="3"/>
      <c r="AI1409" s="3"/>
      <c r="AJ1409" s="3"/>
      <c r="AK1409" s="3"/>
      <c r="AL1409" s="3"/>
      <c r="AM1409" s="3"/>
      <c r="AN1409" s="3"/>
    </row>
    <row r="1410" spans="1:40" ht="14.5">
      <c r="A1410" s="3"/>
      <c r="B1410" s="3"/>
      <c r="C1410" s="3"/>
      <c r="D1410" s="3"/>
      <c r="E1410" s="3"/>
      <c r="F1410" s="3"/>
      <c r="G1410" s="3"/>
      <c r="H1410" s="3"/>
      <c r="I1410" s="3"/>
      <c r="J1410" s="3"/>
      <c r="K1410" s="3"/>
      <c r="L1410" s="3"/>
      <c r="M1410" s="3"/>
      <c r="N1410" s="3"/>
      <c r="O1410" s="3"/>
      <c r="P1410" s="3"/>
      <c r="Q1410" s="42"/>
      <c r="R1410" s="3"/>
      <c r="S1410" s="3"/>
      <c r="T1410" s="3"/>
      <c r="U1410" s="3"/>
      <c r="V1410" s="42"/>
      <c r="W1410" s="3"/>
      <c r="X1410" s="3"/>
      <c r="Y1410" s="3"/>
      <c r="Z1410" s="3"/>
      <c r="AA1410" s="3"/>
      <c r="AB1410" s="3"/>
      <c r="AC1410" s="3"/>
      <c r="AD1410" s="3"/>
      <c r="AE1410" s="3"/>
      <c r="AF1410" s="3"/>
      <c r="AG1410" s="3"/>
      <c r="AH1410" s="3"/>
      <c r="AI1410" s="3"/>
      <c r="AJ1410" s="3"/>
      <c r="AK1410" s="3"/>
      <c r="AL1410" s="3"/>
      <c r="AM1410" s="3"/>
      <c r="AN1410" s="3"/>
    </row>
    <row r="1411" spans="1:40" ht="14.5">
      <c r="A1411" s="3"/>
      <c r="B1411" s="3"/>
      <c r="C1411" s="3"/>
      <c r="D1411" s="3"/>
      <c r="E1411" s="3"/>
      <c r="F1411" s="3"/>
      <c r="G1411" s="3"/>
      <c r="H1411" s="3"/>
      <c r="I1411" s="3"/>
      <c r="J1411" s="3"/>
      <c r="K1411" s="3"/>
      <c r="L1411" s="3"/>
      <c r="M1411" s="3"/>
      <c r="N1411" s="3"/>
      <c r="O1411" s="3"/>
      <c r="P1411" s="3"/>
      <c r="Q1411" s="42"/>
      <c r="R1411" s="3"/>
      <c r="S1411" s="3"/>
      <c r="T1411" s="3"/>
      <c r="U1411" s="3"/>
      <c r="V1411" s="42"/>
      <c r="W1411" s="3"/>
      <c r="X1411" s="3"/>
      <c r="Y1411" s="3"/>
      <c r="Z1411" s="3"/>
      <c r="AA1411" s="3"/>
      <c r="AB1411" s="3"/>
      <c r="AC1411" s="3"/>
      <c r="AD1411" s="3"/>
      <c r="AE1411" s="3"/>
      <c r="AF1411" s="3"/>
      <c r="AG1411" s="3"/>
      <c r="AH1411" s="3"/>
      <c r="AI1411" s="3"/>
      <c r="AJ1411" s="3"/>
      <c r="AK1411" s="3"/>
      <c r="AL1411" s="3"/>
      <c r="AM1411" s="3"/>
      <c r="AN1411" s="3"/>
    </row>
    <row r="1412" spans="1:40" ht="14.5">
      <c r="A1412" s="3"/>
      <c r="B1412" s="3"/>
      <c r="C1412" s="3"/>
      <c r="D1412" s="3"/>
      <c r="E1412" s="3"/>
      <c r="F1412" s="3"/>
      <c r="G1412" s="3"/>
      <c r="H1412" s="3"/>
      <c r="I1412" s="3"/>
      <c r="J1412" s="3"/>
      <c r="K1412" s="3"/>
      <c r="L1412" s="3"/>
      <c r="M1412" s="3"/>
      <c r="N1412" s="3"/>
      <c r="O1412" s="3"/>
      <c r="P1412" s="3"/>
      <c r="Q1412" s="42"/>
      <c r="R1412" s="3"/>
      <c r="S1412" s="3"/>
      <c r="T1412" s="3"/>
      <c r="U1412" s="3"/>
      <c r="V1412" s="42"/>
      <c r="W1412" s="3"/>
      <c r="X1412" s="3"/>
      <c r="Y1412" s="3"/>
      <c r="Z1412" s="3"/>
      <c r="AA1412" s="3"/>
      <c r="AB1412" s="3"/>
      <c r="AC1412" s="3"/>
      <c r="AD1412" s="3"/>
      <c r="AE1412" s="3"/>
      <c r="AF1412" s="3"/>
      <c r="AG1412" s="3"/>
      <c r="AH1412" s="3"/>
      <c r="AI1412" s="3"/>
      <c r="AJ1412" s="3"/>
      <c r="AK1412" s="3"/>
      <c r="AL1412" s="3"/>
      <c r="AM1412" s="3"/>
      <c r="AN1412" s="3"/>
    </row>
    <row r="1413" spans="1:40" ht="14.5">
      <c r="A1413" s="3"/>
      <c r="B1413" s="3"/>
      <c r="C1413" s="3"/>
      <c r="D1413" s="3"/>
      <c r="E1413" s="3"/>
      <c r="F1413" s="3"/>
      <c r="G1413" s="3"/>
      <c r="H1413" s="3"/>
      <c r="I1413" s="3"/>
      <c r="J1413" s="3"/>
      <c r="K1413" s="3"/>
      <c r="L1413" s="3"/>
      <c r="M1413" s="3"/>
      <c r="N1413" s="3"/>
      <c r="O1413" s="3"/>
      <c r="P1413" s="3"/>
      <c r="Q1413" s="42"/>
      <c r="R1413" s="3"/>
      <c r="S1413" s="3"/>
      <c r="T1413" s="3"/>
      <c r="U1413" s="3"/>
      <c r="V1413" s="42"/>
      <c r="W1413" s="3"/>
      <c r="X1413" s="3"/>
      <c r="Y1413" s="3"/>
      <c r="Z1413" s="3"/>
      <c r="AA1413" s="3"/>
      <c r="AB1413" s="3"/>
      <c r="AC1413" s="3"/>
      <c r="AD1413" s="3"/>
      <c r="AE1413" s="3"/>
      <c r="AF1413" s="3"/>
      <c r="AG1413" s="3"/>
      <c r="AH1413" s="3"/>
      <c r="AI1413" s="3"/>
      <c r="AJ1413" s="3"/>
      <c r="AK1413" s="3"/>
      <c r="AL1413" s="3"/>
      <c r="AM1413" s="3"/>
      <c r="AN1413" s="3"/>
    </row>
    <row r="1414" spans="1:40" ht="14.5">
      <c r="A1414" s="3"/>
      <c r="B1414" s="3"/>
      <c r="C1414" s="3"/>
      <c r="D1414" s="3"/>
      <c r="E1414" s="3"/>
      <c r="F1414" s="3"/>
      <c r="G1414" s="3"/>
      <c r="H1414" s="3"/>
      <c r="I1414" s="3"/>
      <c r="J1414" s="3"/>
      <c r="K1414" s="3"/>
      <c r="L1414" s="3"/>
      <c r="M1414" s="3"/>
      <c r="N1414" s="3"/>
      <c r="O1414" s="3"/>
      <c r="P1414" s="3"/>
      <c r="Q1414" s="42"/>
      <c r="R1414" s="3"/>
      <c r="S1414" s="3"/>
      <c r="T1414" s="3"/>
      <c r="U1414" s="3"/>
      <c r="V1414" s="42"/>
      <c r="W1414" s="3"/>
      <c r="X1414" s="3"/>
      <c r="Y1414" s="3"/>
      <c r="Z1414" s="3"/>
      <c r="AA1414" s="3"/>
      <c r="AB1414" s="3"/>
      <c r="AC1414" s="3"/>
      <c r="AD1414" s="3"/>
      <c r="AE1414" s="3"/>
      <c r="AF1414" s="3"/>
      <c r="AG1414" s="3"/>
      <c r="AH1414" s="3"/>
      <c r="AI1414" s="3"/>
      <c r="AJ1414" s="3"/>
      <c r="AK1414" s="3"/>
      <c r="AL1414" s="3"/>
      <c r="AM1414" s="3"/>
      <c r="AN1414" s="3"/>
    </row>
    <row r="1415" spans="1:40" ht="14.5">
      <c r="A1415" s="3"/>
      <c r="B1415" s="3"/>
      <c r="C1415" s="3"/>
      <c r="D1415" s="3"/>
      <c r="E1415" s="3"/>
      <c r="F1415" s="3"/>
      <c r="G1415" s="3"/>
      <c r="H1415" s="3"/>
      <c r="I1415" s="3"/>
      <c r="J1415" s="3"/>
      <c r="K1415" s="3"/>
      <c r="L1415" s="3"/>
      <c r="M1415" s="3"/>
      <c r="N1415" s="3"/>
      <c r="O1415" s="3"/>
      <c r="P1415" s="3"/>
      <c r="Q1415" s="42"/>
      <c r="R1415" s="3"/>
      <c r="S1415" s="3"/>
      <c r="T1415" s="3"/>
      <c r="U1415" s="3"/>
      <c r="V1415" s="42"/>
      <c r="W1415" s="3"/>
      <c r="X1415" s="3"/>
      <c r="Y1415" s="3"/>
      <c r="Z1415" s="3"/>
      <c r="AA1415" s="3"/>
      <c r="AB1415" s="3"/>
      <c r="AC1415" s="3"/>
      <c r="AD1415" s="3"/>
      <c r="AE1415" s="3"/>
      <c r="AF1415" s="3"/>
      <c r="AG1415" s="3"/>
      <c r="AH1415" s="3"/>
      <c r="AI1415" s="3"/>
      <c r="AJ1415" s="3"/>
      <c r="AK1415" s="3"/>
      <c r="AL1415" s="3"/>
      <c r="AM1415" s="3"/>
      <c r="AN1415" s="3"/>
    </row>
    <row r="1416" spans="1:40" ht="14.5">
      <c r="A1416" s="3"/>
      <c r="B1416" s="3"/>
      <c r="C1416" s="3"/>
      <c r="D1416" s="3"/>
      <c r="E1416" s="3"/>
      <c r="F1416" s="3"/>
      <c r="G1416" s="3"/>
      <c r="H1416" s="3"/>
      <c r="I1416" s="3"/>
      <c r="J1416" s="3"/>
      <c r="K1416" s="3"/>
      <c r="L1416" s="3"/>
      <c r="M1416" s="3"/>
      <c r="N1416" s="3"/>
      <c r="O1416" s="3"/>
      <c r="P1416" s="3"/>
      <c r="Q1416" s="42"/>
      <c r="R1416" s="3"/>
      <c r="S1416" s="3"/>
      <c r="T1416" s="3"/>
      <c r="U1416" s="3"/>
      <c r="V1416" s="42"/>
      <c r="W1416" s="3"/>
      <c r="X1416" s="3"/>
      <c r="Y1416" s="3"/>
      <c r="Z1416" s="3"/>
      <c r="AA1416" s="3"/>
      <c r="AB1416" s="3"/>
      <c r="AC1416" s="3"/>
      <c r="AD1416" s="3"/>
      <c r="AE1416" s="3"/>
      <c r="AF1416" s="3"/>
      <c r="AG1416" s="3"/>
      <c r="AH1416" s="3"/>
      <c r="AI1416" s="3"/>
      <c r="AJ1416" s="3"/>
      <c r="AK1416" s="3"/>
      <c r="AL1416" s="3"/>
      <c r="AM1416" s="3"/>
      <c r="AN1416" s="3"/>
    </row>
    <row r="1417" spans="1:40" ht="14.5">
      <c r="A1417" s="3"/>
      <c r="B1417" s="3"/>
      <c r="C1417" s="3"/>
      <c r="D1417" s="3"/>
      <c r="E1417" s="3"/>
      <c r="F1417" s="3"/>
      <c r="G1417" s="3"/>
      <c r="H1417" s="3"/>
      <c r="I1417" s="3"/>
      <c r="J1417" s="3"/>
      <c r="K1417" s="3"/>
      <c r="L1417" s="3"/>
      <c r="M1417" s="3"/>
      <c r="N1417" s="3"/>
      <c r="O1417" s="3"/>
      <c r="P1417" s="3"/>
      <c r="Q1417" s="42"/>
      <c r="R1417" s="3"/>
      <c r="S1417" s="3"/>
      <c r="T1417" s="3"/>
      <c r="U1417" s="3"/>
      <c r="V1417" s="42"/>
      <c r="W1417" s="3"/>
      <c r="X1417" s="3"/>
      <c r="Y1417" s="3"/>
      <c r="Z1417" s="3"/>
      <c r="AA1417" s="3"/>
      <c r="AB1417" s="3"/>
      <c r="AC1417" s="3"/>
      <c r="AD1417" s="3"/>
      <c r="AE1417" s="3"/>
      <c r="AF1417" s="3"/>
      <c r="AG1417" s="3"/>
      <c r="AH1417" s="3"/>
      <c r="AI1417" s="3"/>
      <c r="AJ1417" s="3"/>
      <c r="AK1417" s="3"/>
      <c r="AL1417" s="3"/>
      <c r="AM1417" s="3"/>
      <c r="AN1417" s="3"/>
    </row>
    <row r="1418" spans="1:40" ht="14.5">
      <c r="A1418" s="3"/>
      <c r="B1418" s="3"/>
      <c r="C1418" s="3"/>
      <c r="D1418" s="3"/>
      <c r="E1418" s="3"/>
      <c r="F1418" s="3"/>
      <c r="G1418" s="3"/>
      <c r="H1418" s="3"/>
      <c r="I1418" s="3"/>
      <c r="J1418" s="3"/>
      <c r="K1418" s="3"/>
      <c r="L1418" s="3"/>
      <c r="M1418" s="3"/>
      <c r="N1418" s="3"/>
      <c r="O1418" s="3"/>
      <c r="P1418" s="3"/>
      <c r="Q1418" s="42"/>
      <c r="R1418" s="3"/>
      <c r="S1418" s="3"/>
      <c r="T1418" s="3"/>
      <c r="U1418" s="3"/>
      <c r="V1418" s="42"/>
      <c r="W1418" s="3"/>
      <c r="X1418" s="3"/>
      <c r="Y1418" s="3"/>
      <c r="Z1418" s="3"/>
      <c r="AA1418" s="3"/>
      <c r="AB1418" s="3"/>
      <c r="AC1418" s="3"/>
      <c r="AD1418" s="3"/>
      <c r="AE1418" s="3"/>
      <c r="AF1418" s="3"/>
      <c r="AG1418" s="3"/>
      <c r="AH1418" s="3"/>
      <c r="AI1418" s="3"/>
      <c r="AJ1418" s="3"/>
      <c r="AK1418" s="3"/>
      <c r="AL1418" s="3"/>
      <c r="AM1418" s="3"/>
      <c r="AN1418" s="3"/>
    </row>
    <row r="1419" spans="1:40" ht="14.5">
      <c r="A1419" s="3"/>
      <c r="B1419" s="3"/>
      <c r="C1419" s="3"/>
      <c r="D1419" s="3"/>
      <c r="E1419" s="3"/>
      <c r="F1419" s="3"/>
      <c r="G1419" s="3"/>
      <c r="H1419" s="3"/>
      <c r="I1419" s="3"/>
      <c r="J1419" s="3"/>
      <c r="K1419" s="3"/>
      <c r="L1419" s="3"/>
      <c r="M1419" s="3"/>
      <c r="N1419" s="3"/>
      <c r="O1419" s="3"/>
      <c r="P1419" s="3"/>
      <c r="Q1419" s="42"/>
      <c r="R1419" s="3"/>
      <c r="S1419" s="3"/>
      <c r="T1419" s="3"/>
      <c r="U1419" s="3"/>
      <c r="V1419" s="42"/>
      <c r="W1419" s="3"/>
      <c r="X1419" s="3"/>
      <c r="Y1419" s="3"/>
      <c r="Z1419" s="3"/>
      <c r="AA1419" s="3"/>
      <c r="AB1419" s="3"/>
      <c r="AC1419" s="3"/>
      <c r="AD1419" s="3"/>
      <c r="AE1419" s="3"/>
      <c r="AF1419" s="3"/>
      <c r="AG1419" s="3"/>
      <c r="AH1419" s="3"/>
      <c r="AI1419" s="3"/>
      <c r="AJ1419" s="3"/>
      <c r="AK1419" s="3"/>
      <c r="AL1419" s="3"/>
      <c r="AM1419" s="3"/>
      <c r="AN1419" s="3"/>
    </row>
    <row r="1420" spans="1:40" ht="14.5">
      <c r="A1420" s="3"/>
      <c r="B1420" s="3"/>
      <c r="C1420" s="3"/>
      <c r="D1420" s="3"/>
      <c r="E1420" s="3"/>
      <c r="F1420" s="3"/>
      <c r="G1420" s="3"/>
      <c r="H1420" s="3"/>
      <c r="I1420" s="3"/>
      <c r="J1420" s="3"/>
      <c r="K1420" s="3"/>
      <c r="L1420" s="3"/>
      <c r="M1420" s="3"/>
      <c r="N1420" s="3"/>
      <c r="O1420" s="3"/>
      <c r="P1420" s="3"/>
      <c r="Q1420" s="42"/>
      <c r="R1420" s="3"/>
      <c r="S1420" s="3"/>
      <c r="T1420" s="3"/>
      <c r="U1420" s="3"/>
      <c r="V1420" s="42"/>
      <c r="W1420" s="3"/>
      <c r="X1420" s="3"/>
      <c r="Y1420" s="3"/>
      <c r="Z1420" s="3"/>
      <c r="AA1420" s="3"/>
      <c r="AB1420" s="3"/>
      <c r="AC1420" s="3"/>
      <c r="AD1420" s="3"/>
      <c r="AE1420" s="3"/>
      <c r="AF1420" s="3"/>
      <c r="AG1420" s="3"/>
      <c r="AH1420" s="3"/>
      <c r="AI1420" s="3"/>
      <c r="AJ1420" s="3"/>
      <c r="AK1420" s="3"/>
      <c r="AL1420" s="3"/>
      <c r="AM1420" s="3"/>
      <c r="AN1420" s="3"/>
    </row>
    <row r="1421" spans="1:40" ht="14.5">
      <c r="A1421" s="3"/>
      <c r="B1421" s="3"/>
      <c r="C1421" s="3"/>
      <c r="D1421" s="3"/>
      <c r="E1421" s="3"/>
      <c r="F1421" s="3"/>
      <c r="G1421" s="3"/>
      <c r="H1421" s="3"/>
      <c r="I1421" s="3"/>
      <c r="J1421" s="3"/>
      <c r="K1421" s="3"/>
      <c r="L1421" s="3"/>
      <c r="M1421" s="3"/>
      <c r="N1421" s="3"/>
      <c r="O1421" s="3"/>
      <c r="P1421" s="3"/>
      <c r="Q1421" s="42"/>
      <c r="R1421" s="3"/>
      <c r="S1421" s="3"/>
      <c r="T1421" s="3"/>
      <c r="U1421" s="3"/>
      <c r="V1421" s="42"/>
      <c r="W1421" s="3"/>
      <c r="X1421" s="3"/>
      <c r="Y1421" s="3"/>
      <c r="Z1421" s="3"/>
      <c r="AA1421" s="3"/>
      <c r="AB1421" s="3"/>
      <c r="AC1421" s="3"/>
      <c r="AD1421" s="3"/>
      <c r="AE1421" s="3"/>
      <c r="AF1421" s="3"/>
      <c r="AG1421" s="3"/>
      <c r="AH1421" s="3"/>
      <c r="AI1421" s="3"/>
      <c r="AJ1421" s="3"/>
      <c r="AK1421" s="3"/>
      <c r="AL1421" s="3"/>
      <c r="AM1421" s="3"/>
      <c r="AN1421" s="3"/>
    </row>
    <row r="1422" spans="1:40" ht="14.5">
      <c r="A1422" s="3"/>
      <c r="B1422" s="3"/>
      <c r="C1422" s="3"/>
      <c r="D1422" s="3"/>
      <c r="E1422" s="3"/>
      <c r="F1422" s="3"/>
      <c r="G1422" s="3"/>
      <c r="H1422" s="3"/>
      <c r="I1422" s="3"/>
      <c r="J1422" s="3"/>
      <c r="K1422" s="3"/>
      <c r="L1422" s="3"/>
      <c r="M1422" s="3"/>
      <c r="N1422" s="3"/>
      <c r="O1422" s="3"/>
      <c r="P1422" s="3"/>
      <c r="Q1422" s="42"/>
      <c r="R1422" s="3"/>
      <c r="S1422" s="3"/>
      <c r="T1422" s="3"/>
      <c r="U1422" s="3"/>
      <c r="V1422" s="42"/>
      <c r="W1422" s="3"/>
      <c r="X1422" s="3"/>
      <c r="Y1422" s="3"/>
      <c r="Z1422" s="3"/>
      <c r="AA1422" s="3"/>
      <c r="AB1422" s="3"/>
      <c r="AC1422" s="3"/>
      <c r="AD1422" s="3"/>
      <c r="AE1422" s="3"/>
      <c r="AF1422" s="3"/>
      <c r="AG1422" s="3"/>
      <c r="AH1422" s="3"/>
      <c r="AI1422" s="3"/>
      <c r="AJ1422" s="3"/>
      <c r="AK1422" s="3"/>
      <c r="AL1422" s="3"/>
      <c r="AM1422" s="3"/>
      <c r="AN1422" s="3"/>
    </row>
    <row r="1423" spans="1:40" ht="14.5">
      <c r="A1423" s="3"/>
      <c r="B1423" s="3"/>
      <c r="C1423" s="3"/>
      <c r="D1423" s="3"/>
      <c r="E1423" s="3"/>
      <c r="F1423" s="3"/>
      <c r="G1423" s="3"/>
      <c r="H1423" s="3"/>
      <c r="I1423" s="3"/>
      <c r="J1423" s="3"/>
      <c r="K1423" s="3"/>
      <c r="L1423" s="3"/>
      <c r="M1423" s="3"/>
      <c r="N1423" s="3"/>
      <c r="O1423" s="3"/>
      <c r="P1423" s="3"/>
      <c r="Q1423" s="42"/>
      <c r="R1423" s="3"/>
      <c r="S1423" s="3"/>
      <c r="T1423" s="3"/>
      <c r="U1423" s="3"/>
      <c r="V1423" s="42"/>
      <c r="W1423" s="3"/>
      <c r="X1423" s="3"/>
      <c r="Y1423" s="3"/>
      <c r="Z1423" s="3"/>
      <c r="AA1423" s="3"/>
      <c r="AB1423" s="3"/>
      <c r="AC1423" s="3"/>
      <c r="AD1423" s="3"/>
      <c r="AE1423" s="3"/>
      <c r="AF1423" s="3"/>
      <c r="AG1423" s="3"/>
      <c r="AH1423" s="3"/>
      <c r="AI1423" s="3"/>
      <c r="AJ1423" s="3"/>
      <c r="AK1423" s="3"/>
      <c r="AL1423" s="3"/>
      <c r="AM1423" s="3"/>
      <c r="AN1423" s="3"/>
    </row>
    <row r="1424" spans="1:40" ht="14.5">
      <c r="A1424" s="3"/>
      <c r="B1424" s="3"/>
      <c r="C1424" s="3"/>
      <c r="D1424" s="3"/>
      <c r="E1424" s="3"/>
      <c r="F1424" s="3"/>
      <c r="G1424" s="3"/>
      <c r="H1424" s="3"/>
      <c r="I1424" s="3"/>
      <c r="J1424" s="3"/>
      <c r="K1424" s="3"/>
      <c r="L1424" s="3"/>
      <c r="M1424" s="3"/>
      <c r="N1424" s="3"/>
      <c r="O1424" s="3"/>
      <c r="P1424" s="3"/>
      <c r="Q1424" s="42"/>
      <c r="R1424" s="3"/>
      <c r="S1424" s="3"/>
      <c r="T1424" s="3"/>
      <c r="U1424" s="3"/>
      <c r="V1424" s="42"/>
      <c r="W1424" s="3"/>
      <c r="X1424" s="3"/>
      <c r="Y1424" s="3"/>
      <c r="Z1424" s="3"/>
      <c r="AA1424" s="3"/>
      <c r="AB1424" s="3"/>
      <c r="AC1424" s="3"/>
      <c r="AD1424" s="3"/>
      <c r="AE1424" s="3"/>
      <c r="AF1424" s="3"/>
      <c r="AG1424" s="3"/>
      <c r="AH1424" s="3"/>
      <c r="AI1424" s="3"/>
      <c r="AJ1424" s="3"/>
      <c r="AK1424" s="3"/>
      <c r="AL1424" s="3"/>
      <c r="AM1424" s="3"/>
      <c r="AN1424" s="3"/>
    </row>
    <row r="1425" spans="1:40" ht="14.5">
      <c r="A1425" s="3"/>
      <c r="B1425" s="3"/>
      <c r="C1425" s="3"/>
      <c r="D1425" s="3"/>
      <c r="E1425" s="3"/>
      <c r="F1425" s="3"/>
      <c r="G1425" s="3"/>
      <c r="H1425" s="3"/>
      <c r="I1425" s="3"/>
      <c r="J1425" s="3"/>
      <c r="K1425" s="3"/>
      <c r="L1425" s="3"/>
      <c r="M1425" s="3"/>
      <c r="N1425" s="3"/>
      <c r="O1425" s="3"/>
      <c r="P1425" s="3"/>
      <c r="Q1425" s="42"/>
      <c r="R1425" s="3"/>
      <c r="S1425" s="3"/>
      <c r="T1425" s="3"/>
      <c r="U1425" s="3"/>
      <c r="V1425" s="42"/>
      <c r="W1425" s="3"/>
      <c r="X1425" s="3"/>
      <c r="Y1425" s="3"/>
      <c r="Z1425" s="3"/>
      <c r="AA1425" s="3"/>
      <c r="AB1425" s="3"/>
      <c r="AC1425" s="3"/>
      <c r="AD1425" s="3"/>
      <c r="AE1425" s="3"/>
      <c r="AF1425" s="3"/>
      <c r="AG1425" s="3"/>
      <c r="AH1425" s="3"/>
      <c r="AI1425" s="3"/>
      <c r="AJ1425" s="3"/>
      <c r="AK1425" s="3"/>
      <c r="AL1425" s="3"/>
      <c r="AM1425" s="3"/>
      <c r="AN1425" s="3"/>
    </row>
    <row r="1426" spans="1:40" ht="14.5">
      <c r="A1426" s="3"/>
      <c r="B1426" s="3"/>
      <c r="C1426" s="3"/>
      <c r="D1426" s="3"/>
      <c r="E1426" s="3"/>
      <c r="F1426" s="3"/>
      <c r="G1426" s="3"/>
      <c r="H1426" s="3"/>
      <c r="I1426" s="3"/>
      <c r="J1426" s="3"/>
      <c r="K1426" s="3"/>
      <c r="L1426" s="3"/>
      <c r="M1426" s="3"/>
      <c r="N1426" s="3"/>
      <c r="O1426" s="3"/>
      <c r="P1426" s="3"/>
      <c r="Q1426" s="42"/>
      <c r="R1426" s="3"/>
      <c r="S1426" s="3"/>
      <c r="T1426" s="3"/>
      <c r="U1426" s="3"/>
      <c r="V1426" s="42"/>
      <c r="W1426" s="3"/>
      <c r="X1426" s="3"/>
      <c r="Y1426" s="3"/>
      <c r="Z1426" s="3"/>
      <c r="AA1426" s="3"/>
      <c r="AB1426" s="3"/>
      <c r="AC1426" s="3"/>
      <c r="AD1426" s="3"/>
      <c r="AE1426" s="3"/>
      <c r="AF1426" s="3"/>
      <c r="AG1426" s="3"/>
      <c r="AH1426" s="3"/>
      <c r="AI1426" s="3"/>
      <c r="AJ1426" s="3"/>
      <c r="AK1426" s="3"/>
      <c r="AL1426" s="3"/>
      <c r="AM1426" s="3"/>
      <c r="AN1426" s="3"/>
    </row>
    <row r="1427" spans="1:40" ht="14.5">
      <c r="A1427" s="3"/>
      <c r="B1427" s="3"/>
      <c r="C1427" s="3"/>
      <c r="D1427" s="3"/>
      <c r="E1427" s="3"/>
      <c r="F1427" s="3"/>
      <c r="G1427" s="3"/>
      <c r="H1427" s="3"/>
      <c r="I1427" s="3"/>
      <c r="J1427" s="3"/>
      <c r="K1427" s="3"/>
      <c r="L1427" s="3"/>
      <c r="M1427" s="3"/>
      <c r="N1427" s="3"/>
      <c r="O1427" s="3"/>
      <c r="P1427" s="3"/>
      <c r="Q1427" s="42"/>
      <c r="R1427" s="3"/>
      <c r="S1427" s="3"/>
      <c r="T1427" s="3"/>
      <c r="U1427" s="3"/>
      <c r="V1427" s="42"/>
      <c r="W1427" s="3"/>
      <c r="X1427" s="3"/>
      <c r="Y1427" s="3"/>
      <c r="Z1427" s="3"/>
      <c r="AA1427" s="3"/>
      <c r="AB1427" s="3"/>
      <c r="AC1427" s="3"/>
      <c r="AD1427" s="3"/>
      <c r="AE1427" s="3"/>
      <c r="AF1427" s="3"/>
      <c r="AG1427" s="3"/>
      <c r="AH1427" s="3"/>
      <c r="AI1427" s="3"/>
      <c r="AJ1427" s="3"/>
      <c r="AK1427" s="3"/>
      <c r="AL1427" s="3"/>
      <c r="AM1427" s="3"/>
      <c r="AN1427" s="3"/>
    </row>
    <row r="1428" spans="1:40" ht="14.5">
      <c r="A1428" s="3"/>
      <c r="B1428" s="3"/>
      <c r="C1428" s="3"/>
      <c r="D1428" s="3"/>
      <c r="E1428" s="3"/>
      <c r="F1428" s="3"/>
      <c r="G1428" s="3"/>
      <c r="H1428" s="3"/>
      <c r="I1428" s="3"/>
      <c r="J1428" s="3"/>
      <c r="K1428" s="3"/>
      <c r="L1428" s="3"/>
      <c r="M1428" s="3"/>
      <c r="N1428" s="3"/>
      <c r="O1428" s="3"/>
      <c r="P1428" s="3"/>
      <c r="Q1428" s="42"/>
      <c r="R1428" s="3"/>
      <c r="S1428" s="3"/>
      <c r="T1428" s="3"/>
      <c r="U1428" s="3"/>
      <c r="V1428" s="42"/>
      <c r="W1428" s="3"/>
      <c r="X1428" s="3"/>
      <c r="Y1428" s="3"/>
      <c r="Z1428" s="3"/>
      <c r="AA1428" s="3"/>
      <c r="AB1428" s="3"/>
      <c r="AC1428" s="3"/>
      <c r="AD1428" s="3"/>
      <c r="AE1428" s="3"/>
      <c r="AF1428" s="3"/>
      <c r="AG1428" s="3"/>
      <c r="AH1428" s="3"/>
      <c r="AI1428" s="3"/>
      <c r="AJ1428" s="3"/>
      <c r="AK1428" s="3"/>
      <c r="AL1428" s="3"/>
      <c r="AM1428" s="3"/>
      <c r="AN1428" s="3"/>
    </row>
    <row r="1429" spans="1:40" ht="14.5">
      <c r="A1429" s="3"/>
      <c r="B1429" s="3"/>
      <c r="C1429" s="3"/>
      <c r="D1429" s="3"/>
      <c r="E1429" s="3"/>
      <c r="F1429" s="3"/>
      <c r="G1429" s="3"/>
      <c r="H1429" s="3"/>
      <c r="I1429" s="3"/>
      <c r="J1429" s="3"/>
      <c r="K1429" s="3"/>
      <c r="L1429" s="3"/>
      <c r="M1429" s="3"/>
      <c r="N1429" s="3"/>
      <c r="O1429" s="3"/>
      <c r="P1429" s="3"/>
      <c r="Q1429" s="42"/>
      <c r="R1429" s="3"/>
      <c r="S1429" s="3"/>
      <c r="T1429" s="3"/>
      <c r="U1429" s="3"/>
      <c r="V1429" s="42"/>
      <c r="W1429" s="3"/>
      <c r="X1429" s="3"/>
      <c r="Y1429" s="3"/>
      <c r="Z1429" s="3"/>
      <c r="AA1429" s="3"/>
      <c r="AB1429" s="3"/>
      <c r="AC1429" s="3"/>
      <c r="AD1429" s="3"/>
      <c r="AE1429" s="3"/>
      <c r="AF1429" s="3"/>
      <c r="AG1429" s="3"/>
      <c r="AH1429" s="3"/>
      <c r="AI1429" s="3"/>
      <c r="AJ1429" s="3"/>
      <c r="AK1429" s="3"/>
      <c r="AL1429" s="3"/>
      <c r="AM1429" s="3"/>
      <c r="AN1429" s="3"/>
    </row>
    <row r="1430" spans="1:40" ht="14.5">
      <c r="A1430" s="3"/>
      <c r="B1430" s="3"/>
      <c r="C1430" s="3"/>
      <c r="D1430" s="3"/>
      <c r="E1430" s="3"/>
      <c r="F1430" s="3"/>
      <c r="G1430" s="3"/>
      <c r="H1430" s="3"/>
      <c r="I1430" s="3"/>
      <c r="J1430" s="3"/>
      <c r="K1430" s="3"/>
      <c r="L1430" s="3"/>
      <c r="M1430" s="3"/>
      <c r="N1430" s="3"/>
      <c r="O1430" s="3"/>
      <c r="P1430" s="3"/>
      <c r="Q1430" s="42"/>
      <c r="R1430" s="3"/>
      <c r="S1430" s="3"/>
      <c r="T1430" s="3"/>
      <c r="U1430" s="3"/>
      <c r="V1430" s="42"/>
      <c r="W1430" s="3"/>
      <c r="X1430" s="3"/>
      <c r="Y1430" s="3"/>
      <c r="Z1430" s="3"/>
      <c r="AA1430" s="3"/>
      <c r="AB1430" s="3"/>
      <c r="AC1430" s="3"/>
      <c r="AD1430" s="3"/>
      <c r="AE1430" s="3"/>
      <c r="AF1430" s="3"/>
      <c r="AG1430" s="3"/>
      <c r="AH1430" s="3"/>
      <c r="AI1430" s="3"/>
      <c r="AJ1430" s="3"/>
      <c r="AK1430" s="3"/>
      <c r="AL1430" s="3"/>
      <c r="AM1430" s="3"/>
      <c r="AN1430" s="3"/>
    </row>
    <row r="1431" spans="1:40" ht="14.5">
      <c r="A1431" s="3"/>
      <c r="B1431" s="3"/>
      <c r="C1431" s="3"/>
      <c r="D1431" s="3"/>
      <c r="E1431" s="3"/>
      <c r="F1431" s="3"/>
      <c r="G1431" s="3"/>
      <c r="H1431" s="3"/>
      <c r="I1431" s="3"/>
      <c r="J1431" s="3"/>
      <c r="K1431" s="3"/>
      <c r="L1431" s="3"/>
      <c r="M1431" s="3"/>
      <c r="N1431" s="3"/>
      <c r="O1431" s="3"/>
      <c r="P1431" s="3"/>
      <c r="Q1431" s="42"/>
      <c r="R1431" s="3"/>
      <c r="S1431" s="3"/>
      <c r="T1431" s="3"/>
      <c r="U1431" s="3"/>
      <c r="V1431" s="42"/>
      <c r="W1431" s="3"/>
      <c r="X1431" s="3"/>
      <c r="Y1431" s="3"/>
      <c r="Z1431" s="3"/>
      <c r="AA1431" s="3"/>
      <c r="AB1431" s="3"/>
      <c r="AC1431" s="3"/>
      <c r="AD1431" s="3"/>
      <c r="AE1431" s="3"/>
      <c r="AF1431" s="3"/>
      <c r="AG1431" s="3"/>
      <c r="AH1431" s="3"/>
      <c r="AI1431" s="3"/>
      <c r="AJ1431" s="3"/>
      <c r="AK1431" s="3"/>
      <c r="AL1431" s="3"/>
      <c r="AM1431" s="3"/>
      <c r="AN1431" s="3"/>
    </row>
    <row r="1432" spans="1:40" ht="14.5">
      <c r="A1432" s="3"/>
      <c r="B1432" s="3"/>
      <c r="C1432" s="3"/>
      <c r="D1432" s="3"/>
      <c r="E1432" s="3"/>
      <c r="F1432" s="3"/>
      <c r="G1432" s="3"/>
      <c r="H1432" s="3"/>
      <c r="I1432" s="3"/>
      <c r="J1432" s="3"/>
      <c r="K1432" s="3"/>
      <c r="L1432" s="3"/>
      <c r="M1432" s="3"/>
      <c r="N1432" s="3"/>
      <c r="O1432" s="3"/>
      <c r="P1432" s="3"/>
      <c r="Q1432" s="42"/>
      <c r="R1432" s="3"/>
      <c r="S1432" s="3"/>
      <c r="T1432" s="3"/>
      <c r="U1432" s="3"/>
      <c r="V1432" s="42"/>
      <c r="W1432" s="3"/>
      <c r="X1432" s="3"/>
      <c r="Y1432" s="3"/>
      <c r="Z1432" s="3"/>
      <c r="AA1432" s="3"/>
      <c r="AB1432" s="3"/>
      <c r="AC1432" s="3"/>
      <c r="AD1432" s="3"/>
      <c r="AE1432" s="3"/>
      <c r="AF1432" s="3"/>
      <c r="AG1432" s="3"/>
      <c r="AH1432" s="3"/>
      <c r="AI1432" s="3"/>
      <c r="AJ1432" s="3"/>
      <c r="AK1432" s="3"/>
      <c r="AL1432" s="3"/>
      <c r="AM1432" s="3"/>
      <c r="AN1432" s="3"/>
    </row>
    <row r="1433" spans="1:40" ht="14.5">
      <c r="A1433" s="3"/>
      <c r="B1433" s="3"/>
      <c r="C1433" s="3"/>
      <c r="D1433" s="3"/>
      <c r="E1433" s="3"/>
      <c r="F1433" s="3"/>
      <c r="G1433" s="3"/>
      <c r="H1433" s="3"/>
      <c r="I1433" s="3"/>
      <c r="J1433" s="3"/>
      <c r="K1433" s="3"/>
      <c r="L1433" s="3"/>
      <c r="M1433" s="3"/>
      <c r="N1433" s="3"/>
      <c r="O1433" s="3"/>
      <c r="P1433" s="3"/>
      <c r="Q1433" s="42"/>
      <c r="R1433" s="3"/>
      <c r="S1433" s="3"/>
      <c r="T1433" s="3"/>
      <c r="U1433" s="3"/>
      <c r="V1433" s="42"/>
      <c r="W1433" s="3"/>
      <c r="X1433" s="3"/>
      <c r="Y1433" s="3"/>
      <c r="Z1433" s="3"/>
      <c r="AA1433" s="3"/>
      <c r="AB1433" s="3"/>
      <c r="AC1433" s="3"/>
      <c r="AD1433" s="3"/>
      <c r="AE1433" s="3"/>
      <c r="AF1433" s="3"/>
      <c r="AG1433" s="3"/>
      <c r="AH1433" s="3"/>
      <c r="AI1433" s="3"/>
      <c r="AJ1433" s="3"/>
      <c r="AK1433" s="3"/>
      <c r="AL1433" s="3"/>
      <c r="AM1433" s="3"/>
      <c r="AN1433" s="3"/>
    </row>
    <row r="1434" spans="1:40" ht="14.5">
      <c r="A1434" s="3"/>
      <c r="B1434" s="3"/>
      <c r="C1434" s="3"/>
      <c r="D1434" s="3"/>
      <c r="E1434" s="3"/>
      <c r="F1434" s="3"/>
      <c r="G1434" s="3"/>
      <c r="H1434" s="3"/>
      <c r="I1434" s="3"/>
      <c r="J1434" s="3"/>
      <c r="K1434" s="3"/>
      <c r="L1434" s="3"/>
      <c r="M1434" s="3"/>
      <c r="N1434" s="3"/>
      <c r="O1434" s="3"/>
      <c r="P1434" s="3"/>
      <c r="Q1434" s="42"/>
      <c r="R1434" s="3"/>
      <c r="S1434" s="3"/>
      <c r="T1434" s="3"/>
      <c r="U1434" s="3"/>
      <c r="V1434" s="42"/>
      <c r="W1434" s="3"/>
      <c r="X1434" s="3"/>
      <c r="Y1434" s="3"/>
      <c r="Z1434" s="3"/>
      <c r="AA1434" s="3"/>
      <c r="AB1434" s="3"/>
      <c r="AC1434" s="3"/>
      <c r="AD1434" s="3"/>
      <c r="AE1434" s="3"/>
      <c r="AF1434" s="3"/>
      <c r="AG1434" s="3"/>
      <c r="AH1434" s="3"/>
      <c r="AI1434" s="3"/>
      <c r="AJ1434" s="3"/>
      <c r="AK1434" s="3"/>
      <c r="AL1434" s="3"/>
      <c r="AM1434" s="3"/>
      <c r="AN1434" s="3"/>
    </row>
    <row r="1435" spans="1:40" ht="14.5">
      <c r="A1435" s="3"/>
      <c r="B1435" s="3"/>
      <c r="C1435" s="3"/>
      <c r="D1435" s="3"/>
      <c r="E1435" s="3"/>
      <c r="F1435" s="3"/>
      <c r="G1435" s="3"/>
      <c r="H1435" s="3"/>
      <c r="I1435" s="3"/>
      <c r="J1435" s="3"/>
      <c r="K1435" s="3"/>
      <c r="L1435" s="3"/>
      <c r="M1435" s="3"/>
      <c r="N1435" s="3"/>
      <c r="O1435" s="3"/>
      <c r="P1435" s="3"/>
      <c r="Q1435" s="42"/>
      <c r="R1435" s="3"/>
      <c r="S1435" s="3"/>
      <c r="T1435" s="3"/>
      <c r="U1435" s="3"/>
      <c r="V1435" s="42"/>
      <c r="W1435" s="3"/>
      <c r="X1435" s="3"/>
      <c r="Y1435" s="3"/>
      <c r="Z1435" s="3"/>
      <c r="AA1435" s="3"/>
      <c r="AB1435" s="3"/>
      <c r="AC1435" s="3"/>
      <c r="AD1435" s="3"/>
      <c r="AE1435" s="3"/>
      <c r="AF1435" s="3"/>
      <c r="AG1435" s="3"/>
      <c r="AH1435" s="3"/>
      <c r="AI1435" s="3"/>
      <c r="AJ1435" s="3"/>
      <c r="AK1435" s="3"/>
      <c r="AL1435" s="3"/>
      <c r="AM1435" s="3"/>
      <c r="AN1435" s="3"/>
    </row>
    <row r="1436" spans="1:40" ht="14.5">
      <c r="A1436" s="3"/>
      <c r="B1436" s="3"/>
      <c r="C1436" s="3"/>
      <c r="D1436" s="3"/>
      <c r="E1436" s="3"/>
      <c r="F1436" s="3"/>
      <c r="G1436" s="3"/>
      <c r="H1436" s="3"/>
      <c r="I1436" s="3"/>
      <c r="J1436" s="3"/>
      <c r="K1436" s="3"/>
      <c r="L1436" s="3"/>
      <c r="M1436" s="3"/>
      <c r="N1436" s="3"/>
      <c r="O1436" s="3"/>
      <c r="P1436" s="3"/>
      <c r="Q1436" s="42"/>
      <c r="R1436" s="3"/>
      <c r="S1436" s="3"/>
      <c r="T1436" s="3"/>
      <c r="U1436" s="3"/>
      <c r="V1436" s="42"/>
      <c r="W1436" s="3"/>
      <c r="X1436" s="3"/>
      <c r="Y1436" s="3"/>
      <c r="Z1436" s="3"/>
      <c r="AA1436" s="3"/>
      <c r="AB1436" s="3"/>
      <c r="AC1436" s="3"/>
      <c r="AD1436" s="3"/>
      <c r="AE1436" s="3"/>
      <c r="AF1436" s="3"/>
      <c r="AG1436" s="3"/>
      <c r="AH1436" s="3"/>
      <c r="AI1436" s="3"/>
      <c r="AJ1436" s="3"/>
      <c r="AK1436" s="3"/>
      <c r="AL1436" s="3"/>
      <c r="AM1436" s="3"/>
      <c r="AN1436" s="3"/>
    </row>
    <row r="1437" spans="1:40" ht="14.5">
      <c r="A1437" s="3"/>
      <c r="B1437" s="3"/>
      <c r="C1437" s="3"/>
      <c r="D1437" s="3"/>
      <c r="E1437" s="3"/>
      <c r="F1437" s="3"/>
      <c r="G1437" s="3"/>
      <c r="H1437" s="3"/>
      <c r="I1437" s="3"/>
      <c r="J1437" s="3"/>
      <c r="K1437" s="3"/>
      <c r="L1437" s="3"/>
      <c r="M1437" s="3"/>
      <c r="N1437" s="3"/>
      <c r="O1437" s="3"/>
      <c r="P1437" s="3"/>
      <c r="Q1437" s="42"/>
      <c r="R1437" s="3"/>
      <c r="S1437" s="3"/>
      <c r="T1437" s="3"/>
      <c r="U1437" s="3"/>
      <c r="V1437" s="42"/>
      <c r="W1437" s="3"/>
      <c r="X1437" s="3"/>
      <c r="Y1437" s="3"/>
      <c r="Z1437" s="3"/>
      <c r="AA1437" s="3"/>
      <c r="AB1437" s="3"/>
      <c r="AC1437" s="3"/>
      <c r="AD1437" s="3"/>
      <c r="AE1437" s="3"/>
      <c r="AF1437" s="3"/>
      <c r="AG1437" s="3"/>
      <c r="AH1437" s="3"/>
      <c r="AI1437" s="3"/>
      <c r="AJ1437" s="3"/>
      <c r="AK1437" s="3"/>
      <c r="AL1437" s="3"/>
      <c r="AM1437" s="3"/>
      <c r="AN1437" s="3"/>
    </row>
    <row r="1438" spans="1:40" ht="14.5">
      <c r="A1438" s="3"/>
      <c r="B1438" s="3"/>
      <c r="C1438" s="3"/>
      <c r="D1438" s="3"/>
      <c r="E1438" s="3"/>
      <c r="F1438" s="3"/>
      <c r="G1438" s="3"/>
      <c r="H1438" s="3"/>
      <c r="I1438" s="3"/>
      <c r="J1438" s="3"/>
      <c r="K1438" s="3"/>
      <c r="L1438" s="3"/>
      <c r="M1438" s="3"/>
      <c r="N1438" s="3"/>
      <c r="O1438" s="3"/>
      <c r="P1438" s="3"/>
      <c r="Q1438" s="42"/>
      <c r="R1438" s="3"/>
      <c r="S1438" s="3"/>
      <c r="T1438" s="3"/>
      <c r="U1438" s="3"/>
      <c r="V1438" s="42"/>
      <c r="W1438" s="3"/>
      <c r="X1438" s="3"/>
      <c r="Y1438" s="3"/>
      <c r="Z1438" s="3"/>
      <c r="AA1438" s="3"/>
      <c r="AB1438" s="3"/>
      <c r="AC1438" s="3"/>
      <c r="AD1438" s="3"/>
      <c r="AE1438" s="3"/>
      <c r="AF1438" s="3"/>
      <c r="AG1438" s="3"/>
      <c r="AH1438" s="3"/>
      <c r="AI1438" s="3"/>
      <c r="AJ1438" s="3"/>
      <c r="AK1438" s="3"/>
      <c r="AL1438" s="3"/>
      <c r="AM1438" s="3"/>
      <c r="AN1438" s="3"/>
    </row>
    <row r="1439" spans="1:40" ht="14.5">
      <c r="A1439" s="3"/>
      <c r="B1439" s="3"/>
      <c r="C1439" s="3"/>
      <c r="D1439" s="3"/>
      <c r="E1439" s="3"/>
      <c r="F1439" s="3"/>
      <c r="G1439" s="3"/>
      <c r="H1439" s="3"/>
      <c r="I1439" s="3"/>
      <c r="J1439" s="3"/>
      <c r="K1439" s="3"/>
      <c r="L1439" s="3"/>
      <c r="M1439" s="3"/>
      <c r="N1439" s="3"/>
      <c r="O1439" s="3"/>
      <c r="P1439" s="3"/>
      <c r="Q1439" s="42"/>
      <c r="R1439" s="3"/>
      <c r="S1439" s="3"/>
      <c r="T1439" s="3"/>
      <c r="U1439" s="3"/>
      <c r="V1439" s="42"/>
      <c r="W1439" s="3"/>
      <c r="X1439" s="3"/>
      <c r="Y1439" s="3"/>
      <c r="Z1439" s="3"/>
      <c r="AA1439" s="3"/>
      <c r="AB1439" s="3"/>
      <c r="AC1439" s="3"/>
      <c r="AD1439" s="3"/>
      <c r="AE1439" s="3"/>
      <c r="AF1439" s="3"/>
      <c r="AG1439" s="3"/>
      <c r="AH1439" s="3"/>
      <c r="AI1439" s="3"/>
      <c r="AJ1439" s="3"/>
      <c r="AK1439" s="3"/>
      <c r="AL1439" s="3"/>
      <c r="AM1439" s="3"/>
      <c r="AN1439" s="3"/>
    </row>
    <row r="1440" spans="1:40" ht="14.5">
      <c r="A1440" s="3"/>
      <c r="B1440" s="3"/>
      <c r="C1440" s="3"/>
      <c r="D1440" s="3"/>
      <c r="E1440" s="3"/>
      <c r="F1440" s="3"/>
      <c r="G1440" s="3"/>
      <c r="H1440" s="3"/>
      <c r="I1440" s="3"/>
      <c r="J1440" s="3"/>
      <c r="K1440" s="3"/>
      <c r="L1440" s="3"/>
      <c r="M1440" s="3"/>
      <c r="N1440" s="3"/>
      <c r="O1440" s="3"/>
      <c r="P1440" s="3"/>
      <c r="Q1440" s="42"/>
      <c r="R1440" s="3"/>
      <c r="S1440" s="3"/>
      <c r="T1440" s="3"/>
      <c r="U1440" s="3"/>
      <c r="V1440" s="42"/>
      <c r="W1440" s="3"/>
      <c r="X1440" s="3"/>
      <c r="Y1440" s="3"/>
      <c r="Z1440" s="3"/>
      <c r="AA1440" s="3"/>
      <c r="AB1440" s="3"/>
      <c r="AC1440" s="3"/>
      <c r="AD1440" s="3"/>
      <c r="AE1440" s="3"/>
      <c r="AF1440" s="3"/>
      <c r="AG1440" s="3"/>
      <c r="AH1440" s="3"/>
      <c r="AI1440" s="3"/>
      <c r="AJ1440" s="3"/>
      <c r="AK1440" s="3"/>
      <c r="AL1440" s="3"/>
      <c r="AM1440" s="3"/>
      <c r="AN1440" s="3"/>
    </row>
    <row r="1441" spans="1:40" ht="14.5">
      <c r="A1441" s="3"/>
      <c r="B1441" s="3"/>
      <c r="C1441" s="3"/>
      <c r="D1441" s="3"/>
      <c r="E1441" s="3"/>
      <c r="F1441" s="3"/>
      <c r="G1441" s="3"/>
      <c r="H1441" s="3"/>
      <c r="I1441" s="3"/>
      <c r="J1441" s="3"/>
      <c r="K1441" s="3"/>
      <c r="L1441" s="3"/>
      <c r="M1441" s="3"/>
      <c r="N1441" s="3"/>
      <c r="O1441" s="3"/>
      <c r="P1441" s="3"/>
      <c r="Q1441" s="42"/>
      <c r="R1441" s="3"/>
      <c r="S1441" s="3"/>
      <c r="T1441" s="3"/>
      <c r="U1441" s="3"/>
      <c r="V1441" s="42"/>
      <c r="W1441" s="3"/>
      <c r="X1441" s="3"/>
      <c r="Y1441" s="3"/>
      <c r="Z1441" s="3"/>
      <c r="AA1441" s="3"/>
      <c r="AB1441" s="3"/>
      <c r="AC1441" s="3"/>
      <c r="AD1441" s="3"/>
      <c r="AE1441" s="3"/>
      <c r="AF1441" s="3"/>
      <c r="AG1441" s="3"/>
      <c r="AH1441" s="3"/>
      <c r="AI1441" s="3"/>
      <c r="AJ1441" s="3"/>
      <c r="AK1441" s="3"/>
      <c r="AL1441" s="3"/>
      <c r="AM1441" s="3"/>
      <c r="AN1441" s="3"/>
    </row>
    <row r="1442" spans="1:40" ht="14.5">
      <c r="A1442" s="3"/>
      <c r="B1442" s="3"/>
      <c r="C1442" s="3"/>
      <c r="D1442" s="3"/>
      <c r="E1442" s="3"/>
      <c r="F1442" s="3"/>
      <c r="G1442" s="3"/>
      <c r="H1442" s="3"/>
      <c r="I1442" s="3"/>
      <c r="J1442" s="3"/>
      <c r="K1442" s="3"/>
      <c r="L1442" s="3"/>
      <c r="M1442" s="3"/>
      <c r="N1442" s="3"/>
      <c r="O1442" s="3"/>
      <c r="P1442" s="3"/>
      <c r="Q1442" s="42"/>
      <c r="R1442" s="3"/>
      <c r="S1442" s="3"/>
      <c r="T1442" s="3"/>
      <c r="U1442" s="3"/>
      <c r="V1442" s="42"/>
      <c r="W1442" s="3"/>
      <c r="X1442" s="3"/>
      <c r="Y1442" s="3"/>
      <c r="Z1442" s="3"/>
      <c r="AA1442" s="3"/>
      <c r="AB1442" s="3"/>
      <c r="AC1442" s="3"/>
      <c r="AD1442" s="3"/>
      <c r="AE1442" s="3"/>
      <c r="AF1442" s="3"/>
      <c r="AG1442" s="3"/>
      <c r="AH1442" s="3"/>
      <c r="AI1442" s="3"/>
      <c r="AJ1442" s="3"/>
      <c r="AK1442" s="3"/>
      <c r="AL1442" s="3"/>
      <c r="AM1442" s="3"/>
      <c r="AN1442" s="3"/>
    </row>
    <row r="1443" spans="1:40" ht="14.5">
      <c r="A1443" s="3"/>
      <c r="B1443" s="3"/>
      <c r="C1443" s="3"/>
      <c r="D1443" s="3"/>
      <c r="E1443" s="3"/>
      <c r="F1443" s="3"/>
      <c r="G1443" s="3"/>
      <c r="H1443" s="3"/>
      <c r="I1443" s="3"/>
      <c r="J1443" s="3"/>
      <c r="K1443" s="3"/>
      <c r="L1443" s="3"/>
      <c r="M1443" s="3"/>
      <c r="N1443" s="3"/>
      <c r="O1443" s="3"/>
      <c r="P1443" s="3"/>
      <c r="Q1443" s="42"/>
      <c r="R1443" s="3"/>
      <c r="S1443" s="3"/>
      <c r="T1443" s="3"/>
      <c r="U1443" s="3"/>
      <c r="V1443" s="42"/>
      <c r="W1443" s="3"/>
      <c r="X1443" s="3"/>
      <c r="Y1443" s="3"/>
      <c r="Z1443" s="3"/>
      <c r="AA1443" s="3"/>
      <c r="AB1443" s="3"/>
      <c r="AC1443" s="3"/>
      <c r="AD1443" s="3"/>
      <c r="AE1443" s="3"/>
      <c r="AF1443" s="3"/>
      <c r="AG1443" s="3"/>
      <c r="AH1443" s="3"/>
      <c r="AI1443" s="3"/>
      <c r="AJ1443" s="3"/>
      <c r="AK1443" s="3"/>
      <c r="AL1443" s="3"/>
      <c r="AM1443" s="3"/>
      <c r="AN1443" s="3"/>
    </row>
    <row r="1444" spans="1:40" ht="14.5">
      <c r="A1444" s="3"/>
      <c r="B1444" s="3"/>
      <c r="C1444" s="3"/>
      <c r="D1444" s="3"/>
      <c r="E1444" s="3"/>
      <c r="F1444" s="3"/>
      <c r="G1444" s="3"/>
      <c r="H1444" s="3"/>
      <c r="I1444" s="3"/>
      <c r="J1444" s="3"/>
      <c r="K1444" s="3"/>
      <c r="L1444" s="3"/>
      <c r="M1444" s="3"/>
      <c r="N1444" s="3"/>
      <c r="O1444" s="3"/>
      <c r="P1444" s="3"/>
      <c r="Q1444" s="42"/>
      <c r="R1444" s="3"/>
      <c r="S1444" s="3"/>
      <c r="T1444" s="3"/>
      <c r="U1444" s="3"/>
      <c r="V1444" s="42"/>
      <c r="W1444" s="3"/>
      <c r="X1444" s="3"/>
      <c r="Y1444" s="3"/>
      <c r="Z1444" s="3"/>
      <c r="AA1444" s="3"/>
      <c r="AB1444" s="3"/>
      <c r="AC1444" s="3"/>
      <c r="AD1444" s="3"/>
      <c r="AE1444" s="3"/>
      <c r="AF1444" s="3"/>
      <c r="AG1444" s="3"/>
      <c r="AH1444" s="3"/>
      <c r="AI1444" s="3"/>
      <c r="AJ1444" s="3"/>
      <c r="AK1444" s="3"/>
      <c r="AL1444" s="3"/>
      <c r="AM1444" s="3"/>
      <c r="AN1444" s="3"/>
    </row>
    <row r="1445" spans="1:40" ht="14.5">
      <c r="A1445" s="3"/>
      <c r="B1445" s="3"/>
      <c r="C1445" s="3"/>
      <c r="D1445" s="3"/>
      <c r="E1445" s="3"/>
      <c r="F1445" s="3"/>
      <c r="G1445" s="3"/>
      <c r="H1445" s="3"/>
      <c r="I1445" s="3"/>
      <c r="J1445" s="3"/>
      <c r="K1445" s="3"/>
      <c r="L1445" s="3"/>
      <c r="M1445" s="3"/>
      <c r="N1445" s="3"/>
      <c r="O1445" s="3"/>
      <c r="P1445" s="3"/>
      <c r="Q1445" s="42"/>
      <c r="R1445" s="3"/>
      <c r="S1445" s="3"/>
      <c r="T1445" s="3"/>
      <c r="U1445" s="3"/>
      <c r="V1445" s="42"/>
      <c r="W1445" s="3"/>
      <c r="X1445" s="3"/>
      <c r="Y1445" s="3"/>
      <c r="Z1445" s="3"/>
      <c r="AA1445" s="3"/>
      <c r="AB1445" s="3"/>
      <c r="AC1445" s="3"/>
      <c r="AD1445" s="3"/>
      <c r="AE1445" s="3"/>
      <c r="AF1445" s="3"/>
      <c r="AG1445" s="3"/>
      <c r="AH1445" s="3"/>
      <c r="AI1445" s="3"/>
      <c r="AJ1445" s="3"/>
      <c r="AK1445" s="3"/>
      <c r="AL1445" s="3"/>
      <c r="AM1445" s="3"/>
      <c r="AN1445" s="3"/>
    </row>
    <row r="1446" spans="1:40" ht="14.5">
      <c r="A1446" s="3"/>
      <c r="B1446" s="3"/>
      <c r="C1446" s="3"/>
      <c r="D1446" s="3"/>
      <c r="E1446" s="3"/>
      <c r="F1446" s="3"/>
      <c r="G1446" s="3"/>
      <c r="H1446" s="3"/>
      <c r="I1446" s="3"/>
      <c r="J1446" s="3"/>
      <c r="K1446" s="3"/>
      <c r="L1446" s="3"/>
      <c r="M1446" s="3"/>
      <c r="N1446" s="3"/>
      <c r="O1446" s="3"/>
      <c r="P1446" s="3"/>
      <c r="Q1446" s="42"/>
      <c r="R1446" s="3"/>
      <c r="S1446" s="3"/>
      <c r="T1446" s="3"/>
      <c r="U1446" s="3"/>
      <c r="V1446" s="42"/>
      <c r="W1446" s="3"/>
      <c r="X1446" s="3"/>
      <c r="Y1446" s="3"/>
      <c r="Z1446" s="3"/>
      <c r="AA1446" s="3"/>
      <c r="AB1446" s="3"/>
      <c r="AC1446" s="3"/>
      <c r="AD1446" s="3"/>
      <c r="AE1446" s="3"/>
      <c r="AF1446" s="3"/>
      <c r="AG1446" s="3"/>
      <c r="AH1446" s="3"/>
      <c r="AI1446" s="3"/>
      <c r="AJ1446" s="3"/>
      <c r="AK1446" s="3"/>
      <c r="AL1446" s="3"/>
      <c r="AM1446" s="3"/>
      <c r="AN1446" s="3"/>
    </row>
    <row r="1447" spans="1:40" ht="14.5">
      <c r="A1447" s="3"/>
      <c r="B1447" s="3"/>
      <c r="C1447" s="3"/>
      <c r="D1447" s="3"/>
      <c r="E1447" s="3"/>
      <c r="F1447" s="3"/>
      <c r="G1447" s="3"/>
      <c r="H1447" s="3"/>
      <c r="I1447" s="3"/>
      <c r="J1447" s="3"/>
      <c r="K1447" s="3"/>
      <c r="L1447" s="3"/>
      <c r="M1447" s="3"/>
      <c r="N1447" s="3"/>
      <c r="O1447" s="3"/>
      <c r="P1447" s="3"/>
      <c r="Q1447" s="42"/>
      <c r="R1447" s="3"/>
      <c r="S1447" s="3"/>
      <c r="T1447" s="3"/>
      <c r="U1447" s="3"/>
      <c r="V1447" s="42"/>
      <c r="W1447" s="3"/>
      <c r="X1447" s="3"/>
      <c r="Y1447" s="3"/>
      <c r="Z1447" s="3"/>
      <c r="AA1447" s="3"/>
      <c r="AB1447" s="3"/>
      <c r="AC1447" s="3"/>
      <c r="AD1447" s="3"/>
      <c r="AE1447" s="3"/>
      <c r="AF1447" s="3"/>
      <c r="AG1447" s="3"/>
      <c r="AH1447" s="3"/>
      <c r="AI1447" s="3"/>
      <c r="AJ1447" s="3"/>
      <c r="AK1447" s="3"/>
      <c r="AL1447" s="3"/>
      <c r="AM1447" s="3"/>
      <c r="AN1447" s="3"/>
    </row>
    <row r="1448" spans="1:40" ht="14.5">
      <c r="A1448" s="3"/>
      <c r="B1448" s="3"/>
      <c r="C1448" s="3"/>
      <c r="D1448" s="3"/>
      <c r="E1448" s="3"/>
      <c r="F1448" s="3"/>
      <c r="G1448" s="3"/>
      <c r="H1448" s="3"/>
      <c r="I1448" s="3"/>
      <c r="J1448" s="3"/>
      <c r="K1448" s="3"/>
      <c r="L1448" s="3"/>
      <c r="M1448" s="3"/>
      <c r="N1448" s="3"/>
      <c r="O1448" s="3"/>
      <c r="P1448" s="3"/>
      <c r="Q1448" s="42"/>
      <c r="R1448" s="3"/>
      <c r="S1448" s="3"/>
      <c r="T1448" s="3"/>
      <c r="U1448" s="3"/>
      <c r="V1448" s="42"/>
      <c r="W1448" s="3"/>
      <c r="X1448" s="3"/>
      <c r="Y1448" s="3"/>
      <c r="Z1448" s="3"/>
      <c r="AA1448" s="3"/>
      <c r="AB1448" s="3"/>
      <c r="AC1448" s="3"/>
      <c r="AD1448" s="3"/>
      <c r="AE1448" s="3"/>
      <c r="AF1448" s="3"/>
      <c r="AG1448" s="3"/>
      <c r="AH1448" s="3"/>
      <c r="AI1448" s="3"/>
      <c r="AJ1448" s="3"/>
      <c r="AK1448" s="3"/>
      <c r="AL1448" s="3"/>
      <c r="AM1448" s="3"/>
      <c r="AN1448" s="3"/>
    </row>
    <row r="1449" spans="1:40" ht="14.5">
      <c r="A1449" s="3"/>
      <c r="B1449" s="3"/>
      <c r="C1449" s="3"/>
      <c r="D1449" s="3"/>
      <c r="E1449" s="3"/>
      <c r="F1449" s="3"/>
      <c r="G1449" s="3"/>
      <c r="H1449" s="3"/>
      <c r="I1449" s="3"/>
      <c r="J1449" s="3"/>
      <c r="K1449" s="3"/>
      <c r="L1449" s="3"/>
      <c r="M1449" s="3"/>
      <c r="N1449" s="3"/>
      <c r="O1449" s="3"/>
      <c r="P1449" s="3"/>
      <c r="Q1449" s="42"/>
      <c r="R1449" s="3"/>
      <c r="S1449" s="3"/>
      <c r="T1449" s="3"/>
      <c r="U1449" s="3"/>
      <c r="V1449" s="42"/>
      <c r="W1449" s="3"/>
      <c r="X1449" s="3"/>
      <c r="Y1449" s="3"/>
      <c r="Z1449" s="3"/>
      <c r="AA1449" s="3"/>
      <c r="AB1449" s="3"/>
      <c r="AC1449" s="3"/>
      <c r="AD1449" s="3"/>
      <c r="AE1449" s="3"/>
      <c r="AF1449" s="3"/>
      <c r="AG1449" s="3"/>
      <c r="AH1449" s="3"/>
      <c r="AI1449" s="3"/>
      <c r="AJ1449" s="3"/>
      <c r="AK1449" s="3"/>
      <c r="AL1449" s="3"/>
      <c r="AM1449" s="3"/>
      <c r="AN1449" s="3"/>
    </row>
    <row r="1450" spans="1:40" ht="14.5">
      <c r="A1450" s="3"/>
      <c r="B1450" s="3"/>
      <c r="C1450" s="3"/>
      <c r="D1450" s="3"/>
      <c r="E1450" s="3"/>
      <c r="F1450" s="3"/>
      <c r="G1450" s="3"/>
      <c r="H1450" s="3"/>
      <c r="I1450" s="3"/>
      <c r="J1450" s="3"/>
      <c r="K1450" s="3"/>
      <c r="L1450" s="3"/>
      <c r="M1450" s="3"/>
      <c r="N1450" s="3"/>
      <c r="O1450" s="3"/>
      <c r="P1450" s="3"/>
      <c r="Q1450" s="42"/>
      <c r="R1450" s="3"/>
      <c r="S1450" s="3"/>
      <c r="T1450" s="3"/>
      <c r="U1450" s="3"/>
      <c r="V1450" s="42"/>
      <c r="W1450" s="3"/>
      <c r="X1450" s="3"/>
      <c r="Y1450" s="3"/>
      <c r="Z1450" s="3"/>
      <c r="AA1450" s="3"/>
      <c r="AB1450" s="3"/>
      <c r="AC1450" s="3"/>
      <c r="AD1450" s="3"/>
      <c r="AE1450" s="3"/>
      <c r="AF1450" s="3"/>
      <c r="AG1450" s="3"/>
      <c r="AH1450" s="3"/>
      <c r="AI1450" s="3"/>
      <c r="AJ1450" s="3"/>
      <c r="AK1450" s="3"/>
      <c r="AL1450" s="3"/>
      <c r="AM1450" s="3"/>
      <c r="AN1450" s="3"/>
    </row>
    <row r="1451" spans="1:40" ht="14.5">
      <c r="A1451" s="3"/>
      <c r="B1451" s="3"/>
      <c r="C1451" s="3"/>
      <c r="D1451" s="3"/>
      <c r="E1451" s="3"/>
      <c r="F1451" s="3"/>
      <c r="G1451" s="3"/>
      <c r="H1451" s="3"/>
      <c r="I1451" s="3"/>
      <c r="J1451" s="3"/>
      <c r="K1451" s="3"/>
      <c r="L1451" s="3"/>
      <c r="M1451" s="3"/>
      <c r="N1451" s="3"/>
      <c r="O1451" s="3"/>
      <c r="P1451" s="3"/>
      <c r="Q1451" s="42"/>
      <c r="R1451" s="3"/>
      <c r="S1451" s="3"/>
      <c r="T1451" s="3"/>
      <c r="U1451" s="3"/>
      <c r="V1451" s="42"/>
      <c r="W1451" s="3"/>
      <c r="X1451" s="3"/>
      <c r="Y1451" s="3"/>
      <c r="Z1451" s="3"/>
      <c r="AA1451" s="3"/>
      <c r="AB1451" s="3"/>
      <c r="AC1451" s="3"/>
      <c r="AD1451" s="3"/>
      <c r="AE1451" s="3"/>
      <c r="AF1451" s="3"/>
      <c r="AG1451" s="3"/>
      <c r="AH1451" s="3"/>
      <c r="AI1451" s="3"/>
      <c r="AJ1451" s="3"/>
      <c r="AK1451" s="3"/>
      <c r="AL1451" s="3"/>
      <c r="AM1451" s="3"/>
      <c r="AN1451" s="3"/>
    </row>
    <row r="1452" spans="1:40" ht="14.5">
      <c r="A1452" s="3"/>
      <c r="B1452" s="3"/>
      <c r="C1452" s="3"/>
      <c r="D1452" s="3"/>
      <c r="E1452" s="3"/>
      <c r="F1452" s="3"/>
      <c r="G1452" s="3"/>
      <c r="H1452" s="3"/>
      <c r="I1452" s="3"/>
      <c r="J1452" s="3"/>
      <c r="K1452" s="3"/>
      <c r="L1452" s="3"/>
      <c r="M1452" s="3"/>
      <c r="N1452" s="3"/>
      <c r="O1452" s="3"/>
      <c r="P1452" s="3"/>
      <c r="Q1452" s="42"/>
      <c r="R1452" s="3"/>
      <c r="S1452" s="3"/>
      <c r="T1452" s="3"/>
      <c r="U1452" s="3"/>
      <c r="V1452" s="42"/>
      <c r="W1452" s="3"/>
      <c r="X1452" s="3"/>
      <c r="Y1452" s="3"/>
      <c r="Z1452" s="3"/>
      <c r="AA1452" s="3"/>
      <c r="AB1452" s="3"/>
      <c r="AC1452" s="3"/>
      <c r="AD1452" s="3"/>
      <c r="AE1452" s="3"/>
      <c r="AF1452" s="3"/>
      <c r="AG1452" s="3"/>
      <c r="AH1452" s="3"/>
      <c r="AI1452" s="3"/>
      <c r="AJ1452" s="3"/>
      <c r="AK1452" s="3"/>
      <c r="AL1452" s="3"/>
      <c r="AM1452" s="3"/>
      <c r="AN1452" s="3"/>
    </row>
    <row r="1453" spans="1:40" ht="14.5">
      <c r="A1453" s="3"/>
      <c r="B1453" s="3"/>
      <c r="C1453" s="3"/>
      <c r="D1453" s="3"/>
      <c r="E1453" s="3"/>
      <c r="F1453" s="3"/>
      <c r="G1453" s="3"/>
      <c r="H1453" s="3"/>
      <c r="I1453" s="3"/>
      <c r="J1453" s="3"/>
      <c r="K1453" s="3"/>
      <c r="L1453" s="3"/>
      <c r="M1453" s="3"/>
      <c r="N1453" s="3"/>
      <c r="O1453" s="3"/>
      <c r="P1453" s="3"/>
      <c r="Q1453" s="42"/>
      <c r="R1453" s="3"/>
      <c r="S1453" s="3"/>
      <c r="T1453" s="3"/>
      <c r="U1453" s="3"/>
      <c r="V1453" s="42"/>
      <c r="W1453" s="3"/>
      <c r="X1453" s="3"/>
      <c r="Y1453" s="3"/>
      <c r="Z1453" s="3"/>
      <c r="AA1453" s="3"/>
      <c r="AB1453" s="3"/>
      <c r="AC1453" s="3"/>
      <c r="AD1453" s="3"/>
      <c r="AE1453" s="3"/>
      <c r="AF1453" s="3"/>
      <c r="AG1453" s="3"/>
      <c r="AH1453" s="3"/>
      <c r="AI1453" s="3"/>
      <c r="AJ1453" s="3"/>
      <c r="AK1453" s="3"/>
      <c r="AL1453" s="3"/>
      <c r="AM1453" s="3"/>
      <c r="AN1453" s="3"/>
    </row>
    <row r="1454" spans="1:40" ht="14.5">
      <c r="A1454" s="3"/>
      <c r="B1454" s="3"/>
      <c r="C1454" s="3"/>
      <c r="D1454" s="3"/>
      <c r="E1454" s="3"/>
      <c r="F1454" s="3"/>
      <c r="G1454" s="3"/>
      <c r="H1454" s="3"/>
      <c r="I1454" s="3"/>
      <c r="J1454" s="3"/>
      <c r="K1454" s="3"/>
      <c r="L1454" s="3"/>
      <c r="M1454" s="3"/>
      <c r="N1454" s="3"/>
      <c r="O1454" s="3"/>
      <c r="P1454" s="3"/>
      <c r="Q1454" s="42"/>
      <c r="R1454" s="3"/>
      <c r="S1454" s="3"/>
      <c r="T1454" s="3"/>
      <c r="U1454" s="3"/>
      <c r="V1454" s="42"/>
      <c r="W1454" s="3"/>
      <c r="X1454" s="3"/>
      <c r="Y1454" s="3"/>
      <c r="Z1454" s="3"/>
      <c r="AA1454" s="3"/>
      <c r="AB1454" s="3"/>
      <c r="AC1454" s="3"/>
      <c r="AD1454" s="3"/>
      <c r="AE1454" s="3"/>
      <c r="AF1454" s="3"/>
      <c r="AG1454" s="3"/>
      <c r="AH1454" s="3"/>
      <c r="AI1454" s="3"/>
      <c r="AJ1454" s="3"/>
      <c r="AK1454" s="3"/>
      <c r="AL1454" s="3"/>
      <c r="AM1454" s="3"/>
      <c r="AN1454" s="3"/>
    </row>
    <row r="1455" spans="1:40" ht="14.5">
      <c r="A1455" s="3"/>
      <c r="B1455" s="3"/>
      <c r="C1455" s="3"/>
      <c r="D1455" s="3"/>
      <c r="E1455" s="3"/>
      <c r="F1455" s="3"/>
      <c r="G1455" s="3"/>
      <c r="H1455" s="3"/>
      <c r="I1455" s="3"/>
      <c r="J1455" s="3"/>
      <c r="K1455" s="3"/>
      <c r="L1455" s="3"/>
      <c r="M1455" s="3"/>
      <c r="N1455" s="3"/>
      <c r="O1455" s="3"/>
      <c r="P1455" s="3"/>
      <c r="Q1455" s="42"/>
      <c r="R1455" s="3"/>
      <c r="S1455" s="3"/>
      <c r="T1455" s="3"/>
      <c r="U1455" s="3"/>
      <c r="V1455" s="42"/>
      <c r="W1455" s="3"/>
      <c r="X1455" s="3"/>
      <c r="Y1455" s="3"/>
      <c r="Z1455" s="3"/>
      <c r="AA1455" s="3"/>
      <c r="AB1455" s="3"/>
      <c r="AC1455" s="3"/>
      <c r="AD1455" s="3"/>
      <c r="AE1455" s="3"/>
      <c r="AF1455" s="3"/>
      <c r="AG1455" s="3"/>
      <c r="AH1455" s="3"/>
      <c r="AI1455" s="3"/>
      <c r="AJ1455" s="3"/>
      <c r="AK1455" s="3"/>
      <c r="AL1455" s="3"/>
      <c r="AM1455" s="3"/>
      <c r="AN1455" s="3"/>
    </row>
    <row r="1456" spans="1:40" ht="14.5">
      <c r="A1456" s="3"/>
      <c r="B1456" s="3"/>
      <c r="C1456" s="3"/>
      <c r="D1456" s="3"/>
      <c r="E1456" s="3"/>
      <c r="F1456" s="3"/>
      <c r="G1456" s="3"/>
      <c r="H1456" s="3"/>
      <c r="I1456" s="3"/>
      <c r="J1456" s="3"/>
      <c r="K1456" s="3"/>
      <c r="L1456" s="3"/>
      <c r="M1456" s="3"/>
      <c r="N1456" s="3"/>
      <c r="O1456" s="3"/>
      <c r="P1456" s="3"/>
      <c r="Q1456" s="42"/>
      <c r="R1456" s="3"/>
      <c r="S1456" s="3"/>
      <c r="T1456" s="3"/>
      <c r="U1456" s="3"/>
      <c r="V1456" s="42"/>
      <c r="W1456" s="3"/>
      <c r="X1456" s="3"/>
      <c r="Y1456" s="3"/>
      <c r="Z1456" s="3"/>
      <c r="AA1456" s="3"/>
      <c r="AB1456" s="3"/>
      <c r="AC1456" s="3"/>
      <c r="AD1456" s="3"/>
      <c r="AE1456" s="3"/>
      <c r="AF1456" s="3"/>
      <c r="AG1456" s="3"/>
      <c r="AH1456" s="3"/>
      <c r="AI1456" s="3"/>
      <c r="AJ1456" s="3"/>
      <c r="AK1456" s="3"/>
      <c r="AL1456" s="3"/>
      <c r="AM1456" s="3"/>
      <c r="AN1456" s="3"/>
    </row>
    <row r="1457" spans="1:40" ht="14.5">
      <c r="A1457" s="3"/>
      <c r="B1457" s="3"/>
      <c r="C1457" s="3"/>
      <c r="D1457" s="3"/>
      <c r="E1457" s="3"/>
      <c r="F1457" s="3"/>
      <c r="G1457" s="3"/>
      <c r="H1457" s="3"/>
      <c r="I1457" s="3"/>
      <c r="J1457" s="3"/>
      <c r="K1457" s="3"/>
      <c r="L1457" s="3"/>
      <c r="M1457" s="3"/>
      <c r="N1457" s="3"/>
      <c r="O1457" s="3"/>
      <c r="P1457" s="3"/>
      <c r="Q1457" s="42"/>
      <c r="R1457" s="3"/>
      <c r="S1457" s="3"/>
      <c r="T1457" s="3"/>
      <c r="U1457" s="3"/>
      <c r="V1457" s="42"/>
      <c r="W1457" s="3"/>
      <c r="X1457" s="3"/>
      <c r="Y1457" s="3"/>
      <c r="Z1457" s="3"/>
      <c r="AA1457" s="3"/>
      <c r="AB1457" s="3"/>
      <c r="AC1457" s="3"/>
      <c r="AD1457" s="3"/>
      <c r="AE1457" s="3"/>
      <c r="AF1457" s="3"/>
      <c r="AG1457" s="3"/>
      <c r="AH1457" s="3"/>
      <c r="AI1457" s="3"/>
      <c r="AJ1457" s="3"/>
      <c r="AK1457" s="3"/>
      <c r="AL1457" s="3"/>
      <c r="AM1457" s="3"/>
      <c r="AN1457" s="3"/>
    </row>
    <row r="1458" spans="1:40" ht="14.5">
      <c r="A1458" s="3"/>
      <c r="B1458" s="3"/>
      <c r="C1458" s="3"/>
      <c r="D1458" s="3"/>
      <c r="E1458" s="3"/>
      <c r="F1458" s="3"/>
      <c r="G1458" s="3"/>
      <c r="H1458" s="3"/>
      <c r="I1458" s="3"/>
      <c r="J1458" s="3"/>
      <c r="K1458" s="3"/>
      <c r="L1458" s="3"/>
      <c r="M1458" s="3"/>
      <c r="N1458" s="3"/>
      <c r="O1458" s="3"/>
      <c r="P1458" s="3"/>
      <c r="Q1458" s="42"/>
      <c r="R1458" s="3"/>
      <c r="S1458" s="3"/>
      <c r="T1458" s="3"/>
      <c r="U1458" s="3"/>
      <c r="V1458" s="42"/>
      <c r="W1458" s="3"/>
      <c r="X1458" s="3"/>
      <c r="Y1458" s="3"/>
      <c r="Z1458" s="3"/>
      <c r="AA1458" s="3"/>
      <c r="AB1458" s="3"/>
      <c r="AC1458" s="3"/>
      <c r="AD1458" s="3"/>
      <c r="AE1458" s="3"/>
      <c r="AF1458" s="3"/>
      <c r="AG1458" s="3"/>
      <c r="AH1458" s="3"/>
      <c r="AI1458" s="3"/>
      <c r="AJ1458" s="3"/>
      <c r="AK1458" s="3"/>
      <c r="AL1458" s="3"/>
      <c r="AM1458" s="3"/>
      <c r="AN1458" s="3"/>
    </row>
    <row r="1459" spans="1:40" ht="14.5">
      <c r="A1459" s="3"/>
      <c r="B1459" s="3"/>
      <c r="C1459" s="3"/>
      <c r="D1459" s="3"/>
      <c r="E1459" s="3"/>
      <c r="F1459" s="3"/>
      <c r="G1459" s="3"/>
      <c r="H1459" s="3"/>
      <c r="I1459" s="3"/>
      <c r="J1459" s="3"/>
      <c r="K1459" s="3"/>
      <c r="L1459" s="3"/>
      <c r="M1459" s="3"/>
      <c r="N1459" s="3"/>
      <c r="O1459" s="3"/>
      <c r="P1459" s="3"/>
      <c r="Q1459" s="42"/>
      <c r="R1459" s="3"/>
      <c r="S1459" s="3"/>
      <c r="T1459" s="3"/>
      <c r="U1459" s="3"/>
      <c r="V1459" s="42"/>
      <c r="W1459" s="3"/>
      <c r="X1459" s="3"/>
      <c r="Y1459" s="3"/>
      <c r="Z1459" s="3"/>
      <c r="AA1459" s="3"/>
      <c r="AB1459" s="3"/>
      <c r="AC1459" s="3"/>
      <c r="AD1459" s="3"/>
      <c r="AE1459" s="3"/>
      <c r="AF1459" s="3"/>
      <c r="AG1459" s="3"/>
      <c r="AH1459" s="3"/>
      <c r="AI1459" s="3"/>
      <c r="AJ1459" s="3"/>
      <c r="AK1459" s="3"/>
      <c r="AL1459" s="3"/>
      <c r="AM1459" s="3"/>
      <c r="AN1459" s="3"/>
    </row>
    <row r="1460" spans="1:40" ht="14.5">
      <c r="A1460" s="3"/>
      <c r="B1460" s="3"/>
      <c r="C1460" s="3"/>
      <c r="D1460" s="3"/>
      <c r="E1460" s="3"/>
      <c r="F1460" s="3"/>
      <c r="G1460" s="3"/>
      <c r="H1460" s="3"/>
      <c r="I1460" s="3"/>
      <c r="J1460" s="3"/>
      <c r="K1460" s="3"/>
      <c r="L1460" s="3"/>
      <c r="M1460" s="3"/>
      <c r="N1460" s="3"/>
      <c r="O1460" s="3"/>
      <c r="P1460" s="3"/>
      <c r="Q1460" s="42"/>
      <c r="R1460" s="3"/>
      <c r="S1460" s="3"/>
      <c r="T1460" s="3"/>
      <c r="U1460" s="3"/>
      <c r="V1460" s="42"/>
      <c r="W1460" s="3"/>
      <c r="X1460" s="3"/>
      <c r="Y1460" s="3"/>
      <c r="Z1460" s="3"/>
      <c r="AA1460" s="3"/>
      <c r="AB1460" s="3"/>
      <c r="AC1460" s="3"/>
      <c r="AD1460" s="3"/>
      <c r="AE1460" s="3"/>
      <c r="AF1460" s="3"/>
      <c r="AG1460" s="3"/>
      <c r="AH1460" s="3"/>
      <c r="AI1460" s="3"/>
      <c r="AJ1460" s="3"/>
      <c r="AK1460" s="3"/>
      <c r="AL1460" s="3"/>
      <c r="AM1460" s="3"/>
      <c r="AN1460" s="3"/>
    </row>
    <row r="1461" spans="1:40" ht="14.5">
      <c r="A1461" s="3"/>
      <c r="B1461" s="3"/>
      <c r="C1461" s="3"/>
      <c r="D1461" s="3"/>
      <c r="E1461" s="3"/>
      <c r="F1461" s="3"/>
      <c r="G1461" s="3"/>
      <c r="H1461" s="3"/>
      <c r="I1461" s="3"/>
      <c r="J1461" s="3"/>
      <c r="K1461" s="3"/>
      <c r="L1461" s="3"/>
      <c r="M1461" s="3"/>
      <c r="N1461" s="3"/>
      <c r="O1461" s="3"/>
      <c r="P1461" s="3"/>
      <c r="Q1461" s="42"/>
      <c r="R1461" s="3"/>
      <c r="S1461" s="3"/>
      <c r="T1461" s="3"/>
      <c r="U1461" s="3"/>
      <c r="V1461" s="42"/>
      <c r="W1461" s="3"/>
      <c r="X1461" s="3"/>
      <c r="Y1461" s="3"/>
      <c r="Z1461" s="3"/>
      <c r="AA1461" s="3"/>
      <c r="AB1461" s="3"/>
      <c r="AC1461" s="3"/>
      <c r="AD1461" s="3"/>
      <c r="AE1461" s="3"/>
      <c r="AF1461" s="3"/>
      <c r="AG1461" s="3"/>
      <c r="AH1461" s="3"/>
      <c r="AI1461" s="3"/>
      <c r="AJ1461" s="3"/>
      <c r="AK1461" s="3"/>
      <c r="AL1461" s="3"/>
      <c r="AM1461" s="3"/>
      <c r="AN1461" s="3"/>
    </row>
    <row r="1462" spans="1:40" ht="14.5">
      <c r="A1462" s="3"/>
      <c r="B1462" s="3"/>
      <c r="C1462" s="3"/>
      <c r="D1462" s="3"/>
      <c r="E1462" s="3"/>
      <c r="F1462" s="3"/>
      <c r="G1462" s="3"/>
      <c r="H1462" s="3"/>
      <c r="I1462" s="3"/>
      <c r="J1462" s="3"/>
      <c r="K1462" s="3"/>
      <c r="L1462" s="3"/>
      <c r="M1462" s="3"/>
      <c r="N1462" s="3"/>
      <c r="O1462" s="3"/>
      <c r="P1462" s="3"/>
      <c r="Q1462" s="42"/>
      <c r="R1462" s="3"/>
      <c r="S1462" s="3"/>
      <c r="T1462" s="3"/>
      <c r="U1462" s="3"/>
      <c r="V1462" s="42"/>
      <c r="W1462" s="3"/>
      <c r="X1462" s="3"/>
      <c r="Y1462" s="3"/>
      <c r="Z1462" s="3"/>
      <c r="AA1462" s="3"/>
      <c r="AB1462" s="3"/>
      <c r="AC1462" s="3"/>
      <c r="AD1462" s="3"/>
      <c r="AE1462" s="3"/>
      <c r="AF1462" s="3"/>
      <c r="AG1462" s="3"/>
      <c r="AH1462" s="3"/>
      <c r="AI1462" s="3"/>
      <c r="AJ1462" s="3"/>
      <c r="AK1462" s="3"/>
      <c r="AL1462" s="3"/>
      <c r="AM1462" s="3"/>
      <c r="AN1462" s="3"/>
    </row>
    <row r="1463" spans="1:40" ht="14.5">
      <c r="A1463" s="3"/>
      <c r="B1463" s="3"/>
      <c r="C1463" s="3"/>
      <c r="D1463" s="3"/>
      <c r="E1463" s="3"/>
      <c r="F1463" s="3"/>
      <c r="G1463" s="3"/>
      <c r="H1463" s="3"/>
      <c r="I1463" s="3"/>
      <c r="J1463" s="3"/>
      <c r="K1463" s="3"/>
      <c r="L1463" s="3"/>
      <c r="M1463" s="3"/>
      <c r="N1463" s="3"/>
      <c r="O1463" s="3"/>
      <c r="P1463" s="3"/>
      <c r="Q1463" s="42"/>
      <c r="R1463" s="3"/>
      <c r="S1463" s="3"/>
      <c r="T1463" s="3"/>
      <c r="U1463" s="3"/>
      <c r="V1463" s="42"/>
      <c r="W1463" s="3"/>
      <c r="X1463" s="3"/>
      <c r="Y1463" s="3"/>
      <c r="Z1463" s="3"/>
      <c r="AA1463" s="3"/>
      <c r="AB1463" s="3"/>
      <c r="AC1463" s="3"/>
      <c r="AD1463" s="3"/>
      <c r="AE1463" s="3"/>
      <c r="AF1463" s="3"/>
      <c r="AG1463" s="3"/>
      <c r="AH1463" s="3"/>
      <c r="AI1463" s="3"/>
      <c r="AJ1463" s="3"/>
      <c r="AK1463" s="3"/>
      <c r="AL1463" s="3"/>
      <c r="AM1463" s="3"/>
      <c r="AN1463" s="3"/>
    </row>
    <row r="1464" spans="1:40" ht="14.5">
      <c r="A1464" s="3"/>
      <c r="B1464" s="3"/>
      <c r="C1464" s="3"/>
      <c r="D1464" s="3"/>
      <c r="E1464" s="3"/>
      <c r="F1464" s="3"/>
      <c r="G1464" s="3"/>
      <c r="H1464" s="3"/>
      <c r="I1464" s="3"/>
      <c r="J1464" s="3"/>
      <c r="K1464" s="3"/>
      <c r="L1464" s="3"/>
      <c r="M1464" s="3"/>
      <c r="N1464" s="3"/>
      <c r="O1464" s="3"/>
      <c r="P1464" s="3"/>
      <c r="Q1464" s="42"/>
      <c r="R1464" s="3"/>
      <c r="S1464" s="3"/>
      <c r="T1464" s="3"/>
      <c r="U1464" s="3"/>
      <c r="V1464" s="42"/>
      <c r="W1464" s="3"/>
      <c r="X1464" s="3"/>
      <c r="Y1464" s="3"/>
      <c r="Z1464" s="3"/>
      <c r="AA1464" s="3"/>
      <c r="AB1464" s="3"/>
      <c r="AC1464" s="3"/>
      <c r="AD1464" s="3"/>
      <c r="AE1464" s="3"/>
      <c r="AF1464" s="3"/>
      <c r="AG1464" s="3"/>
      <c r="AH1464" s="3"/>
      <c r="AI1464" s="3"/>
      <c r="AJ1464" s="3"/>
      <c r="AK1464" s="3"/>
      <c r="AL1464" s="3"/>
      <c r="AM1464" s="3"/>
      <c r="AN1464" s="3"/>
    </row>
    <row r="1465" spans="1:40" ht="14.5">
      <c r="A1465" s="3"/>
      <c r="B1465" s="3"/>
      <c r="C1465" s="3"/>
      <c r="D1465" s="3"/>
      <c r="E1465" s="3"/>
      <c r="F1465" s="3"/>
      <c r="G1465" s="3"/>
      <c r="H1465" s="3"/>
      <c r="I1465" s="3"/>
      <c r="J1465" s="3"/>
      <c r="K1465" s="3"/>
      <c r="L1465" s="3"/>
      <c r="M1465" s="3"/>
      <c r="N1465" s="3"/>
      <c r="O1465" s="3"/>
      <c r="P1465" s="3"/>
      <c r="Q1465" s="42"/>
      <c r="R1465" s="3"/>
      <c r="S1465" s="3"/>
      <c r="T1465" s="3"/>
      <c r="U1465" s="3"/>
      <c r="V1465" s="42"/>
      <c r="W1465" s="3"/>
      <c r="X1465" s="3"/>
      <c r="Y1465" s="3"/>
      <c r="Z1465" s="3"/>
      <c r="AA1465" s="3"/>
      <c r="AB1465" s="3"/>
      <c r="AC1465" s="3"/>
      <c r="AD1465" s="3"/>
      <c r="AE1465" s="3"/>
      <c r="AF1465" s="3"/>
      <c r="AG1465" s="3"/>
      <c r="AH1465" s="3"/>
      <c r="AI1465" s="3"/>
      <c r="AJ1465" s="3"/>
      <c r="AK1465" s="3"/>
      <c r="AL1465" s="3"/>
      <c r="AM1465" s="3"/>
      <c r="AN1465" s="3"/>
    </row>
    <row r="1466" spans="1:40" ht="14.5">
      <c r="A1466" s="3"/>
      <c r="B1466" s="3"/>
      <c r="C1466" s="3"/>
      <c r="D1466" s="3"/>
      <c r="E1466" s="3"/>
      <c r="F1466" s="3"/>
      <c r="G1466" s="3"/>
      <c r="H1466" s="3"/>
      <c r="I1466" s="3"/>
      <c r="J1466" s="3"/>
      <c r="K1466" s="3"/>
      <c r="L1466" s="3"/>
      <c r="M1466" s="3"/>
      <c r="N1466" s="3"/>
      <c r="O1466" s="3"/>
      <c r="P1466" s="3"/>
      <c r="Q1466" s="42"/>
      <c r="R1466" s="3"/>
      <c r="S1466" s="3"/>
      <c r="T1466" s="3"/>
      <c r="U1466" s="3"/>
      <c r="V1466" s="42"/>
      <c r="W1466" s="3"/>
      <c r="X1466" s="3"/>
      <c r="Y1466" s="3"/>
      <c r="Z1466" s="3"/>
      <c r="AA1466" s="3"/>
      <c r="AB1466" s="3"/>
      <c r="AC1466" s="3"/>
      <c r="AD1466" s="3"/>
      <c r="AE1466" s="3"/>
      <c r="AF1466" s="3"/>
      <c r="AG1466" s="3"/>
      <c r="AH1466" s="3"/>
      <c r="AI1466" s="3"/>
      <c r="AJ1466" s="3"/>
      <c r="AK1466" s="3"/>
      <c r="AL1466" s="3"/>
      <c r="AM1466" s="3"/>
      <c r="AN1466" s="3"/>
    </row>
    <row r="1467" spans="1:40" ht="14.5">
      <c r="A1467" s="3"/>
      <c r="B1467" s="3"/>
      <c r="C1467" s="3"/>
      <c r="D1467" s="3"/>
      <c r="E1467" s="3"/>
      <c r="F1467" s="3"/>
      <c r="G1467" s="3"/>
      <c r="H1467" s="3"/>
      <c r="I1467" s="3"/>
      <c r="J1467" s="3"/>
      <c r="K1467" s="3"/>
      <c r="L1467" s="3"/>
      <c r="M1467" s="3"/>
      <c r="N1467" s="3"/>
      <c r="O1467" s="3"/>
      <c r="P1467" s="3"/>
      <c r="Q1467" s="42"/>
      <c r="R1467" s="3"/>
      <c r="S1467" s="3"/>
      <c r="T1467" s="3"/>
      <c r="U1467" s="3"/>
      <c r="V1467" s="42"/>
      <c r="W1467" s="3"/>
      <c r="X1467" s="3"/>
      <c r="Y1467" s="3"/>
      <c r="Z1467" s="3"/>
      <c r="AA1467" s="3"/>
      <c r="AB1467" s="3"/>
      <c r="AC1467" s="3"/>
      <c r="AD1467" s="3"/>
      <c r="AE1467" s="3"/>
      <c r="AF1467" s="3"/>
      <c r="AG1467" s="3"/>
      <c r="AH1467" s="3"/>
      <c r="AI1467" s="3"/>
      <c r="AJ1467" s="3"/>
      <c r="AK1467" s="3"/>
      <c r="AL1467" s="3"/>
      <c r="AM1467" s="3"/>
      <c r="AN1467" s="3"/>
    </row>
    <row r="1468" spans="1:40" ht="14.5">
      <c r="A1468" s="3"/>
      <c r="B1468" s="3"/>
      <c r="C1468" s="3"/>
      <c r="D1468" s="3"/>
      <c r="E1468" s="3"/>
      <c r="F1468" s="3"/>
      <c r="G1468" s="3"/>
      <c r="H1468" s="3"/>
      <c r="I1468" s="3"/>
      <c r="J1468" s="3"/>
      <c r="K1468" s="3"/>
      <c r="L1468" s="3"/>
      <c r="M1468" s="3"/>
      <c r="N1468" s="3"/>
      <c r="O1468" s="3"/>
      <c r="P1468" s="3"/>
      <c r="Q1468" s="42"/>
      <c r="R1468" s="3"/>
      <c r="S1468" s="3"/>
      <c r="T1468" s="3"/>
      <c r="U1468" s="3"/>
      <c r="V1468" s="42"/>
      <c r="W1468" s="3"/>
      <c r="X1468" s="3"/>
      <c r="Y1468" s="3"/>
      <c r="Z1468" s="3"/>
      <c r="AA1468" s="3"/>
      <c r="AB1468" s="3"/>
      <c r="AC1468" s="3"/>
      <c r="AD1468" s="3"/>
      <c r="AE1468" s="3"/>
      <c r="AF1468" s="3"/>
      <c r="AG1468" s="3"/>
      <c r="AH1468" s="3"/>
      <c r="AI1468" s="3"/>
      <c r="AJ1468" s="3"/>
      <c r="AK1468" s="3"/>
      <c r="AL1468" s="3"/>
      <c r="AM1468" s="3"/>
      <c r="AN1468" s="3"/>
    </row>
    <row r="1469" spans="1:40" ht="14.5">
      <c r="A1469" s="3"/>
      <c r="B1469" s="3"/>
      <c r="C1469" s="3"/>
      <c r="D1469" s="3"/>
      <c r="E1469" s="3"/>
      <c r="F1469" s="3"/>
      <c r="G1469" s="3"/>
      <c r="H1469" s="3"/>
      <c r="I1469" s="3"/>
      <c r="J1469" s="3"/>
      <c r="K1469" s="3"/>
      <c r="L1469" s="3"/>
      <c r="M1469" s="3"/>
      <c r="N1469" s="3"/>
      <c r="O1469" s="3"/>
      <c r="P1469" s="3"/>
      <c r="Q1469" s="42"/>
      <c r="R1469" s="3"/>
      <c r="S1469" s="3"/>
      <c r="T1469" s="3"/>
      <c r="U1469" s="3"/>
      <c r="V1469" s="42"/>
      <c r="W1469" s="3"/>
      <c r="X1469" s="3"/>
      <c r="Y1469" s="3"/>
      <c r="Z1469" s="3"/>
      <c r="AA1469" s="3"/>
      <c r="AB1469" s="3"/>
      <c r="AC1469" s="3"/>
      <c r="AD1469" s="3"/>
      <c r="AE1469" s="3"/>
      <c r="AF1469" s="3"/>
      <c r="AG1469" s="3"/>
      <c r="AH1469" s="3"/>
      <c r="AI1469" s="3"/>
      <c r="AJ1469" s="3"/>
      <c r="AK1469" s="3"/>
      <c r="AL1469" s="3"/>
      <c r="AM1469" s="3"/>
      <c r="AN1469" s="3"/>
    </row>
    <row r="1470" spans="1:40" ht="14.5">
      <c r="A1470" s="3"/>
      <c r="B1470" s="3"/>
      <c r="C1470" s="3"/>
      <c r="D1470" s="3"/>
      <c r="E1470" s="3"/>
      <c r="F1470" s="3"/>
      <c r="G1470" s="3"/>
      <c r="H1470" s="3"/>
      <c r="I1470" s="3"/>
      <c r="J1470" s="3"/>
      <c r="K1470" s="3"/>
      <c r="L1470" s="3"/>
      <c r="M1470" s="3"/>
      <c r="N1470" s="3"/>
      <c r="O1470" s="3"/>
      <c r="P1470" s="3"/>
      <c r="Q1470" s="42"/>
      <c r="R1470" s="3"/>
      <c r="S1470" s="3"/>
      <c r="T1470" s="3"/>
      <c r="U1470" s="3"/>
      <c r="V1470" s="42"/>
      <c r="W1470" s="3"/>
      <c r="X1470" s="3"/>
      <c r="Y1470" s="3"/>
      <c r="Z1470" s="3"/>
      <c r="AA1470" s="3"/>
      <c r="AB1470" s="3"/>
      <c r="AC1470" s="3"/>
      <c r="AD1470" s="3"/>
      <c r="AE1470" s="3"/>
      <c r="AF1470" s="3"/>
      <c r="AG1470" s="3"/>
      <c r="AH1470" s="3"/>
      <c r="AI1470" s="3"/>
      <c r="AJ1470" s="3"/>
      <c r="AK1470" s="3"/>
      <c r="AL1470" s="3"/>
      <c r="AM1470" s="3"/>
      <c r="AN1470" s="3"/>
    </row>
    <row r="1471" spans="1:40" ht="14.5">
      <c r="A1471" s="3"/>
      <c r="B1471" s="3"/>
      <c r="C1471" s="3"/>
      <c r="D1471" s="3"/>
      <c r="E1471" s="3"/>
      <c r="F1471" s="3"/>
      <c r="G1471" s="3"/>
      <c r="H1471" s="3"/>
      <c r="I1471" s="3"/>
      <c r="J1471" s="3"/>
      <c r="K1471" s="3"/>
      <c r="L1471" s="3"/>
      <c r="M1471" s="3"/>
      <c r="N1471" s="3"/>
      <c r="O1471" s="3"/>
      <c r="P1471" s="3"/>
      <c r="Q1471" s="42"/>
      <c r="R1471" s="3"/>
      <c r="S1471" s="3"/>
      <c r="T1471" s="3"/>
      <c r="U1471" s="3"/>
      <c r="V1471" s="42"/>
      <c r="W1471" s="3"/>
      <c r="X1471" s="3"/>
      <c r="Y1471" s="3"/>
      <c r="Z1471" s="3"/>
      <c r="AA1471" s="3"/>
      <c r="AB1471" s="3"/>
      <c r="AC1471" s="3"/>
      <c r="AD1471" s="3"/>
      <c r="AE1471" s="3"/>
      <c r="AF1471" s="3"/>
      <c r="AG1471" s="3"/>
      <c r="AH1471" s="3"/>
      <c r="AI1471" s="3"/>
      <c r="AJ1471" s="3"/>
      <c r="AK1471" s="3"/>
      <c r="AL1471" s="3"/>
      <c r="AM1471" s="3"/>
      <c r="AN1471" s="3"/>
    </row>
    <row r="1472" spans="1:40" ht="14.5">
      <c r="A1472" s="3"/>
      <c r="B1472" s="3"/>
      <c r="C1472" s="3"/>
      <c r="D1472" s="3"/>
      <c r="E1472" s="3"/>
      <c r="F1472" s="3"/>
      <c r="G1472" s="3"/>
      <c r="H1472" s="3"/>
      <c r="I1472" s="3"/>
      <c r="J1472" s="3"/>
      <c r="K1472" s="3"/>
      <c r="L1472" s="3"/>
      <c r="M1472" s="3"/>
      <c r="N1472" s="3"/>
      <c r="O1472" s="3"/>
      <c r="P1472" s="3"/>
      <c r="Q1472" s="42"/>
      <c r="R1472" s="3"/>
      <c r="S1472" s="3"/>
      <c r="T1472" s="3"/>
      <c r="U1472" s="3"/>
      <c r="V1472" s="42"/>
      <c r="W1472" s="3"/>
      <c r="X1472" s="3"/>
      <c r="Y1472" s="3"/>
      <c r="Z1472" s="3"/>
      <c r="AA1472" s="3"/>
      <c r="AB1472" s="3"/>
      <c r="AC1472" s="3"/>
      <c r="AD1472" s="3"/>
      <c r="AE1472" s="3"/>
      <c r="AF1472" s="3"/>
      <c r="AG1472" s="3"/>
      <c r="AH1472" s="3"/>
      <c r="AI1472" s="3"/>
      <c r="AJ1472" s="3"/>
      <c r="AK1472" s="3"/>
      <c r="AL1472" s="3"/>
      <c r="AM1472" s="3"/>
      <c r="AN1472" s="3"/>
    </row>
    <row r="1473" spans="1:40" ht="14.5">
      <c r="A1473" s="3"/>
      <c r="B1473" s="3"/>
      <c r="C1473" s="3"/>
      <c r="D1473" s="3"/>
      <c r="E1473" s="3"/>
      <c r="F1473" s="3"/>
      <c r="G1473" s="3"/>
      <c r="H1473" s="3"/>
      <c r="I1473" s="3"/>
      <c r="J1473" s="3"/>
      <c r="K1473" s="3"/>
      <c r="L1473" s="3"/>
      <c r="M1473" s="3"/>
      <c r="N1473" s="3"/>
      <c r="O1473" s="3"/>
      <c r="P1473" s="3"/>
      <c r="Q1473" s="42"/>
      <c r="R1473" s="3"/>
      <c r="S1473" s="3"/>
      <c r="T1473" s="3"/>
      <c r="U1473" s="3"/>
      <c r="V1473" s="42"/>
      <c r="W1473" s="3"/>
      <c r="X1473" s="3"/>
      <c r="Y1473" s="3"/>
      <c r="Z1473" s="3"/>
      <c r="AA1473" s="3"/>
      <c r="AB1473" s="3"/>
      <c r="AC1473" s="3"/>
      <c r="AD1473" s="3"/>
      <c r="AE1473" s="3"/>
      <c r="AF1473" s="3"/>
      <c r="AG1473" s="3"/>
      <c r="AH1473" s="3"/>
      <c r="AI1473" s="3"/>
      <c r="AJ1473" s="3"/>
      <c r="AK1473" s="3"/>
      <c r="AL1473" s="3"/>
      <c r="AM1473" s="3"/>
      <c r="AN1473" s="3"/>
    </row>
    <row r="1474" spans="1:40" ht="14.5">
      <c r="A1474" s="3"/>
      <c r="B1474" s="3"/>
      <c r="C1474" s="3"/>
      <c r="D1474" s="3"/>
      <c r="E1474" s="3"/>
      <c r="F1474" s="3"/>
      <c r="G1474" s="3"/>
      <c r="H1474" s="3"/>
      <c r="I1474" s="3"/>
      <c r="J1474" s="3"/>
      <c r="K1474" s="3"/>
      <c r="L1474" s="3"/>
      <c r="M1474" s="3"/>
      <c r="N1474" s="3"/>
      <c r="O1474" s="3"/>
      <c r="P1474" s="3"/>
      <c r="Q1474" s="42"/>
      <c r="R1474" s="3"/>
      <c r="S1474" s="3"/>
      <c r="T1474" s="3"/>
      <c r="U1474" s="3"/>
      <c r="V1474" s="42"/>
      <c r="W1474" s="3"/>
      <c r="X1474" s="3"/>
      <c r="Y1474" s="3"/>
      <c r="Z1474" s="3"/>
      <c r="AA1474" s="3"/>
      <c r="AB1474" s="3"/>
      <c r="AC1474" s="3"/>
      <c r="AD1474" s="3"/>
      <c r="AE1474" s="3"/>
      <c r="AF1474" s="3"/>
      <c r="AG1474" s="3"/>
      <c r="AH1474" s="3"/>
      <c r="AI1474" s="3"/>
      <c r="AJ1474" s="3"/>
      <c r="AK1474" s="3"/>
      <c r="AL1474" s="3"/>
      <c r="AM1474" s="3"/>
      <c r="AN1474" s="3"/>
    </row>
    <row r="1475" spans="1:40" ht="14.5">
      <c r="A1475" s="3"/>
      <c r="B1475" s="3"/>
      <c r="C1475" s="3"/>
      <c r="D1475" s="3"/>
      <c r="E1475" s="3"/>
      <c r="F1475" s="3"/>
      <c r="G1475" s="3"/>
      <c r="H1475" s="3"/>
      <c r="I1475" s="3"/>
      <c r="J1475" s="3"/>
      <c r="K1475" s="3"/>
      <c r="L1475" s="3"/>
      <c r="M1475" s="3"/>
      <c r="N1475" s="3"/>
      <c r="O1475" s="3"/>
      <c r="P1475" s="3"/>
      <c r="Q1475" s="42"/>
      <c r="R1475" s="3"/>
      <c r="S1475" s="3"/>
      <c r="T1475" s="3"/>
      <c r="U1475" s="3"/>
      <c r="V1475" s="42"/>
      <c r="W1475" s="3"/>
      <c r="X1475" s="3"/>
      <c r="Y1475" s="3"/>
      <c r="Z1475" s="3"/>
      <c r="AA1475" s="3"/>
      <c r="AB1475" s="3"/>
      <c r="AC1475" s="3"/>
      <c r="AD1475" s="3"/>
      <c r="AE1475" s="3"/>
      <c r="AF1475" s="3"/>
      <c r="AG1475" s="3"/>
      <c r="AH1475" s="3"/>
      <c r="AI1475" s="3"/>
      <c r="AJ1475" s="3"/>
      <c r="AK1475" s="3"/>
      <c r="AL1475" s="3"/>
      <c r="AM1475" s="3"/>
      <c r="AN1475" s="3"/>
    </row>
    <row r="1476" spans="1:40" ht="14.5">
      <c r="A1476" s="3"/>
      <c r="B1476" s="3"/>
      <c r="C1476" s="3"/>
      <c r="D1476" s="3"/>
      <c r="E1476" s="3"/>
      <c r="F1476" s="3"/>
      <c r="G1476" s="3"/>
      <c r="H1476" s="3"/>
      <c r="I1476" s="3"/>
      <c r="J1476" s="3"/>
      <c r="K1476" s="3"/>
      <c r="L1476" s="3"/>
      <c r="M1476" s="3"/>
      <c r="N1476" s="3"/>
      <c r="O1476" s="3"/>
      <c r="P1476" s="3"/>
      <c r="Q1476" s="42"/>
      <c r="R1476" s="3"/>
      <c r="S1476" s="3"/>
      <c r="T1476" s="3"/>
      <c r="U1476" s="3"/>
      <c r="V1476" s="42"/>
      <c r="W1476" s="3"/>
      <c r="X1476" s="3"/>
      <c r="Y1476" s="3"/>
      <c r="Z1476" s="3"/>
      <c r="AA1476" s="3"/>
      <c r="AB1476" s="3"/>
      <c r="AC1476" s="3"/>
      <c r="AD1476" s="3"/>
      <c r="AE1476" s="3"/>
      <c r="AF1476" s="3"/>
      <c r="AG1476" s="3"/>
      <c r="AH1476" s="3"/>
      <c r="AI1476" s="3"/>
      <c r="AJ1476" s="3"/>
      <c r="AK1476" s="3"/>
      <c r="AL1476" s="3"/>
      <c r="AM1476" s="3"/>
      <c r="AN1476" s="3"/>
    </row>
    <row r="1477" spans="1:40" ht="14.5">
      <c r="A1477" s="3"/>
      <c r="B1477" s="3"/>
      <c r="C1477" s="3"/>
      <c r="D1477" s="3"/>
      <c r="E1477" s="3"/>
      <c r="F1477" s="3"/>
      <c r="G1477" s="3"/>
      <c r="H1477" s="3"/>
      <c r="I1477" s="3"/>
      <c r="J1477" s="3"/>
      <c r="K1477" s="3"/>
      <c r="L1477" s="3"/>
      <c r="M1477" s="3"/>
      <c r="N1477" s="3"/>
      <c r="O1477" s="3"/>
      <c r="P1477" s="3"/>
      <c r="Q1477" s="42"/>
      <c r="R1477" s="3"/>
      <c r="S1477" s="3"/>
      <c r="T1477" s="3"/>
      <c r="U1477" s="3"/>
      <c r="V1477" s="42"/>
      <c r="W1477" s="3"/>
      <c r="X1477" s="3"/>
      <c r="Y1477" s="3"/>
      <c r="Z1477" s="3"/>
      <c r="AA1477" s="3"/>
      <c r="AB1477" s="3"/>
      <c r="AC1477" s="3"/>
      <c r="AD1477" s="3"/>
      <c r="AE1477" s="3"/>
      <c r="AF1477" s="3"/>
      <c r="AG1477" s="3"/>
      <c r="AH1477" s="3"/>
      <c r="AI1477" s="3"/>
      <c r="AJ1477" s="3"/>
      <c r="AK1477" s="3"/>
      <c r="AL1477" s="3"/>
      <c r="AM1477" s="3"/>
      <c r="AN1477" s="3"/>
    </row>
    <row r="1478" spans="1:40" ht="14.5">
      <c r="A1478" s="3"/>
      <c r="B1478" s="3"/>
      <c r="C1478" s="3"/>
      <c r="D1478" s="3"/>
      <c r="E1478" s="3"/>
      <c r="F1478" s="3"/>
      <c r="G1478" s="3"/>
      <c r="H1478" s="3"/>
      <c r="I1478" s="3"/>
      <c r="J1478" s="3"/>
      <c r="K1478" s="3"/>
      <c r="L1478" s="3"/>
      <c r="M1478" s="3"/>
      <c r="N1478" s="3"/>
      <c r="O1478" s="3"/>
      <c r="P1478" s="3"/>
      <c r="Q1478" s="42"/>
      <c r="R1478" s="3"/>
      <c r="S1478" s="3"/>
      <c r="T1478" s="3"/>
      <c r="U1478" s="3"/>
      <c r="V1478" s="42"/>
      <c r="W1478" s="3"/>
      <c r="X1478" s="3"/>
      <c r="Y1478" s="3"/>
      <c r="Z1478" s="3"/>
      <c r="AA1478" s="3"/>
      <c r="AB1478" s="3"/>
      <c r="AC1478" s="3"/>
      <c r="AD1478" s="3"/>
      <c r="AE1478" s="3"/>
      <c r="AF1478" s="3"/>
      <c r="AG1478" s="3"/>
      <c r="AH1478" s="3"/>
      <c r="AI1478" s="3"/>
      <c r="AJ1478" s="3"/>
      <c r="AK1478" s="3"/>
      <c r="AL1478" s="3"/>
      <c r="AM1478" s="3"/>
      <c r="AN1478" s="3"/>
    </row>
    <row r="1479" spans="1:40" ht="14.5">
      <c r="A1479" s="3"/>
      <c r="B1479" s="3"/>
      <c r="C1479" s="3"/>
      <c r="D1479" s="3"/>
      <c r="E1479" s="3"/>
      <c r="F1479" s="3"/>
      <c r="G1479" s="3"/>
      <c r="H1479" s="3"/>
      <c r="I1479" s="3"/>
      <c r="J1479" s="3"/>
      <c r="K1479" s="3"/>
      <c r="L1479" s="3"/>
      <c r="M1479" s="3"/>
      <c r="N1479" s="3"/>
      <c r="O1479" s="3"/>
      <c r="P1479" s="3"/>
      <c r="Q1479" s="42"/>
      <c r="R1479" s="3"/>
      <c r="S1479" s="3"/>
      <c r="T1479" s="3"/>
      <c r="U1479" s="3"/>
      <c r="V1479" s="42"/>
      <c r="W1479" s="3"/>
      <c r="X1479" s="3"/>
      <c r="Y1479" s="3"/>
      <c r="Z1479" s="3"/>
      <c r="AA1479" s="3"/>
      <c r="AB1479" s="3"/>
      <c r="AC1479" s="3"/>
      <c r="AD1479" s="3"/>
      <c r="AE1479" s="3"/>
      <c r="AF1479" s="3"/>
      <c r="AG1479" s="3"/>
      <c r="AH1479" s="3"/>
      <c r="AI1479" s="3"/>
      <c r="AJ1479" s="3"/>
      <c r="AK1479" s="3"/>
      <c r="AL1479" s="3"/>
      <c r="AM1479" s="3"/>
      <c r="AN1479" s="3"/>
    </row>
    <row r="1480" spans="1:40" ht="14.5">
      <c r="A1480" s="3"/>
      <c r="B1480" s="3"/>
      <c r="C1480" s="3"/>
      <c r="D1480" s="3"/>
      <c r="E1480" s="3"/>
      <c r="F1480" s="3"/>
      <c r="G1480" s="3"/>
      <c r="H1480" s="3"/>
      <c r="I1480" s="3"/>
      <c r="J1480" s="3"/>
      <c r="K1480" s="3"/>
      <c r="L1480" s="3"/>
      <c r="M1480" s="3"/>
      <c r="N1480" s="3"/>
      <c r="O1480" s="3"/>
      <c r="P1480" s="3"/>
      <c r="Q1480" s="42"/>
      <c r="R1480" s="3"/>
      <c r="S1480" s="3"/>
      <c r="T1480" s="3"/>
      <c r="U1480" s="3"/>
      <c r="V1480" s="42"/>
      <c r="W1480" s="3"/>
      <c r="X1480" s="3"/>
      <c r="Y1480" s="3"/>
      <c r="Z1480" s="3"/>
      <c r="AA1480" s="3"/>
      <c r="AB1480" s="3"/>
      <c r="AC1480" s="3"/>
      <c r="AD1480" s="3"/>
      <c r="AE1480" s="3"/>
      <c r="AF1480" s="3"/>
      <c r="AG1480" s="3"/>
      <c r="AH1480" s="3"/>
      <c r="AI1480" s="3"/>
      <c r="AJ1480" s="3"/>
      <c r="AK1480" s="3"/>
      <c r="AL1480" s="3"/>
      <c r="AM1480" s="3"/>
      <c r="AN1480" s="3"/>
    </row>
    <row r="1481" spans="1:40" ht="14.5">
      <c r="A1481" s="3"/>
      <c r="B1481" s="3"/>
      <c r="C1481" s="3"/>
      <c r="D1481" s="3"/>
      <c r="E1481" s="3"/>
      <c r="F1481" s="3"/>
      <c r="G1481" s="3"/>
      <c r="H1481" s="3"/>
      <c r="I1481" s="3"/>
      <c r="J1481" s="3"/>
      <c r="K1481" s="3"/>
      <c r="L1481" s="3"/>
      <c r="M1481" s="3"/>
      <c r="N1481" s="3"/>
      <c r="O1481" s="3"/>
      <c r="P1481" s="3"/>
      <c r="Q1481" s="42"/>
      <c r="R1481" s="3"/>
      <c r="S1481" s="3"/>
      <c r="T1481" s="3"/>
      <c r="U1481" s="3"/>
      <c r="V1481" s="42"/>
      <c r="W1481" s="3"/>
      <c r="X1481" s="3"/>
      <c r="Y1481" s="3"/>
      <c r="Z1481" s="3"/>
      <c r="AA1481" s="3"/>
      <c r="AB1481" s="3"/>
      <c r="AC1481" s="3"/>
      <c r="AD1481" s="3"/>
      <c r="AE1481" s="3"/>
      <c r="AF1481" s="3"/>
      <c r="AG1481" s="3"/>
      <c r="AH1481" s="3"/>
      <c r="AI1481" s="3"/>
      <c r="AJ1481" s="3"/>
      <c r="AK1481" s="3"/>
      <c r="AL1481" s="3"/>
      <c r="AM1481" s="3"/>
      <c r="AN1481" s="3"/>
    </row>
    <row r="1482" spans="1:40" ht="14.5">
      <c r="A1482" s="3"/>
      <c r="B1482" s="3"/>
      <c r="C1482" s="3"/>
      <c r="D1482" s="3"/>
      <c r="E1482" s="3"/>
      <c r="F1482" s="3"/>
      <c r="G1482" s="3"/>
      <c r="H1482" s="3"/>
      <c r="I1482" s="3"/>
      <c r="J1482" s="3"/>
      <c r="K1482" s="3"/>
      <c r="L1482" s="3"/>
      <c r="M1482" s="3"/>
      <c r="N1482" s="3"/>
      <c r="O1482" s="3"/>
      <c r="P1482" s="3"/>
      <c r="Q1482" s="42"/>
      <c r="R1482" s="3"/>
      <c r="S1482" s="3"/>
      <c r="T1482" s="3"/>
      <c r="U1482" s="3"/>
      <c r="V1482" s="42"/>
      <c r="W1482" s="3"/>
      <c r="X1482" s="3"/>
      <c r="Y1482" s="3"/>
      <c r="Z1482" s="3"/>
      <c r="AA1482" s="3"/>
      <c r="AB1482" s="3"/>
      <c r="AC1482" s="3"/>
      <c r="AD1482" s="3"/>
      <c r="AE1482" s="3"/>
      <c r="AF1482" s="3"/>
      <c r="AG1482" s="3"/>
      <c r="AH1482" s="3"/>
      <c r="AI1482" s="3"/>
      <c r="AJ1482" s="3"/>
      <c r="AK1482" s="3"/>
      <c r="AL1482" s="3"/>
      <c r="AM1482" s="3"/>
      <c r="AN1482" s="3"/>
    </row>
    <row r="1483" spans="1:40" ht="14.5">
      <c r="A1483" s="3"/>
      <c r="B1483" s="3"/>
      <c r="C1483" s="3"/>
      <c r="D1483" s="3"/>
      <c r="E1483" s="3"/>
      <c r="F1483" s="3"/>
      <c r="G1483" s="3"/>
      <c r="H1483" s="3"/>
      <c r="I1483" s="3"/>
      <c r="J1483" s="3"/>
      <c r="K1483" s="3"/>
      <c r="L1483" s="3"/>
      <c r="M1483" s="3"/>
      <c r="N1483" s="3"/>
      <c r="O1483" s="3"/>
      <c r="P1483" s="3"/>
      <c r="Q1483" s="42"/>
      <c r="R1483" s="3"/>
      <c r="S1483" s="3"/>
      <c r="T1483" s="3"/>
      <c r="U1483" s="3"/>
      <c r="V1483" s="42"/>
      <c r="W1483" s="3"/>
      <c r="X1483" s="3"/>
      <c r="Y1483" s="3"/>
      <c r="Z1483" s="3"/>
      <c r="AA1483" s="3"/>
      <c r="AB1483" s="3"/>
      <c r="AC1483" s="3"/>
      <c r="AD1483" s="3"/>
      <c r="AE1483" s="3"/>
      <c r="AF1483" s="3"/>
      <c r="AG1483" s="3"/>
      <c r="AH1483" s="3"/>
      <c r="AI1483" s="3"/>
      <c r="AJ1483" s="3"/>
      <c r="AK1483" s="3"/>
      <c r="AL1483" s="3"/>
      <c r="AM1483" s="3"/>
      <c r="AN1483" s="3"/>
    </row>
    <row r="1484" spans="1:40" ht="14.5">
      <c r="A1484" s="3"/>
      <c r="B1484" s="3"/>
      <c r="C1484" s="3"/>
      <c r="D1484" s="3"/>
      <c r="E1484" s="3"/>
      <c r="F1484" s="3"/>
      <c r="G1484" s="3"/>
      <c r="H1484" s="3"/>
      <c r="I1484" s="3"/>
      <c r="J1484" s="3"/>
      <c r="K1484" s="3"/>
      <c r="L1484" s="3"/>
      <c r="M1484" s="3"/>
      <c r="N1484" s="3"/>
      <c r="O1484" s="3"/>
      <c r="P1484" s="3"/>
      <c r="Q1484" s="42"/>
      <c r="R1484" s="3"/>
      <c r="S1484" s="3"/>
      <c r="T1484" s="3"/>
      <c r="U1484" s="3"/>
      <c r="V1484" s="42"/>
      <c r="W1484" s="3"/>
      <c r="X1484" s="3"/>
      <c r="Y1484" s="3"/>
      <c r="Z1484" s="3"/>
      <c r="AA1484" s="3"/>
      <c r="AB1484" s="3"/>
      <c r="AC1484" s="3"/>
      <c r="AD1484" s="3"/>
      <c r="AE1484" s="3"/>
      <c r="AF1484" s="3"/>
      <c r="AG1484" s="3"/>
      <c r="AH1484" s="3"/>
      <c r="AI1484" s="3"/>
      <c r="AJ1484" s="3"/>
      <c r="AK1484" s="3"/>
      <c r="AL1484" s="3"/>
      <c r="AM1484" s="3"/>
      <c r="AN1484" s="3"/>
    </row>
    <row r="1485" spans="1:40" ht="14.5">
      <c r="A1485" s="3"/>
      <c r="B1485" s="3"/>
      <c r="C1485" s="3"/>
      <c r="D1485" s="3"/>
      <c r="E1485" s="3"/>
      <c r="F1485" s="3"/>
      <c r="G1485" s="3"/>
      <c r="H1485" s="3"/>
      <c r="I1485" s="3"/>
      <c r="J1485" s="3"/>
      <c r="K1485" s="3"/>
      <c r="L1485" s="3"/>
      <c r="M1485" s="3"/>
      <c r="N1485" s="3"/>
      <c r="O1485" s="3"/>
      <c r="P1485" s="3"/>
      <c r="Q1485" s="42"/>
      <c r="R1485" s="3"/>
      <c r="S1485" s="3"/>
      <c r="T1485" s="3"/>
      <c r="U1485" s="3"/>
      <c r="V1485" s="42"/>
      <c r="W1485" s="3"/>
      <c r="X1485" s="3"/>
      <c r="Y1485" s="3"/>
      <c r="Z1485" s="3"/>
      <c r="AA1485" s="3"/>
      <c r="AB1485" s="3"/>
      <c r="AC1485" s="3"/>
      <c r="AD1485" s="3"/>
      <c r="AE1485" s="3"/>
      <c r="AF1485" s="3"/>
      <c r="AG1485" s="3"/>
      <c r="AH1485" s="3"/>
      <c r="AI1485" s="3"/>
      <c r="AJ1485" s="3"/>
      <c r="AK1485" s="3"/>
      <c r="AL1485" s="3"/>
      <c r="AM1485" s="3"/>
      <c r="AN1485" s="3"/>
    </row>
    <row r="1486" spans="1:40" ht="14.5">
      <c r="A1486" s="3"/>
      <c r="B1486" s="3"/>
      <c r="C1486" s="3"/>
      <c r="D1486" s="3"/>
      <c r="E1486" s="3"/>
      <c r="F1486" s="3"/>
      <c r="G1486" s="3"/>
      <c r="H1486" s="3"/>
      <c r="I1486" s="3"/>
      <c r="J1486" s="3"/>
      <c r="K1486" s="3"/>
      <c r="L1486" s="3"/>
      <c r="M1486" s="3"/>
      <c r="N1486" s="3"/>
      <c r="O1486" s="3"/>
      <c r="P1486" s="3"/>
      <c r="Q1486" s="42"/>
      <c r="R1486" s="3"/>
      <c r="S1486" s="3"/>
      <c r="T1486" s="3"/>
      <c r="U1486" s="3"/>
      <c r="V1486" s="42"/>
      <c r="W1486" s="3"/>
      <c r="X1486" s="3"/>
      <c r="Y1486" s="3"/>
      <c r="Z1486" s="3"/>
      <c r="AA1486" s="3"/>
      <c r="AB1486" s="3"/>
      <c r="AC1486" s="3"/>
      <c r="AD1486" s="3"/>
      <c r="AE1486" s="3"/>
      <c r="AF1486" s="3"/>
      <c r="AG1486" s="3"/>
      <c r="AH1486" s="3"/>
      <c r="AI1486" s="3"/>
      <c r="AJ1486" s="3"/>
      <c r="AK1486" s="3"/>
      <c r="AL1486" s="3"/>
      <c r="AM1486" s="3"/>
      <c r="AN1486" s="3"/>
    </row>
    <row r="1487" spans="1:40" ht="14.5">
      <c r="A1487" s="3"/>
      <c r="B1487" s="3"/>
      <c r="C1487" s="3"/>
      <c r="D1487" s="3"/>
      <c r="E1487" s="3"/>
      <c r="F1487" s="3"/>
      <c r="G1487" s="3"/>
      <c r="H1487" s="3"/>
      <c r="I1487" s="3"/>
      <c r="J1487" s="3"/>
      <c r="K1487" s="3"/>
      <c r="L1487" s="3"/>
      <c r="M1487" s="3"/>
      <c r="N1487" s="3"/>
      <c r="O1487" s="3"/>
      <c r="P1487" s="3"/>
      <c r="Q1487" s="42"/>
      <c r="R1487" s="3"/>
      <c r="S1487" s="3"/>
      <c r="T1487" s="3"/>
      <c r="U1487" s="3"/>
      <c r="V1487" s="42"/>
      <c r="W1487" s="3"/>
      <c r="X1487" s="3"/>
      <c r="Y1487" s="3"/>
      <c r="Z1487" s="3"/>
      <c r="AA1487" s="3"/>
      <c r="AB1487" s="3"/>
      <c r="AC1487" s="3"/>
      <c r="AD1487" s="3"/>
      <c r="AE1487" s="3"/>
      <c r="AF1487" s="3"/>
      <c r="AG1487" s="3"/>
      <c r="AH1487" s="3"/>
      <c r="AI1487" s="3"/>
      <c r="AJ1487" s="3"/>
      <c r="AK1487" s="3"/>
      <c r="AL1487" s="3"/>
      <c r="AM1487" s="3"/>
      <c r="AN1487" s="3"/>
    </row>
    <row r="1488" spans="1:40" ht="14.5">
      <c r="A1488" s="3"/>
      <c r="B1488" s="3"/>
      <c r="C1488" s="3"/>
      <c r="D1488" s="3"/>
      <c r="E1488" s="3"/>
      <c r="F1488" s="3"/>
      <c r="G1488" s="3"/>
      <c r="H1488" s="3"/>
      <c r="I1488" s="3"/>
      <c r="J1488" s="3"/>
      <c r="K1488" s="3"/>
      <c r="L1488" s="3"/>
      <c r="M1488" s="3"/>
      <c r="N1488" s="3"/>
      <c r="O1488" s="3"/>
      <c r="P1488" s="3"/>
      <c r="Q1488" s="42"/>
      <c r="R1488" s="3"/>
      <c r="S1488" s="3"/>
      <c r="T1488" s="3"/>
      <c r="U1488" s="3"/>
      <c r="V1488" s="42"/>
      <c r="W1488" s="3"/>
      <c r="X1488" s="3"/>
      <c r="Y1488" s="3"/>
      <c r="Z1488" s="3"/>
      <c r="AA1488" s="3"/>
      <c r="AB1488" s="3"/>
      <c r="AC1488" s="3"/>
      <c r="AD1488" s="3"/>
      <c r="AE1488" s="3"/>
      <c r="AF1488" s="3"/>
      <c r="AG1488" s="3"/>
      <c r="AH1488" s="3"/>
      <c r="AI1488" s="3"/>
      <c r="AJ1488" s="3"/>
      <c r="AK1488" s="3"/>
      <c r="AL1488" s="3"/>
      <c r="AM1488" s="3"/>
      <c r="AN1488" s="3"/>
    </row>
    <row r="1489" spans="1:40" ht="14.5">
      <c r="A1489" s="3"/>
      <c r="B1489" s="3"/>
      <c r="C1489" s="3"/>
      <c r="D1489" s="3"/>
      <c r="E1489" s="3"/>
      <c r="F1489" s="3"/>
      <c r="G1489" s="3"/>
      <c r="H1489" s="3"/>
      <c r="I1489" s="3"/>
      <c r="J1489" s="3"/>
      <c r="K1489" s="3"/>
      <c r="L1489" s="3"/>
      <c r="M1489" s="3"/>
      <c r="N1489" s="3"/>
      <c r="O1489" s="3"/>
      <c r="P1489" s="3"/>
      <c r="Q1489" s="42"/>
      <c r="R1489" s="3"/>
      <c r="S1489" s="3"/>
      <c r="T1489" s="3"/>
      <c r="U1489" s="3"/>
      <c r="V1489" s="42"/>
      <c r="W1489" s="3"/>
      <c r="X1489" s="3"/>
      <c r="Y1489" s="3"/>
      <c r="Z1489" s="3"/>
      <c r="AA1489" s="3"/>
      <c r="AB1489" s="3"/>
      <c r="AC1489" s="3"/>
      <c r="AD1489" s="3"/>
      <c r="AE1489" s="3"/>
      <c r="AF1489" s="3"/>
      <c r="AG1489" s="3"/>
      <c r="AH1489" s="3"/>
      <c r="AI1489" s="3"/>
      <c r="AJ1489" s="3"/>
      <c r="AK1489" s="3"/>
      <c r="AL1489" s="3"/>
      <c r="AM1489" s="3"/>
      <c r="AN1489" s="3"/>
    </row>
    <row r="1490" spans="1:40" ht="14.5">
      <c r="A1490" s="3"/>
      <c r="B1490" s="3"/>
      <c r="C1490" s="3"/>
      <c r="D1490" s="3"/>
      <c r="E1490" s="3"/>
      <c r="F1490" s="3"/>
      <c r="G1490" s="3"/>
      <c r="H1490" s="3"/>
      <c r="I1490" s="3"/>
      <c r="J1490" s="3"/>
      <c r="K1490" s="3"/>
      <c r="L1490" s="3"/>
      <c r="M1490" s="3"/>
      <c r="N1490" s="3"/>
      <c r="O1490" s="3"/>
      <c r="P1490" s="3"/>
      <c r="Q1490" s="42"/>
      <c r="R1490" s="3"/>
      <c r="S1490" s="3"/>
      <c r="T1490" s="3"/>
      <c r="U1490" s="3"/>
      <c r="V1490" s="42"/>
      <c r="W1490" s="3"/>
      <c r="X1490" s="3"/>
      <c r="Y1490" s="3"/>
      <c r="Z1490" s="3"/>
      <c r="AA1490" s="3"/>
      <c r="AB1490" s="3"/>
      <c r="AC1490" s="3"/>
      <c r="AD1490" s="3"/>
      <c r="AE1490" s="3"/>
      <c r="AF1490" s="3"/>
      <c r="AG1490" s="3"/>
      <c r="AH1490" s="3"/>
      <c r="AI1490" s="3"/>
      <c r="AJ1490" s="3"/>
      <c r="AK1490" s="3"/>
      <c r="AL1490" s="3"/>
      <c r="AM1490" s="3"/>
      <c r="AN1490" s="3"/>
    </row>
    <row r="1491" spans="1:40" ht="14.5">
      <c r="A1491" s="3"/>
      <c r="B1491" s="3"/>
      <c r="C1491" s="3"/>
      <c r="D1491" s="3"/>
      <c r="E1491" s="3"/>
      <c r="F1491" s="3"/>
      <c r="G1491" s="3"/>
      <c r="H1491" s="3"/>
      <c r="I1491" s="3"/>
      <c r="J1491" s="3"/>
      <c r="K1491" s="3"/>
      <c r="L1491" s="3"/>
      <c r="M1491" s="3"/>
      <c r="N1491" s="3"/>
      <c r="O1491" s="3"/>
      <c r="P1491" s="3"/>
      <c r="Q1491" s="42"/>
      <c r="R1491" s="3"/>
      <c r="S1491" s="3"/>
      <c r="T1491" s="3"/>
      <c r="U1491" s="3"/>
      <c r="V1491" s="42"/>
      <c r="W1491" s="3"/>
      <c r="X1491" s="3"/>
      <c r="Y1491" s="3"/>
      <c r="Z1491" s="3"/>
      <c r="AA1491" s="3"/>
      <c r="AB1491" s="3"/>
      <c r="AC1491" s="3"/>
      <c r="AD1491" s="3"/>
      <c r="AE1491" s="3"/>
      <c r="AF1491" s="3"/>
      <c r="AG1491" s="3"/>
      <c r="AH1491" s="3"/>
      <c r="AI1491" s="3"/>
      <c r="AJ1491" s="3"/>
      <c r="AK1491" s="3"/>
      <c r="AL1491" s="3"/>
      <c r="AM1491" s="3"/>
      <c r="AN1491" s="3"/>
    </row>
    <row r="1492" spans="1:40" ht="14.5">
      <c r="A1492" s="3"/>
      <c r="B1492" s="3"/>
      <c r="C1492" s="3"/>
      <c r="D1492" s="3"/>
      <c r="E1492" s="3"/>
      <c r="F1492" s="3"/>
      <c r="G1492" s="3"/>
      <c r="H1492" s="3"/>
      <c r="I1492" s="3"/>
      <c r="J1492" s="3"/>
      <c r="K1492" s="3"/>
      <c r="L1492" s="3"/>
      <c r="M1492" s="3"/>
      <c r="N1492" s="3"/>
      <c r="O1492" s="3"/>
      <c r="P1492" s="3"/>
      <c r="Q1492" s="42"/>
      <c r="R1492" s="3"/>
      <c r="S1492" s="3"/>
      <c r="T1492" s="3"/>
      <c r="U1492" s="3"/>
      <c r="V1492" s="42"/>
      <c r="W1492" s="3"/>
      <c r="X1492" s="3"/>
      <c r="Y1492" s="3"/>
      <c r="Z1492" s="3"/>
      <c r="AA1492" s="3"/>
      <c r="AB1492" s="3"/>
      <c r="AC1492" s="3"/>
      <c r="AD1492" s="3"/>
      <c r="AE1492" s="3"/>
      <c r="AF1492" s="3"/>
      <c r="AG1492" s="3"/>
      <c r="AH1492" s="3"/>
      <c r="AI1492" s="3"/>
      <c r="AJ1492" s="3"/>
      <c r="AK1492" s="3"/>
      <c r="AL1492" s="3"/>
      <c r="AM1492" s="3"/>
      <c r="AN1492" s="3"/>
    </row>
    <row r="1493" spans="1:40" ht="14.5">
      <c r="A1493" s="3"/>
      <c r="B1493" s="3"/>
      <c r="C1493" s="3"/>
      <c r="D1493" s="3"/>
      <c r="E1493" s="3"/>
      <c r="F1493" s="3"/>
      <c r="G1493" s="3"/>
      <c r="H1493" s="3"/>
      <c r="I1493" s="3"/>
      <c r="J1493" s="3"/>
      <c r="K1493" s="3"/>
      <c r="L1493" s="3"/>
      <c r="M1493" s="3"/>
      <c r="N1493" s="3"/>
      <c r="O1493" s="3"/>
      <c r="P1493" s="3"/>
      <c r="Q1493" s="42"/>
      <c r="R1493" s="3"/>
      <c r="S1493" s="3"/>
      <c r="T1493" s="3"/>
      <c r="U1493" s="3"/>
      <c r="V1493" s="42"/>
      <c r="W1493" s="3"/>
      <c r="X1493" s="3"/>
      <c r="Y1493" s="3"/>
      <c r="Z1493" s="3"/>
      <c r="AA1493" s="3"/>
      <c r="AB1493" s="3"/>
      <c r="AC1493" s="3"/>
      <c r="AD1493" s="3"/>
      <c r="AE1493" s="3"/>
      <c r="AF1493" s="3"/>
      <c r="AG1493" s="3"/>
      <c r="AH1493" s="3"/>
      <c r="AI1493" s="3"/>
      <c r="AJ1493" s="3"/>
      <c r="AK1493" s="3"/>
      <c r="AL1493" s="3"/>
      <c r="AM1493" s="3"/>
      <c r="AN1493" s="3"/>
    </row>
    <row r="1494" spans="1:40" ht="14.5">
      <c r="A1494" s="3"/>
      <c r="B1494" s="3"/>
      <c r="C1494" s="3"/>
      <c r="D1494" s="3"/>
      <c r="E1494" s="3"/>
      <c r="F1494" s="3"/>
      <c r="G1494" s="3"/>
      <c r="H1494" s="3"/>
      <c r="I1494" s="3"/>
      <c r="J1494" s="3"/>
      <c r="K1494" s="3"/>
      <c r="L1494" s="3"/>
      <c r="M1494" s="3"/>
      <c r="N1494" s="3"/>
      <c r="O1494" s="3"/>
      <c r="P1494" s="3"/>
      <c r="Q1494" s="42"/>
      <c r="R1494" s="3"/>
      <c r="S1494" s="3"/>
      <c r="T1494" s="3"/>
      <c r="U1494" s="3"/>
      <c r="V1494" s="42"/>
      <c r="W1494" s="3"/>
      <c r="X1494" s="3"/>
      <c r="Y1494" s="3"/>
      <c r="Z1494" s="3"/>
      <c r="AA1494" s="3"/>
      <c r="AB1494" s="3"/>
      <c r="AC1494" s="3"/>
      <c r="AD1494" s="3"/>
      <c r="AE1494" s="3"/>
      <c r="AF1494" s="3"/>
      <c r="AG1494" s="3"/>
      <c r="AH1494" s="3"/>
      <c r="AI1494" s="3"/>
      <c r="AJ1494" s="3"/>
      <c r="AK1494" s="3"/>
      <c r="AL1494" s="3"/>
      <c r="AM1494" s="3"/>
      <c r="AN1494" s="3"/>
    </row>
    <row r="1495" spans="1:40" ht="14.5">
      <c r="A1495" s="3"/>
      <c r="B1495" s="3"/>
      <c r="C1495" s="3"/>
      <c r="D1495" s="3"/>
      <c r="E1495" s="3"/>
      <c r="F1495" s="3"/>
      <c r="G1495" s="3"/>
      <c r="H1495" s="3"/>
      <c r="I1495" s="3"/>
      <c r="J1495" s="3"/>
      <c r="K1495" s="3"/>
      <c r="L1495" s="3"/>
      <c r="M1495" s="3"/>
      <c r="N1495" s="3"/>
      <c r="O1495" s="3"/>
      <c r="P1495" s="3"/>
      <c r="Q1495" s="42"/>
      <c r="R1495" s="3"/>
      <c r="S1495" s="3"/>
      <c r="T1495" s="3"/>
      <c r="U1495" s="3"/>
      <c r="V1495" s="42"/>
      <c r="W1495" s="3"/>
      <c r="X1495" s="3"/>
      <c r="Y1495" s="3"/>
      <c r="Z1495" s="3"/>
      <c r="AA1495" s="3"/>
      <c r="AB1495" s="3"/>
      <c r="AC1495" s="3"/>
      <c r="AD1495" s="3"/>
      <c r="AE1495" s="3"/>
      <c r="AF1495" s="3"/>
      <c r="AG1495" s="3"/>
      <c r="AH1495" s="3"/>
      <c r="AI1495" s="3"/>
      <c r="AJ1495" s="3"/>
      <c r="AK1495" s="3"/>
      <c r="AL1495" s="3"/>
      <c r="AM1495" s="3"/>
      <c r="AN1495" s="3"/>
    </row>
    <row r="1496" spans="1:40" ht="14.5">
      <c r="A1496" s="3"/>
      <c r="B1496" s="3"/>
      <c r="C1496" s="3"/>
      <c r="D1496" s="3"/>
      <c r="E1496" s="3"/>
      <c r="F1496" s="3"/>
      <c r="G1496" s="3"/>
      <c r="H1496" s="3"/>
      <c r="I1496" s="3"/>
      <c r="J1496" s="3"/>
      <c r="K1496" s="3"/>
      <c r="L1496" s="3"/>
      <c r="M1496" s="3"/>
      <c r="N1496" s="3"/>
      <c r="O1496" s="3"/>
      <c r="P1496" s="3"/>
      <c r="Q1496" s="42"/>
      <c r="R1496" s="3"/>
      <c r="S1496" s="3"/>
      <c r="T1496" s="3"/>
      <c r="U1496" s="3"/>
      <c r="V1496" s="42"/>
      <c r="W1496" s="3"/>
      <c r="X1496" s="3"/>
      <c r="Y1496" s="3"/>
      <c r="Z1496" s="3"/>
      <c r="AA1496" s="3"/>
      <c r="AB1496" s="3"/>
      <c r="AC1496" s="3"/>
      <c r="AD1496" s="3"/>
      <c r="AE1496" s="3"/>
      <c r="AF1496" s="3"/>
      <c r="AG1496" s="3"/>
      <c r="AH1496" s="3"/>
      <c r="AI1496" s="3"/>
      <c r="AJ1496" s="3"/>
      <c r="AK1496" s="3"/>
      <c r="AL1496" s="3"/>
      <c r="AM1496" s="3"/>
      <c r="AN1496" s="3"/>
    </row>
    <row r="1497" spans="1:40" ht="14.5">
      <c r="A1497" s="3"/>
      <c r="B1497" s="3"/>
      <c r="C1497" s="3"/>
      <c r="D1497" s="3"/>
      <c r="E1497" s="3"/>
      <c r="F1497" s="3"/>
      <c r="G1497" s="3"/>
      <c r="H1497" s="3"/>
      <c r="I1497" s="3"/>
      <c r="J1497" s="3"/>
      <c r="K1497" s="3"/>
      <c r="L1497" s="3"/>
      <c r="M1497" s="3"/>
      <c r="N1497" s="3"/>
      <c r="O1497" s="3"/>
      <c r="P1497" s="3"/>
      <c r="Q1497" s="42"/>
      <c r="R1497" s="3"/>
      <c r="S1497" s="3"/>
      <c r="T1497" s="3"/>
      <c r="U1497" s="3"/>
      <c r="V1497" s="42"/>
      <c r="W1497" s="3"/>
      <c r="X1497" s="3"/>
      <c r="Y1497" s="3"/>
      <c r="Z1497" s="3"/>
      <c r="AA1497" s="3"/>
      <c r="AB1497" s="3"/>
      <c r="AC1497" s="3"/>
      <c r="AD1497" s="3"/>
      <c r="AE1497" s="3"/>
      <c r="AF1497" s="3"/>
      <c r="AG1497" s="3"/>
      <c r="AH1497" s="3"/>
      <c r="AI1497" s="3"/>
      <c r="AJ1497" s="3"/>
      <c r="AK1497" s="3"/>
      <c r="AL1497" s="3"/>
      <c r="AM1497" s="3"/>
      <c r="AN1497" s="3"/>
    </row>
    <row r="1498" spans="1:40" ht="14.5">
      <c r="A1498" s="3"/>
      <c r="B1498" s="3"/>
      <c r="C1498" s="3"/>
      <c r="D1498" s="3"/>
      <c r="E1498" s="3"/>
      <c r="F1498" s="3"/>
      <c r="G1498" s="3"/>
      <c r="H1498" s="3"/>
      <c r="I1498" s="3"/>
      <c r="J1498" s="3"/>
      <c r="K1498" s="3"/>
      <c r="L1498" s="3"/>
      <c r="M1498" s="3"/>
      <c r="N1498" s="3"/>
      <c r="O1498" s="3"/>
      <c r="P1498" s="3"/>
      <c r="Q1498" s="42"/>
      <c r="R1498" s="3"/>
      <c r="S1498" s="3"/>
      <c r="T1498" s="3"/>
      <c r="U1498" s="3"/>
      <c r="V1498" s="42"/>
      <c r="W1498" s="3"/>
      <c r="X1498" s="3"/>
      <c r="Y1498" s="3"/>
      <c r="Z1498" s="3"/>
      <c r="AA1498" s="3"/>
      <c r="AB1498" s="3"/>
      <c r="AC1498" s="3"/>
      <c r="AD1498" s="3"/>
      <c r="AE1498" s="3"/>
      <c r="AF1498" s="3"/>
      <c r="AG1498" s="3"/>
      <c r="AH1498" s="3"/>
      <c r="AI1498" s="3"/>
      <c r="AJ1498" s="3"/>
      <c r="AK1498" s="3"/>
      <c r="AL1498" s="3"/>
      <c r="AM1498" s="3"/>
      <c r="AN1498" s="3"/>
    </row>
    <row r="1499" spans="1:40" ht="14.5">
      <c r="A1499" s="3"/>
      <c r="B1499" s="3"/>
      <c r="C1499" s="3"/>
      <c r="D1499" s="3"/>
      <c r="E1499" s="3"/>
      <c r="F1499" s="3"/>
      <c r="G1499" s="3"/>
      <c r="H1499" s="3"/>
      <c r="I1499" s="3"/>
      <c r="J1499" s="3"/>
      <c r="K1499" s="3"/>
      <c r="L1499" s="3"/>
      <c r="M1499" s="3"/>
      <c r="N1499" s="3"/>
      <c r="O1499" s="3"/>
      <c r="P1499" s="3"/>
      <c r="Q1499" s="42"/>
      <c r="R1499" s="3"/>
      <c r="S1499" s="3"/>
      <c r="T1499" s="3"/>
      <c r="U1499" s="3"/>
      <c r="V1499" s="42"/>
      <c r="W1499" s="3"/>
      <c r="X1499" s="3"/>
      <c r="Y1499" s="3"/>
      <c r="Z1499" s="3"/>
      <c r="AA1499" s="3"/>
      <c r="AB1499" s="3"/>
      <c r="AC1499" s="3"/>
      <c r="AD1499" s="3"/>
      <c r="AE1499" s="3"/>
      <c r="AF1499" s="3"/>
      <c r="AG1499" s="3"/>
      <c r="AH1499" s="3"/>
      <c r="AI1499" s="3"/>
      <c r="AJ1499" s="3"/>
      <c r="AK1499" s="3"/>
      <c r="AL1499" s="3"/>
      <c r="AM1499" s="3"/>
      <c r="AN1499" s="3"/>
    </row>
    <row r="1500" spans="1:40" ht="14.5">
      <c r="A1500" s="3"/>
      <c r="B1500" s="3"/>
      <c r="C1500" s="3"/>
      <c r="D1500" s="3"/>
      <c r="E1500" s="3"/>
      <c r="F1500" s="3"/>
      <c r="G1500" s="3"/>
      <c r="H1500" s="3"/>
      <c r="I1500" s="3"/>
      <c r="J1500" s="3"/>
      <c r="K1500" s="3"/>
      <c r="L1500" s="3"/>
      <c r="M1500" s="3"/>
      <c r="N1500" s="3"/>
      <c r="O1500" s="3"/>
      <c r="P1500" s="3"/>
      <c r="Q1500" s="42"/>
      <c r="R1500" s="3"/>
      <c r="S1500" s="3"/>
      <c r="T1500" s="3"/>
      <c r="U1500" s="3"/>
      <c r="V1500" s="42"/>
      <c r="W1500" s="3"/>
      <c r="X1500" s="3"/>
      <c r="Y1500" s="3"/>
      <c r="Z1500" s="3"/>
      <c r="AA1500" s="3"/>
      <c r="AB1500" s="3"/>
      <c r="AC1500" s="3"/>
      <c r="AD1500" s="3"/>
      <c r="AE1500" s="3"/>
      <c r="AF1500" s="3"/>
      <c r="AG1500" s="3"/>
      <c r="AH1500" s="3"/>
      <c r="AI1500" s="3"/>
      <c r="AJ1500" s="3"/>
      <c r="AK1500" s="3"/>
      <c r="AL1500" s="3"/>
      <c r="AM1500" s="3"/>
      <c r="AN1500" s="3"/>
    </row>
    <row r="1501" spans="1:40" ht="14.5">
      <c r="A1501" s="3"/>
      <c r="B1501" s="3"/>
      <c r="C1501" s="3"/>
      <c r="D1501" s="3"/>
      <c r="E1501" s="3"/>
      <c r="F1501" s="3"/>
      <c r="G1501" s="3"/>
      <c r="H1501" s="3"/>
      <c r="I1501" s="3"/>
      <c r="J1501" s="3"/>
      <c r="K1501" s="3"/>
      <c r="L1501" s="3"/>
      <c r="M1501" s="3"/>
      <c r="N1501" s="3"/>
      <c r="O1501" s="3"/>
      <c r="P1501" s="3"/>
      <c r="Q1501" s="42"/>
      <c r="R1501" s="3"/>
      <c r="S1501" s="3"/>
      <c r="T1501" s="3"/>
      <c r="U1501" s="3"/>
      <c r="V1501" s="42"/>
      <c r="W1501" s="3"/>
      <c r="X1501" s="3"/>
      <c r="Y1501" s="3"/>
      <c r="Z1501" s="3"/>
      <c r="AA1501" s="3"/>
      <c r="AB1501" s="3"/>
      <c r="AC1501" s="3"/>
      <c r="AD1501" s="3"/>
      <c r="AE1501" s="3"/>
      <c r="AF1501" s="3"/>
      <c r="AG1501" s="3"/>
      <c r="AH1501" s="3"/>
      <c r="AI1501" s="3"/>
      <c r="AJ1501" s="3"/>
      <c r="AK1501" s="3"/>
      <c r="AL1501" s="3"/>
      <c r="AM1501" s="3"/>
      <c r="AN1501" s="3"/>
    </row>
    <row r="1502" spans="1:40" ht="14.5">
      <c r="A1502" s="3"/>
      <c r="B1502" s="3"/>
      <c r="C1502" s="3"/>
      <c r="D1502" s="3"/>
      <c r="E1502" s="3"/>
      <c r="F1502" s="3"/>
      <c r="G1502" s="3"/>
      <c r="H1502" s="3"/>
      <c r="I1502" s="3"/>
      <c r="J1502" s="3"/>
      <c r="K1502" s="3"/>
      <c r="L1502" s="3"/>
      <c r="M1502" s="3"/>
      <c r="N1502" s="3"/>
      <c r="O1502" s="3"/>
      <c r="P1502" s="3"/>
      <c r="Q1502" s="42"/>
      <c r="R1502" s="3"/>
      <c r="S1502" s="3"/>
      <c r="T1502" s="3"/>
      <c r="U1502" s="3"/>
      <c r="V1502" s="42"/>
      <c r="W1502" s="3"/>
      <c r="X1502" s="3"/>
      <c r="Y1502" s="3"/>
      <c r="Z1502" s="3"/>
      <c r="AA1502" s="3"/>
      <c r="AB1502" s="3"/>
      <c r="AC1502" s="3"/>
      <c r="AD1502" s="3"/>
      <c r="AE1502" s="3"/>
      <c r="AF1502" s="3"/>
      <c r="AG1502" s="3"/>
      <c r="AH1502" s="3"/>
      <c r="AI1502" s="3"/>
      <c r="AJ1502" s="3"/>
      <c r="AK1502" s="3"/>
      <c r="AL1502" s="3"/>
      <c r="AM1502" s="3"/>
      <c r="AN1502" s="3"/>
    </row>
    <row r="1503" spans="1:40" ht="14.5">
      <c r="A1503" s="3"/>
      <c r="B1503" s="3"/>
      <c r="C1503" s="3"/>
      <c r="D1503" s="3"/>
      <c r="E1503" s="3"/>
      <c r="F1503" s="3"/>
      <c r="G1503" s="3"/>
      <c r="H1503" s="3"/>
      <c r="I1503" s="3"/>
      <c r="J1503" s="3"/>
      <c r="K1503" s="3"/>
      <c r="L1503" s="3"/>
      <c r="M1503" s="3"/>
      <c r="N1503" s="3"/>
      <c r="O1503" s="3"/>
      <c r="P1503" s="3"/>
      <c r="Q1503" s="42"/>
      <c r="R1503" s="3"/>
      <c r="S1503" s="3"/>
      <c r="T1503" s="3"/>
      <c r="U1503" s="3"/>
      <c r="V1503" s="42"/>
      <c r="W1503" s="3"/>
      <c r="X1503" s="3"/>
      <c r="Y1503" s="3"/>
      <c r="Z1503" s="3"/>
      <c r="AA1503" s="3"/>
      <c r="AB1503" s="3"/>
      <c r="AC1503" s="3"/>
      <c r="AD1503" s="3"/>
      <c r="AE1503" s="3"/>
      <c r="AF1503" s="3"/>
      <c r="AG1503" s="3"/>
      <c r="AH1503" s="3"/>
      <c r="AI1503" s="3"/>
      <c r="AJ1503" s="3"/>
      <c r="AK1503" s="3"/>
      <c r="AL1503" s="3"/>
      <c r="AM1503" s="3"/>
      <c r="AN1503" s="3"/>
    </row>
    <row r="1504" spans="1:40" ht="14.5">
      <c r="A1504" s="3"/>
      <c r="B1504" s="3"/>
      <c r="C1504" s="3"/>
      <c r="D1504" s="3"/>
      <c r="E1504" s="3"/>
      <c r="F1504" s="3"/>
      <c r="G1504" s="3"/>
      <c r="H1504" s="3"/>
      <c r="I1504" s="3"/>
      <c r="J1504" s="3"/>
      <c r="K1504" s="3"/>
      <c r="L1504" s="3"/>
      <c r="M1504" s="3"/>
      <c r="N1504" s="3"/>
      <c r="O1504" s="3"/>
      <c r="P1504" s="3"/>
      <c r="Q1504" s="42"/>
      <c r="R1504" s="3"/>
      <c r="S1504" s="3"/>
      <c r="T1504" s="3"/>
      <c r="U1504" s="3"/>
      <c r="V1504" s="42"/>
      <c r="W1504" s="3"/>
      <c r="X1504" s="3"/>
      <c r="Y1504" s="3"/>
      <c r="Z1504" s="3"/>
      <c r="AA1504" s="3"/>
      <c r="AB1504" s="3"/>
      <c r="AC1504" s="3"/>
      <c r="AD1504" s="3"/>
      <c r="AE1504" s="3"/>
      <c r="AF1504" s="3"/>
      <c r="AG1504" s="3"/>
      <c r="AH1504" s="3"/>
      <c r="AI1504" s="3"/>
      <c r="AJ1504" s="3"/>
      <c r="AK1504" s="3"/>
      <c r="AL1504" s="3"/>
      <c r="AM1504" s="3"/>
      <c r="AN1504" s="3"/>
    </row>
    <row r="1505" spans="1:40" ht="14.5">
      <c r="A1505" s="3"/>
      <c r="B1505" s="3"/>
      <c r="C1505" s="3"/>
      <c r="D1505" s="3"/>
      <c r="E1505" s="3"/>
      <c r="F1505" s="3"/>
      <c r="G1505" s="3"/>
      <c r="H1505" s="3"/>
      <c r="I1505" s="3"/>
      <c r="J1505" s="3"/>
      <c r="K1505" s="3"/>
      <c r="L1505" s="3"/>
      <c r="M1505" s="3"/>
      <c r="N1505" s="3"/>
      <c r="O1505" s="3"/>
      <c r="P1505" s="3"/>
      <c r="Q1505" s="42"/>
      <c r="R1505" s="3"/>
      <c r="S1505" s="3"/>
      <c r="T1505" s="3"/>
      <c r="U1505" s="3"/>
      <c r="V1505" s="42"/>
      <c r="W1505" s="3"/>
      <c r="X1505" s="3"/>
      <c r="Y1505" s="3"/>
      <c r="Z1505" s="3"/>
      <c r="AA1505" s="3"/>
      <c r="AB1505" s="3"/>
      <c r="AC1505" s="3"/>
      <c r="AD1505" s="3"/>
      <c r="AE1505" s="3"/>
      <c r="AF1505" s="3"/>
      <c r="AG1505" s="3"/>
      <c r="AH1505" s="3"/>
      <c r="AI1505" s="3"/>
      <c r="AJ1505" s="3"/>
      <c r="AK1505" s="3"/>
      <c r="AL1505" s="3"/>
      <c r="AM1505" s="3"/>
      <c r="AN1505" s="3"/>
    </row>
    <row r="1506" spans="1:40" ht="14.5">
      <c r="A1506" s="3"/>
      <c r="B1506" s="3"/>
      <c r="C1506" s="3"/>
      <c r="D1506" s="3"/>
      <c r="E1506" s="3"/>
      <c r="F1506" s="3"/>
      <c r="G1506" s="3"/>
      <c r="H1506" s="3"/>
      <c r="I1506" s="3"/>
      <c r="J1506" s="3"/>
      <c r="K1506" s="3"/>
      <c r="L1506" s="3"/>
      <c r="M1506" s="3"/>
      <c r="N1506" s="3"/>
      <c r="O1506" s="3"/>
      <c r="P1506" s="3"/>
      <c r="Q1506" s="42"/>
      <c r="R1506" s="3"/>
      <c r="S1506" s="3"/>
      <c r="T1506" s="3"/>
      <c r="U1506" s="3"/>
      <c r="V1506" s="42"/>
      <c r="W1506" s="3"/>
      <c r="X1506" s="3"/>
      <c r="Y1506" s="3"/>
      <c r="Z1506" s="3"/>
      <c r="AA1506" s="3"/>
      <c r="AB1506" s="3"/>
      <c r="AC1506" s="3"/>
      <c r="AD1506" s="3"/>
      <c r="AE1506" s="3"/>
      <c r="AF1506" s="3"/>
      <c r="AG1506" s="3"/>
      <c r="AH1506" s="3"/>
      <c r="AI1506" s="3"/>
      <c r="AJ1506" s="3"/>
      <c r="AK1506" s="3"/>
      <c r="AL1506" s="3"/>
      <c r="AM1506" s="3"/>
      <c r="AN1506" s="3"/>
    </row>
    <row r="1507" spans="1:40" ht="14.5">
      <c r="A1507" s="3"/>
      <c r="B1507" s="3"/>
      <c r="C1507" s="3"/>
      <c r="D1507" s="3"/>
      <c r="E1507" s="3"/>
      <c r="F1507" s="3"/>
      <c r="G1507" s="3"/>
      <c r="H1507" s="3"/>
      <c r="I1507" s="3"/>
      <c r="J1507" s="3"/>
      <c r="K1507" s="3"/>
      <c r="L1507" s="3"/>
      <c r="M1507" s="3"/>
      <c r="N1507" s="3"/>
      <c r="O1507" s="3"/>
      <c r="P1507" s="3"/>
      <c r="Q1507" s="42"/>
      <c r="R1507" s="3"/>
      <c r="S1507" s="3"/>
      <c r="T1507" s="3"/>
      <c r="U1507" s="3"/>
      <c r="V1507" s="42"/>
      <c r="W1507" s="3"/>
      <c r="X1507" s="3"/>
      <c r="Y1507" s="3"/>
      <c r="Z1507" s="3"/>
      <c r="AA1507" s="3"/>
      <c r="AB1507" s="3"/>
      <c r="AC1507" s="3"/>
      <c r="AD1507" s="3"/>
      <c r="AE1507" s="3"/>
      <c r="AF1507" s="3"/>
      <c r="AG1507" s="3"/>
      <c r="AH1507" s="3"/>
      <c r="AI1507" s="3"/>
      <c r="AJ1507" s="3"/>
      <c r="AK1507" s="3"/>
      <c r="AL1507" s="3"/>
      <c r="AM1507" s="3"/>
      <c r="AN1507" s="3"/>
    </row>
    <row r="1508" spans="1:40" ht="14.5">
      <c r="A1508" s="3"/>
      <c r="B1508" s="3"/>
      <c r="C1508" s="3"/>
      <c r="D1508" s="3"/>
      <c r="E1508" s="3"/>
      <c r="F1508" s="3"/>
      <c r="G1508" s="3"/>
      <c r="H1508" s="3"/>
      <c r="I1508" s="3"/>
      <c r="J1508" s="3"/>
      <c r="K1508" s="3"/>
      <c r="L1508" s="3"/>
      <c r="M1508" s="3"/>
      <c r="N1508" s="3"/>
      <c r="O1508" s="3"/>
      <c r="P1508" s="3"/>
      <c r="Q1508" s="42"/>
      <c r="R1508" s="3"/>
      <c r="S1508" s="3"/>
      <c r="T1508" s="3"/>
      <c r="U1508" s="3"/>
      <c r="V1508" s="42"/>
      <c r="W1508" s="3"/>
      <c r="X1508" s="3"/>
      <c r="Y1508" s="3"/>
      <c r="Z1508" s="3"/>
      <c r="AA1508" s="3"/>
      <c r="AB1508" s="3"/>
      <c r="AC1508" s="3"/>
      <c r="AD1508" s="3"/>
      <c r="AE1508" s="3"/>
      <c r="AF1508" s="3"/>
      <c r="AG1508" s="3"/>
      <c r="AH1508" s="3"/>
      <c r="AI1508" s="3"/>
      <c r="AJ1508" s="3"/>
      <c r="AK1508" s="3"/>
      <c r="AL1508" s="3"/>
      <c r="AM1508" s="3"/>
      <c r="AN1508" s="3"/>
    </row>
    <row r="1509" spans="1:40" ht="14.5">
      <c r="A1509" s="3"/>
      <c r="B1509" s="3"/>
      <c r="C1509" s="3"/>
      <c r="D1509" s="3"/>
      <c r="E1509" s="3"/>
      <c r="F1509" s="3"/>
      <c r="G1509" s="3"/>
      <c r="H1509" s="3"/>
      <c r="I1509" s="3"/>
      <c r="J1509" s="3"/>
      <c r="K1509" s="3"/>
      <c r="L1509" s="3"/>
      <c r="M1509" s="3"/>
      <c r="N1509" s="3"/>
      <c r="O1509" s="3"/>
      <c r="P1509" s="3"/>
      <c r="Q1509" s="42"/>
      <c r="R1509" s="3"/>
      <c r="S1509" s="3"/>
      <c r="T1509" s="3"/>
      <c r="U1509" s="3"/>
      <c r="V1509" s="42"/>
      <c r="W1509" s="3"/>
      <c r="X1509" s="3"/>
      <c r="Y1509" s="3"/>
      <c r="Z1509" s="3"/>
      <c r="AA1509" s="3"/>
      <c r="AB1509" s="3"/>
      <c r="AC1509" s="3"/>
      <c r="AD1509" s="3"/>
      <c r="AE1509" s="3"/>
      <c r="AF1509" s="3"/>
      <c r="AG1509" s="3"/>
      <c r="AH1509" s="3"/>
      <c r="AI1509" s="3"/>
      <c r="AJ1509" s="3"/>
      <c r="AK1509" s="3"/>
      <c r="AL1509" s="3"/>
      <c r="AM1509" s="3"/>
      <c r="AN1509" s="3"/>
    </row>
    <row r="1510" spans="1:40" ht="14.5">
      <c r="A1510" s="3"/>
      <c r="B1510" s="3"/>
      <c r="C1510" s="3"/>
      <c r="D1510" s="3"/>
      <c r="E1510" s="3"/>
      <c r="F1510" s="3"/>
      <c r="G1510" s="3"/>
      <c r="H1510" s="3"/>
      <c r="I1510" s="3"/>
      <c r="J1510" s="3"/>
      <c r="K1510" s="3"/>
      <c r="L1510" s="3"/>
      <c r="M1510" s="3"/>
      <c r="N1510" s="3"/>
      <c r="O1510" s="3"/>
      <c r="P1510" s="3"/>
      <c r="Q1510" s="42"/>
      <c r="R1510" s="3"/>
      <c r="S1510" s="3"/>
      <c r="T1510" s="3"/>
      <c r="U1510" s="3"/>
      <c r="V1510" s="42"/>
      <c r="W1510" s="3"/>
      <c r="X1510" s="3"/>
      <c r="Y1510" s="3"/>
      <c r="Z1510" s="3"/>
      <c r="AA1510" s="3"/>
      <c r="AB1510" s="3"/>
      <c r="AC1510" s="3"/>
      <c r="AD1510" s="3"/>
      <c r="AE1510" s="3"/>
      <c r="AF1510" s="3"/>
      <c r="AG1510" s="3"/>
      <c r="AH1510" s="3"/>
      <c r="AI1510" s="3"/>
      <c r="AJ1510" s="3"/>
      <c r="AK1510" s="3"/>
      <c r="AL1510" s="3"/>
      <c r="AM1510" s="3"/>
      <c r="AN1510" s="3"/>
    </row>
    <row r="1511" spans="1:40" ht="14.5">
      <c r="A1511" s="3"/>
      <c r="B1511" s="3"/>
      <c r="C1511" s="3"/>
      <c r="D1511" s="3"/>
      <c r="E1511" s="3"/>
      <c r="F1511" s="3"/>
      <c r="G1511" s="3"/>
      <c r="H1511" s="3"/>
      <c r="I1511" s="3"/>
      <c r="J1511" s="3"/>
      <c r="K1511" s="3"/>
      <c r="L1511" s="3"/>
      <c r="M1511" s="3"/>
      <c r="N1511" s="3"/>
      <c r="O1511" s="3"/>
      <c r="P1511" s="3"/>
      <c r="Q1511" s="42"/>
      <c r="R1511" s="3"/>
      <c r="S1511" s="3"/>
      <c r="T1511" s="3"/>
      <c r="U1511" s="3"/>
      <c r="V1511" s="42"/>
      <c r="W1511" s="3"/>
      <c r="X1511" s="3"/>
      <c r="Y1511" s="3"/>
      <c r="Z1511" s="3"/>
      <c r="AA1511" s="3"/>
      <c r="AB1511" s="3"/>
      <c r="AC1511" s="3"/>
      <c r="AD1511" s="3"/>
      <c r="AE1511" s="3"/>
      <c r="AF1511" s="3"/>
      <c r="AG1511" s="3"/>
      <c r="AH1511" s="3"/>
      <c r="AI1511" s="3"/>
      <c r="AJ1511" s="3"/>
      <c r="AK1511" s="3"/>
      <c r="AL1511" s="3"/>
      <c r="AM1511" s="3"/>
      <c r="AN1511" s="3"/>
    </row>
    <row r="1512" spans="1:40" ht="14.5">
      <c r="A1512" s="3"/>
      <c r="B1512" s="3"/>
      <c r="C1512" s="3"/>
      <c r="D1512" s="3"/>
      <c r="E1512" s="3"/>
      <c r="F1512" s="3"/>
      <c r="G1512" s="3"/>
      <c r="H1512" s="3"/>
      <c r="I1512" s="3"/>
      <c r="J1512" s="3"/>
      <c r="K1512" s="3"/>
      <c r="L1512" s="3"/>
      <c r="M1512" s="3"/>
      <c r="N1512" s="3"/>
      <c r="O1512" s="3"/>
      <c r="P1512" s="3"/>
      <c r="Q1512" s="42"/>
      <c r="R1512" s="3"/>
      <c r="S1512" s="3"/>
      <c r="T1512" s="3"/>
      <c r="U1512" s="3"/>
      <c r="V1512" s="42"/>
      <c r="W1512" s="3"/>
      <c r="X1512" s="3"/>
      <c r="Y1512" s="3"/>
      <c r="Z1512" s="3"/>
      <c r="AA1512" s="3"/>
      <c r="AB1512" s="3"/>
      <c r="AC1512" s="3"/>
      <c r="AD1512" s="3"/>
      <c r="AE1512" s="3"/>
      <c r="AF1512" s="3"/>
      <c r="AG1512" s="3"/>
      <c r="AH1512" s="3"/>
      <c r="AI1512" s="3"/>
      <c r="AJ1512" s="3"/>
      <c r="AK1512" s="3"/>
      <c r="AL1512" s="3"/>
      <c r="AM1512" s="3"/>
      <c r="AN1512" s="3"/>
    </row>
    <row r="1513" spans="1:40" ht="14.5">
      <c r="A1513" s="3"/>
      <c r="B1513" s="3"/>
      <c r="C1513" s="3"/>
      <c r="D1513" s="3"/>
      <c r="E1513" s="3"/>
      <c r="F1513" s="3"/>
      <c r="G1513" s="3"/>
      <c r="H1513" s="3"/>
      <c r="I1513" s="3"/>
      <c r="J1513" s="3"/>
      <c r="K1513" s="3"/>
      <c r="L1513" s="3"/>
      <c r="M1513" s="3"/>
      <c r="N1513" s="3"/>
      <c r="O1513" s="3"/>
      <c r="P1513" s="3"/>
      <c r="Q1513" s="42"/>
      <c r="R1513" s="3"/>
      <c r="S1513" s="3"/>
      <c r="T1513" s="3"/>
      <c r="U1513" s="3"/>
      <c r="V1513" s="42"/>
      <c r="W1513" s="3"/>
      <c r="X1513" s="3"/>
      <c r="Y1513" s="3"/>
      <c r="Z1513" s="3"/>
      <c r="AA1513" s="3"/>
      <c r="AB1513" s="3"/>
      <c r="AC1513" s="3"/>
      <c r="AD1513" s="3"/>
      <c r="AE1513" s="3"/>
      <c r="AF1513" s="3"/>
      <c r="AG1513" s="3"/>
      <c r="AH1513" s="3"/>
      <c r="AI1513" s="3"/>
      <c r="AJ1513" s="3"/>
      <c r="AK1513" s="3"/>
      <c r="AL1513" s="3"/>
      <c r="AM1513" s="3"/>
      <c r="AN1513" s="3"/>
    </row>
    <row r="1514" spans="1:40" ht="14.5">
      <c r="A1514" s="3"/>
      <c r="B1514" s="3"/>
      <c r="C1514" s="3"/>
      <c r="D1514" s="3"/>
      <c r="E1514" s="3"/>
      <c r="F1514" s="3"/>
      <c r="G1514" s="3"/>
      <c r="H1514" s="3"/>
      <c r="I1514" s="3"/>
      <c r="J1514" s="3"/>
      <c r="K1514" s="3"/>
      <c r="L1514" s="3"/>
      <c r="M1514" s="3"/>
      <c r="N1514" s="3"/>
      <c r="O1514" s="3"/>
      <c r="P1514" s="3"/>
      <c r="Q1514" s="42"/>
      <c r="R1514" s="3"/>
      <c r="S1514" s="3"/>
      <c r="T1514" s="3"/>
      <c r="U1514" s="3"/>
      <c r="V1514" s="42"/>
      <c r="W1514" s="3"/>
      <c r="X1514" s="3"/>
      <c r="Y1514" s="3"/>
      <c r="Z1514" s="3"/>
      <c r="AA1514" s="3"/>
      <c r="AB1514" s="3"/>
      <c r="AC1514" s="3"/>
      <c r="AD1514" s="3"/>
      <c r="AE1514" s="3"/>
      <c r="AF1514" s="3"/>
      <c r="AG1514" s="3"/>
      <c r="AH1514" s="3"/>
      <c r="AI1514" s="3"/>
      <c r="AJ1514" s="3"/>
      <c r="AK1514" s="3"/>
      <c r="AL1514" s="3"/>
      <c r="AM1514" s="3"/>
      <c r="AN1514" s="3"/>
    </row>
    <row r="1515" spans="1:40" ht="14.5">
      <c r="A1515" s="3"/>
      <c r="B1515" s="3"/>
      <c r="C1515" s="3"/>
      <c r="D1515" s="3"/>
      <c r="E1515" s="3"/>
      <c r="F1515" s="3"/>
      <c r="G1515" s="3"/>
      <c r="H1515" s="3"/>
      <c r="I1515" s="3"/>
      <c r="J1515" s="3"/>
      <c r="K1515" s="3"/>
      <c r="L1515" s="3"/>
      <c r="M1515" s="3"/>
      <c r="N1515" s="3"/>
      <c r="O1515" s="3"/>
      <c r="P1515" s="3"/>
      <c r="Q1515" s="42"/>
      <c r="R1515" s="3"/>
      <c r="S1515" s="3"/>
      <c r="T1515" s="3"/>
      <c r="U1515" s="3"/>
      <c r="V1515" s="42"/>
      <c r="W1515" s="3"/>
      <c r="X1515" s="3"/>
      <c r="Y1515" s="3"/>
      <c r="Z1515" s="3"/>
      <c r="AA1515" s="3"/>
      <c r="AB1515" s="3"/>
      <c r="AC1515" s="3"/>
      <c r="AD1515" s="3"/>
      <c r="AE1515" s="3"/>
      <c r="AF1515" s="3"/>
      <c r="AG1515" s="3"/>
      <c r="AH1515" s="3"/>
      <c r="AI1515" s="3"/>
      <c r="AJ1515" s="3"/>
      <c r="AK1515" s="3"/>
      <c r="AL1515" s="3"/>
      <c r="AM1515" s="3"/>
      <c r="AN1515" s="3"/>
    </row>
    <row r="1516" spans="1:40" ht="14.5">
      <c r="A1516" s="3"/>
      <c r="B1516" s="3"/>
      <c r="C1516" s="3"/>
      <c r="D1516" s="3"/>
      <c r="E1516" s="3"/>
      <c r="F1516" s="3"/>
      <c r="G1516" s="3"/>
      <c r="H1516" s="3"/>
      <c r="I1516" s="3"/>
      <c r="J1516" s="3"/>
      <c r="K1516" s="3"/>
      <c r="L1516" s="3"/>
      <c r="M1516" s="3"/>
      <c r="N1516" s="3"/>
      <c r="O1516" s="3"/>
      <c r="P1516" s="3"/>
      <c r="Q1516" s="42"/>
      <c r="R1516" s="3"/>
      <c r="S1516" s="3"/>
      <c r="T1516" s="3"/>
      <c r="U1516" s="3"/>
      <c r="V1516" s="42"/>
      <c r="W1516" s="3"/>
      <c r="X1516" s="3"/>
      <c r="Y1516" s="3"/>
      <c r="Z1516" s="3"/>
      <c r="AA1516" s="3"/>
      <c r="AB1516" s="3"/>
      <c r="AC1516" s="3"/>
      <c r="AD1516" s="3"/>
      <c r="AE1516" s="3"/>
      <c r="AF1516" s="3"/>
      <c r="AG1516" s="3"/>
      <c r="AH1516" s="3"/>
      <c r="AI1516" s="3"/>
      <c r="AJ1516" s="3"/>
      <c r="AK1516" s="3"/>
      <c r="AL1516" s="3"/>
      <c r="AM1516" s="3"/>
      <c r="AN1516" s="3"/>
    </row>
    <row r="1517" spans="1:40" ht="14.5">
      <c r="A1517" s="3"/>
      <c r="B1517" s="3"/>
      <c r="C1517" s="3"/>
      <c r="D1517" s="3"/>
      <c r="E1517" s="3"/>
      <c r="F1517" s="3"/>
      <c r="G1517" s="3"/>
      <c r="H1517" s="3"/>
      <c r="I1517" s="3"/>
      <c r="J1517" s="3"/>
      <c r="K1517" s="3"/>
      <c r="L1517" s="3"/>
      <c r="M1517" s="3"/>
      <c r="N1517" s="3"/>
      <c r="O1517" s="3"/>
      <c r="P1517" s="3"/>
      <c r="Q1517" s="42"/>
      <c r="R1517" s="3"/>
      <c r="S1517" s="3"/>
      <c r="T1517" s="3"/>
      <c r="U1517" s="3"/>
      <c r="V1517" s="42"/>
      <c r="W1517" s="3"/>
      <c r="X1517" s="3"/>
      <c r="Y1517" s="3"/>
      <c r="Z1517" s="3"/>
      <c r="AA1517" s="3"/>
      <c r="AB1517" s="3"/>
      <c r="AC1517" s="3"/>
      <c r="AD1517" s="3"/>
      <c r="AE1517" s="3"/>
      <c r="AF1517" s="3"/>
      <c r="AG1517" s="3"/>
      <c r="AH1517" s="3"/>
      <c r="AI1517" s="3"/>
      <c r="AJ1517" s="3"/>
      <c r="AK1517" s="3"/>
      <c r="AL1517" s="3"/>
      <c r="AM1517" s="3"/>
      <c r="AN1517" s="3"/>
    </row>
    <row r="1518" spans="1:40" ht="14.5">
      <c r="A1518" s="3"/>
      <c r="B1518" s="3"/>
      <c r="C1518" s="3"/>
      <c r="D1518" s="3"/>
      <c r="E1518" s="3"/>
      <c r="F1518" s="3"/>
      <c r="G1518" s="3"/>
      <c r="H1518" s="3"/>
      <c r="I1518" s="3"/>
      <c r="J1518" s="3"/>
      <c r="K1518" s="3"/>
      <c r="L1518" s="3"/>
      <c r="M1518" s="3"/>
      <c r="N1518" s="3"/>
      <c r="O1518" s="3"/>
      <c r="P1518" s="3"/>
      <c r="Q1518" s="42"/>
      <c r="R1518" s="3"/>
      <c r="S1518" s="3"/>
      <c r="T1518" s="3"/>
      <c r="U1518" s="3"/>
      <c r="V1518" s="42"/>
      <c r="W1518" s="3"/>
      <c r="X1518" s="3"/>
      <c r="Y1518" s="3"/>
      <c r="Z1518" s="3"/>
      <c r="AA1518" s="3"/>
      <c r="AB1518" s="3"/>
      <c r="AC1518" s="3"/>
      <c r="AD1518" s="3"/>
      <c r="AE1518" s="3"/>
      <c r="AF1518" s="3"/>
      <c r="AG1518" s="3"/>
      <c r="AH1518" s="3"/>
      <c r="AI1518" s="3"/>
      <c r="AJ1518" s="3"/>
      <c r="AK1518" s="3"/>
      <c r="AL1518" s="3"/>
      <c r="AM1518" s="3"/>
      <c r="AN1518" s="3"/>
    </row>
    <row r="1519" spans="1:40" ht="14.5">
      <c r="A1519" s="3"/>
      <c r="B1519" s="3"/>
      <c r="C1519" s="3"/>
      <c r="D1519" s="3"/>
      <c r="E1519" s="3"/>
      <c r="F1519" s="3"/>
      <c r="G1519" s="3"/>
      <c r="H1519" s="3"/>
      <c r="I1519" s="3"/>
      <c r="J1519" s="3"/>
      <c r="K1519" s="3"/>
      <c r="L1519" s="3"/>
      <c r="M1519" s="3"/>
      <c r="N1519" s="3"/>
      <c r="O1519" s="3"/>
      <c r="P1519" s="3"/>
      <c r="Q1519" s="42"/>
      <c r="R1519" s="3"/>
      <c r="S1519" s="3"/>
      <c r="T1519" s="3"/>
      <c r="U1519" s="3"/>
      <c r="V1519" s="42"/>
      <c r="W1519" s="3"/>
      <c r="X1519" s="3"/>
      <c r="Y1519" s="3"/>
      <c r="Z1519" s="3"/>
      <c r="AA1519" s="3"/>
      <c r="AB1519" s="3"/>
      <c r="AC1519" s="3"/>
      <c r="AD1519" s="3"/>
      <c r="AE1519" s="3"/>
      <c r="AF1519" s="3"/>
      <c r="AG1519" s="3"/>
      <c r="AH1519" s="3"/>
      <c r="AI1519" s="3"/>
      <c r="AJ1519" s="3"/>
      <c r="AK1519" s="3"/>
      <c r="AL1519" s="3"/>
      <c r="AM1519" s="3"/>
      <c r="AN1519" s="3"/>
    </row>
    <row r="1520" spans="1:40" ht="14.5">
      <c r="A1520" s="3"/>
      <c r="B1520" s="3"/>
      <c r="C1520" s="3"/>
      <c r="D1520" s="3"/>
      <c r="E1520" s="3"/>
      <c r="F1520" s="3"/>
      <c r="G1520" s="3"/>
      <c r="H1520" s="3"/>
      <c r="I1520" s="3"/>
      <c r="J1520" s="3"/>
      <c r="K1520" s="3"/>
      <c r="L1520" s="3"/>
      <c r="M1520" s="3"/>
      <c r="N1520" s="3"/>
      <c r="O1520" s="3"/>
      <c r="P1520" s="3"/>
      <c r="Q1520" s="42"/>
      <c r="R1520" s="3"/>
      <c r="S1520" s="3"/>
      <c r="T1520" s="3"/>
      <c r="U1520" s="3"/>
      <c r="V1520" s="42"/>
      <c r="W1520" s="3"/>
      <c r="X1520" s="3"/>
      <c r="Y1520" s="3"/>
      <c r="Z1520" s="3"/>
      <c r="AA1520" s="3"/>
      <c r="AB1520" s="3"/>
      <c r="AC1520" s="3"/>
      <c r="AD1520" s="3"/>
      <c r="AE1520" s="3"/>
      <c r="AF1520" s="3"/>
      <c r="AG1520" s="3"/>
      <c r="AH1520" s="3"/>
      <c r="AI1520" s="3"/>
      <c r="AJ1520" s="3"/>
      <c r="AK1520" s="3"/>
      <c r="AL1520" s="3"/>
      <c r="AM1520" s="3"/>
      <c r="AN1520" s="3"/>
    </row>
    <row r="1521" spans="1:40" ht="14.5">
      <c r="A1521" s="3"/>
      <c r="B1521" s="3"/>
      <c r="C1521" s="3"/>
      <c r="D1521" s="3"/>
      <c r="E1521" s="3"/>
      <c r="F1521" s="3"/>
      <c r="G1521" s="3"/>
      <c r="H1521" s="3"/>
      <c r="I1521" s="3"/>
      <c r="J1521" s="3"/>
      <c r="K1521" s="3"/>
      <c r="L1521" s="3"/>
      <c r="M1521" s="3"/>
      <c r="N1521" s="3"/>
      <c r="O1521" s="3"/>
      <c r="P1521" s="3"/>
      <c r="Q1521" s="42"/>
      <c r="R1521" s="3"/>
      <c r="S1521" s="3"/>
      <c r="T1521" s="3"/>
      <c r="U1521" s="3"/>
      <c r="V1521" s="42"/>
      <c r="W1521" s="3"/>
      <c r="X1521" s="3"/>
      <c r="Y1521" s="3"/>
      <c r="Z1521" s="3"/>
      <c r="AA1521" s="3"/>
      <c r="AB1521" s="3"/>
      <c r="AC1521" s="3"/>
      <c r="AD1521" s="3"/>
      <c r="AE1521" s="3"/>
      <c r="AF1521" s="3"/>
      <c r="AG1521" s="3"/>
      <c r="AH1521" s="3"/>
      <c r="AI1521" s="3"/>
      <c r="AJ1521" s="3"/>
      <c r="AK1521" s="3"/>
      <c r="AL1521" s="3"/>
      <c r="AM1521" s="3"/>
      <c r="AN1521" s="3"/>
    </row>
    <row r="1522" spans="1:40" ht="14.5">
      <c r="A1522" s="3"/>
      <c r="B1522" s="3"/>
      <c r="C1522" s="3"/>
      <c r="D1522" s="3"/>
      <c r="E1522" s="3"/>
      <c r="F1522" s="3"/>
      <c r="G1522" s="3"/>
      <c r="H1522" s="3"/>
      <c r="I1522" s="3"/>
      <c r="J1522" s="3"/>
      <c r="K1522" s="3"/>
      <c r="L1522" s="3"/>
      <c r="M1522" s="3"/>
      <c r="N1522" s="3"/>
      <c r="O1522" s="3"/>
      <c r="P1522" s="3"/>
      <c r="Q1522" s="42"/>
      <c r="R1522" s="3"/>
      <c r="S1522" s="3"/>
      <c r="T1522" s="3"/>
      <c r="U1522" s="3"/>
      <c r="V1522" s="42"/>
      <c r="W1522" s="3"/>
      <c r="X1522" s="3"/>
      <c r="Y1522" s="3"/>
      <c r="Z1522" s="3"/>
      <c r="AA1522" s="3"/>
      <c r="AB1522" s="3"/>
      <c r="AC1522" s="3"/>
      <c r="AD1522" s="3"/>
      <c r="AE1522" s="3"/>
      <c r="AF1522" s="3"/>
      <c r="AG1522" s="3"/>
      <c r="AH1522" s="3"/>
      <c r="AI1522" s="3"/>
      <c r="AJ1522" s="3"/>
      <c r="AK1522" s="3"/>
      <c r="AL1522" s="3"/>
      <c r="AM1522" s="3"/>
      <c r="AN1522" s="3"/>
    </row>
    <row r="1523" spans="1:40" ht="14.5">
      <c r="A1523" s="3"/>
      <c r="B1523" s="3"/>
      <c r="C1523" s="3"/>
      <c r="D1523" s="3"/>
      <c r="E1523" s="3"/>
      <c r="F1523" s="3"/>
      <c r="G1523" s="3"/>
      <c r="H1523" s="3"/>
      <c r="I1523" s="3"/>
      <c r="J1523" s="3"/>
      <c r="K1523" s="3"/>
      <c r="L1523" s="3"/>
      <c r="M1523" s="3"/>
      <c r="N1523" s="3"/>
      <c r="O1523" s="3"/>
      <c r="P1523" s="3"/>
      <c r="Q1523" s="42"/>
      <c r="R1523" s="3"/>
      <c r="S1523" s="3"/>
      <c r="T1523" s="3"/>
      <c r="U1523" s="3"/>
      <c r="V1523" s="42"/>
      <c r="W1523" s="3"/>
      <c r="X1523" s="3"/>
      <c r="Y1523" s="3"/>
      <c r="Z1523" s="3"/>
      <c r="AA1523" s="3"/>
      <c r="AB1523" s="3"/>
      <c r="AC1523" s="3"/>
      <c r="AD1523" s="3"/>
      <c r="AE1523" s="3"/>
      <c r="AF1523" s="3"/>
      <c r="AG1523" s="3"/>
      <c r="AH1523" s="3"/>
      <c r="AI1523" s="3"/>
      <c r="AJ1523" s="3"/>
      <c r="AK1523" s="3"/>
      <c r="AL1523" s="3"/>
      <c r="AM1523" s="3"/>
      <c r="AN1523" s="3"/>
    </row>
    <row r="1524" spans="1:40" ht="14.5">
      <c r="A1524" s="3"/>
      <c r="B1524" s="3"/>
      <c r="C1524" s="3"/>
      <c r="D1524" s="3"/>
      <c r="E1524" s="3"/>
      <c r="F1524" s="3"/>
      <c r="G1524" s="3"/>
      <c r="H1524" s="3"/>
      <c r="I1524" s="3"/>
      <c r="J1524" s="3"/>
      <c r="K1524" s="3"/>
      <c r="L1524" s="3"/>
      <c r="M1524" s="3"/>
      <c r="N1524" s="3"/>
      <c r="O1524" s="3"/>
      <c r="P1524" s="3"/>
      <c r="Q1524" s="42"/>
      <c r="R1524" s="3"/>
      <c r="S1524" s="3"/>
      <c r="T1524" s="3"/>
      <c r="U1524" s="3"/>
      <c r="V1524" s="42"/>
      <c r="W1524" s="3"/>
      <c r="X1524" s="3"/>
      <c r="Y1524" s="3"/>
      <c r="Z1524" s="3"/>
      <c r="AA1524" s="3"/>
      <c r="AB1524" s="3"/>
      <c r="AC1524" s="3"/>
      <c r="AD1524" s="3"/>
      <c r="AE1524" s="3"/>
      <c r="AF1524" s="3"/>
      <c r="AG1524" s="3"/>
      <c r="AH1524" s="3"/>
      <c r="AI1524" s="3"/>
      <c r="AJ1524" s="3"/>
      <c r="AK1524" s="3"/>
      <c r="AL1524" s="3"/>
      <c r="AM1524" s="3"/>
      <c r="AN1524" s="3"/>
    </row>
    <row r="1525" spans="1:40" ht="14.5">
      <c r="A1525" s="3"/>
      <c r="B1525" s="3"/>
      <c r="C1525" s="3"/>
      <c r="D1525" s="3"/>
      <c r="E1525" s="3"/>
      <c r="F1525" s="3"/>
      <c r="G1525" s="3"/>
      <c r="H1525" s="3"/>
      <c r="I1525" s="3"/>
      <c r="J1525" s="3"/>
      <c r="K1525" s="3"/>
      <c r="L1525" s="3"/>
      <c r="M1525" s="3"/>
      <c r="N1525" s="3"/>
      <c r="O1525" s="3"/>
      <c r="P1525" s="3"/>
      <c r="Q1525" s="42"/>
      <c r="R1525" s="3"/>
      <c r="S1525" s="3"/>
      <c r="T1525" s="3"/>
      <c r="U1525" s="3"/>
      <c r="V1525" s="42"/>
      <c r="W1525" s="3"/>
      <c r="X1525" s="3"/>
      <c r="Y1525" s="3"/>
      <c r="Z1525" s="3"/>
      <c r="AA1525" s="3"/>
      <c r="AB1525" s="3"/>
      <c r="AC1525" s="3"/>
      <c r="AD1525" s="3"/>
      <c r="AE1525" s="3"/>
      <c r="AF1525" s="3"/>
      <c r="AG1525" s="3"/>
      <c r="AH1525" s="3"/>
      <c r="AI1525" s="3"/>
      <c r="AJ1525" s="3"/>
      <c r="AK1525" s="3"/>
      <c r="AL1525" s="3"/>
      <c r="AM1525" s="3"/>
      <c r="AN1525" s="3"/>
    </row>
    <row r="1526" spans="1:40" ht="14.5">
      <c r="A1526" s="3"/>
      <c r="B1526" s="3"/>
      <c r="C1526" s="3"/>
      <c r="D1526" s="3"/>
      <c r="E1526" s="3"/>
      <c r="F1526" s="3"/>
      <c r="G1526" s="3"/>
      <c r="H1526" s="3"/>
      <c r="I1526" s="3"/>
      <c r="J1526" s="3"/>
      <c r="K1526" s="3"/>
      <c r="L1526" s="3"/>
      <c r="M1526" s="3"/>
      <c r="N1526" s="3"/>
      <c r="O1526" s="3"/>
      <c r="P1526" s="3"/>
      <c r="Q1526" s="42"/>
      <c r="R1526" s="3"/>
      <c r="S1526" s="3"/>
      <c r="T1526" s="3"/>
      <c r="U1526" s="3"/>
      <c r="V1526" s="42"/>
      <c r="W1526" s="3"/>
      <c r="X1526" s="3"/>
      <c r="Y1526" s="3"/>
      <c r="Z1526" s="3"/>
      <c r="AA1526" s="3"/>
      <c r="AB1526" s="3"/>
      <c r="AC1526" s="3"/>
      <c r="AD1526" s="3"/>
      <c r="AE1526" s="3"/>
      <c r="AF1526" s="3"/>
      <c r="AG1526" s="3"/>
      <c r="AH1526" s="3"/>
      <c r="AI1526" s="3"/>
      <c r="AJ1526" s="3"/>
      <c r="AK1526" s="3"/>
      <c r="AL1526" s="3"/>
      <c r="AM1526" s="3"/>
      <c r="AN1526" s="3"/>
    </row>
    <row r="1527" spans="1:40" ht="14.5">
      <c r="A1527" s="3"/>
      <c r="B1527" s="3"/>
      <c r="C1527" s="3"/>
      <c r="D1527" s="3"/>
      <c r="E1527" s="3"/>
      <c r="F1527" s="3"/>
      <c r="G1527" s="3"/>
      <c r="H1527" s="3"/>
      <c r="I1527" s="3"/>
      <c r="J1527" s="3"/>
      <c r="K1527" s="3"/>
      <c r="L1527" s="3"/>
      <c r="M1527" s="3"/>
      <c r="N1527" s="3"/>
      <c r="O1527" s="3"/>
      <c r="P1527" s="3"/>
      <c r="Q1527" s="42"/>
      <c r="R1527" s="3"/>
      <c r="S1527" s="3"/>
      <c r="T1527" s="3"/>
      <c r="U1527" s="3"/>
      <c r="V1527" s="42"/>
      <c r="W1527" s="3"/>
      <c r="X1527" s="3"/>
      <c r="Y1527" s="3"/>
      <c r="Z1527" s="3"/>
      <c r="AA1527" s="3"/>
      <c r="AB1527" s="3"/>
      <c r="AC1527" s="3"/>
      <c r="AD1527" s="3"/>
      <c r="AE1527" s="3"/>
      <c r="AF1527" s="3"/>
      <c r="AG1527" s="3"/>
      <c r="AH1527" s="3"/>
      <c r="AI1527" s="3"/>
      <c r="AJ1527" s="3"/>
      <c r="AK1527" s="3"/>
      <c r="AL1527" s="3"/>
      <c r="AM1527" s="3"/>
      <c r="AN1527" s="3"/>
    </row>
    <row r="1528" spans="1:40" ht="14.5">
      <c r="A1528" s="3"/>
      <c r="B1528" s="3"/>
      <c r="C1528" s="3"/>
      <c r="D1528" s="3"/>
      <c r="E1528" s="3"/>
      <c r="F1528" s="3"/>
      <c r="G1528" s="3"/>
      <c r="H1528" s="3"/>
      <c r="I1528" s="3"/>
      <c r="J1528" s="3"/>
      <c r="K1528" s="3"/>
      <c r="L1528" s="3"/>
      <c r="M1528" s="3"/>
      <c r="N1528" s="3"/>
      <c r="O1528" s="3"/>
      <c r="P1528" s="3"/>
      <c r="Q1528" s="42"/>
      <c r="R1528" s="3"/>
      <c r="S1528" s="3"/>
      <c r="T1528" s="3"/>
      <c r="U1528" s="3"/>
      <c r="V1528" s="42"/>
      <c r="W1528" s="3"/>
      <c r="X1528" s="3"/>
      <c r="Y1528" s="3"/>
      <c r="Z1528" s="3"/>
      <c r="AA1528" s="3"/>
      <c r="AB1528" s="3"/>
      <c r="AC1528" s="3"/>
      <c r="AD1528" s="3"/>
      <c r="AE1528" s="3"/>
      <c r="AF1528" s="3"/>
      <c r="AG1528" s="3"/>
      <c r="AH1528" s="3"/>
      <c r="AI1528" s="3"/>
      <c r="AJ1528" s="3"/>
      <c r="AK1528" s="3"/>
      <c r="AL1528" s="3"/>
      <c r="AM1528" s="3"/>
      <c r="AN1528" s="3"/>
    </row>
    <row r="1529" spans="1:40" ht="14.5">
      <c r="A1529" s="3"/>
      <c r="B1529" s="3"/>
      <c r="C1529" s="3"/>
      <c r="D1529" s="3"/>
      <c r="E1529" s="3"/>
      <c r="F1529" s="3"/>
      <c r="G1529" s="3"/>
      <c r="H1529" s="3"/>
      <c r="I1529" s="3"/>
      <c r="J1529" s="3"/>
      <c r="K1529" s="3"/>
      <c r="L1529" s="3"/>
      <c r="M1529" s="3"/>
      <c r="N1529" s="3"/>
      <c r="O1529" s="3"/>
      <c r="P1529" s="3"/>
      <c r="Q1529" s="42"/>
      <c r="R1529" s="3"/>
      <c r="S1529" s="3"/>
      <c r="T1529" s="3"/>
      <c r="U1529" s="3"/>
      <c r="V1529" s="42"/>
      <c r="W1529" s="3"/>
      <c r="X1529" s="3"/>
      <c r="Y1529" s="3"/>
      <c r="Z1529" s="3"/>
      <c r="AA1529" s="3"/>
      <c r="AB1529" s="3"/>
      <c r="AC1529" s="3"/>
      <c r="AD1529" s="3"/>
      <c r="AE1529" s="3"/>
      <c r="AF1529" s="3"/>
      <c r="AG1529" s="3"/>
      <c r="AH1529" s="3"/>
      <c r="AI1529" s="3"/>
      <c r="AJ1529" s="3"/>
      <c r="AK1529" s="3"/>
      <c r="AL1529" s="3"/>
      <c r="AM1529" s="3"/>
      <c r="AN1529" s="3"/>
    </row>
    <row r="1530" spans="1:40" ht="14.5">
      <c r="A1530" s="3"/>
      <c r="B1530" s="3"/>
      <c r="C1530" s="3"/>
      <c r="D1530" s="3"/>
      <c r="E1530" s="3"/>
      <c r="F1530" s="3"/>
      <c r="G1530" s="3"/>
      <c r="H1530" s="3"/>
      <c r="I1530" s="3"/>
      <c r="J1530" s="3"/>
      <c r="K1530" s="3"/>
      <c r="L1530" s="3"/>
      <c r="M1530" s="3"/>
      <c r="N1530" s="3"/>
      <c r="O1530" s="3"/>
      <c r="P1530" s="3"/>
      <c r="Q1530" s="42"/>
      <c r="R1530" s="3"/>
      <c r="S1530" s="3"/>
      <c r="T1530" s="3"/>
      <c r="U1530" s="3"/>
      <c r="V1530" s="42"/>
      <c r="W1530" s="3"/>
      <c r="X1530" s="3"/>
      <c r="Y1530" s="3"/>
      <c r="Z1530" s="3"/>
      <c r="AA1530" s="3"/>
      <c r="AB1530" s="3"/>
      <c r="AC1530" s="3"/>
      <c r="AD1530" s="3"/>
      <c r="AE1530" s="3"/>
      <c r="AF1530" s="3"/>
      <c r="AG1530" s="3"/>
      <c r="AH1530" s="3"/>
      <c r="AI1530" s="3"/>
      <c r="AJ1530" s="3"/>
      <c r="AK1530" s="3"/>
      <c r="AL1530" s="3"/>
      <c r="AM1530" s="3"/>
      <c r="AN1530" s="3"/>
    </row>
    <row r="1531" spans="1:40" ht="14.5">
      <c r="A1531" s="3"/>
      <c r="B1531" s="3"/>
      <c r="C1531" s="3"/>
      <c r="D1531" s="3"/>
      <c r="E1531" s="3"/>
      <c r="F1531" s="3"/>
      <c r="G1531" s="3"/>
      <c r="H1531" s="3"/>
      <c r="I1531" s="3"/>
      <c r="J1531" s="3"/>
      <c r="K1531" s="3"/>
      <c r="L1531" s="3"/>
      <c r="M1531" s="3"/>
      <c r="N1531" s="3"/>
      <c r="O1531" s="3"/>
      <c r="P1531" s="3"/>
      <c r="Q1531" s="42"/>
      <c r="R1531" s="3"/>
      <c r="S1531" s="3"/>
      <c r="T1531" s="3"/>
      <c r="U1531" s="3"/>
      <c r="V1531" s="42"/>
      <c r="W1531" s="3"/>
      <c r="X1531" s="3"/>
      <c r="Y1531" s="3"/>
      <c r="Z1531" s="3"/>
      <c r="AA1531" s="3"/>
      <c r="AB1531" s="3"/>
      <c r="AC1531" s="3"/>
      <c r="AD1531" s="3"/>
      <c r="AE1531" s="3"/>
      <c r="AF1531" s="3"/>
      <c r="AG1531" s="3"/>
      <c r="AH1531" s="3"/>
      <c r="AI1531" s="3"/>
      <c r="AJ1531" s="3"/>
      <c r="AK1531" s="3"/>
      <c r="AL1531" s="3"/>
      <c r="AM1531" s="3"/>
      <c r="AN1531" s="3"/>
    </row>
    <row r="1532" spans="1:40" ht="14.5">
      <c r="A1532" s="3"/>
      <c r="B1532" s="3"/>
      <c r="C1532" s="3"/>
      <c r="D1532" s="3"/>
      <c r="E1532" s="3"/>
      <c r="F1532" s="3"/>
      <c r="G1532" s="3"/>
      <c r="H1532" s="3"/>
      <c r="I1532" s="3"/>
      <c r="J1532" s="3"/>
      <c r="K1532" s="3"/>
      <c r="L1532" s="3"/>
      <c r="M1532" s="3"/>
      <c r="N1532" s="3"/>
      <c r="O1532" s="3"/>
      <c r="P1532" s="3"/>
      <c r="Q1532" s="42"/>
      <c r="R1532" s="3"/>
      <c r="S1532" s="3"/>
      <c r="T1532" s="3"/>
      <c r="U1532" s="3"/>
      <c r="V1532" s="42"/>
      <c r="W1532" s="3"/>
      <c r="X1532" s="3"/>
      <c r="Y1532" s="3"/>
      <c r="Z1532" s="3"/>
      <c r="AA1532" s="3"/>
      <c r="AB1532" s="3"/>
      <c r="AC1532" s="3"/>
      <c r="AD1532" s="3"/>
      <c r="AE1532" s="3"/>
      <c r="AF1532" s="3"/>
      <c r="AG1532" s="3"/>
      <c r="AH1532" s="3"/>
      <c r="AI1532" s="3"/>
      <c r="AJ1532" s="3"/>
      <c r="AK1532" s="3"/>
      <c r="AL1532" s="3"/>
      <c r="AM1532" s="3"/>
      <c r="AN1532" s="3"/>
    </row>
    <row r="1533" spans="1:40" ht="14.5">
      <c r="A1533" s="3"/>
      <c r="B1533" s="3"/>
      <c r="C1533" s="3"/>
      <c r="D1533" s="3"/>
      <c r="E1533" s="3"/>
      <c r="F1533" s="3"/>
      <c r="G1533" s="3"/>
      <c r="H1533" s="3"/>
      <c r="I1533" s="3"/>
      <c r="J1533" s="3"/>
      <c r="K1533" s="3"/>
      <c r="L1533" s="3"/>
      <c r="M1533" s="3"/>
      <c r="N1533" s="3"/>
      <c r="O1533" s="3"/>
      <c r="P1533" s="3"/>
      <c r="Q1533" s="42"/>
      <c r="R1533" s="3"/>
      <c r="S1533" s="3"/>
      <c r="T1533" s="3"/>
      <c r="U1533" s="3"/>
      <c r="V1533" s="42"/>
      <c r="W1533" s="3"/>
      <c r="X1533" s="3"/>
      <c r="Y1533" s="3"/>
      <c r="Z1533" s="3"/>
      <c r="AA1533" s="3"/>
      <c r="AB1533" s="3"/>
      <c r="AC1533" s="3"/>
      <c r="AD1533" s="3"/>
      <c r="AE1533" s="3"/>
      <c r="AF1533" s="3"/>
      <c r="AG1533" s="3"/>
      <c r="AH1533" s="3"/>
      <c r="AI1533" s="3"/>
      <c r="AJ1533" s="3"/>
      <c r="AK1533" s="3"/>
      <c r="AL1533" s="3"/>
      <c r="AM1533" s="3"/>
      <c r="AN1533" s="3"/>
    </row>
  </sheetData>
  <mergeCells count="3">
    <mergeCell ref="D27:E27"/>
    <mergeCell ref="F237:G237"/>
    <mergeCell ref="A648:B648"/>
  </mergeCells>
  <phoneticPr fontId="66"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N1545"/>
  <sheetViews>
    <sheetView zoomScale="80" zoomScaleNormal="80" workbookViewId="0">
      <pane ySplit="1" topLeftCell="A638" activePane="bottomLeft" state="frozen"/>
      <selection activeCell="D480" activeCellId="1" sqref="A140 D480"/>
      <selection pane="bottomLeft" activeCell="C648" sqref="C648"/>
    </sheetView>
  </sheetViews>
  <sheetFormatPr defaultColWidth="14.453125" defaultRowHeight="15.75" customHeight="1"/>
  <cols>
    <col min="21" max="21" width="16.1796875" customWidth="1"/>
  </cols>
  <sheetData>
    <row r="1" spans="1:40" ht="15.75" customHeight="1">
      <c r="A1" s="607" t="s">
        <v>611</v>
      </c>
      <c r="B1" s="605"/>
      <c r="C1" s="2" t="s">
        <v>612</v>
      </c>
      <c r="D1" s="2" t="s">
        <v>613</v>
      </c>
      <c r="E1" s="2" t="s">
        <v>614</v>
      </c>
      <c r="F1" s="2" t="s">
        <v>615</v>
      </c>
      <c r="G1" s="2" t="s">
        <v>616</v>
      </c>
      <c r="H1" s="2" t="s">
        <v>617</v>
      </c>
      <c r="I1" s="2" t="s">
        <v>618</v>
      </c>
      <c r="J1" s="2" t="s">
        <v>619</v>
      </c>
      <c r="K1" s="2" t="s">
        <v>620</v>
      </c>
      <c r="L1" s="2" t="s">
        <v>8</v>
      </c>
      <c r="M1" s="2" t="s">
        <v>621</v>
      </c>
      <c r="N1" s="2" t="s">
        <v>622</v>
      </c>
      <c r="O1" s="2" t="s">
        <v>623</v>
      </c>
      <c r="P1" s="2" t="s">
        <v>624</v>
      </c>
      <c r="Q1" s="2" t="s">
        <v>625</v>
      </c>
      <c r="R1" s="2" t="s">
        <v>626</v>
      </c>
      <c r="S1" s="2" t="s">
        <v>627</v>
      </c>
      <c r="T1" s="3"/>
      <c r="U1" s="3"/>
      <c r="V1" s="40"/>
      <c r="W1" s="40"/>
      <c r="X1" s="40"/>
      <c r="Y1" s="40"/>
      <c r="Z1" s="40"/>
      <c r="AA1" s="40"/>
      <c r="AB1" s="40"/>
      <c r="AC1" s="40"/>
      <c r="AD1" s="40"/>
      <c r="AE1" s="40"/>
      <c r="AF1" s="40"/>
      <c r="AG1" s="40"/>
      <c r="AH1" s="40"/>
      <c r="AI1" s="40"/>
      <c r="AJ1" s="40"/>
      <c r="AK1" s="40"/>
      <c r="AL1" s="40"/>
      <c r="AM1" s="40"/>
      <c r="AN1" s="40"/>
    </row>
    <row r="2" spans="1:40" ht="15.75" customHeight="1">
      <c r="A2" s="1" t="s">
        <v>628</v>
      </c>
      <c r="B2" s="4">
        <v>43889</v>
      </c>
      <c r="C2" s="2">
        <v>1</v>
      </c>
      <c r="D2" s="2">
        <v>1</v>
      </c>
      <c r="E2" s="3"/>
      <c r="F2" s="3"/>
      <c r="G2" s="3"/>
      <c r="H2" s="2">
        <v>1</v>
      </c>
      <c r="I2" s="3"/>
      <c r="J2" s="3"/>
      <c r="K2" s="3"/>
      <c r="L2" s="3"/>
      <c r="M2" s="3"/>
      <c r="N2" s="2">
        <v>1830</v>
      </c>
      <c r="O2" s="2">
        <v>1</v>
      </c>
      <c r="P2" s="2" t="s">
        <v>629</v>
      </c>
      <c r="Q2" s="3"/>
      <c r="R2" s="3"/>
      <c r="S2" s="3"/>
      <c r="T2" s="3"/>
      <c r="U2" s="3"/>
      <c r="V2" s="40"/>
      <c r="W2" s="40"/>
      <c r="X2" s="40"/>
      <c r="Y2" s="40"/>
      <c r="Z2" s="40"/>
      <c r="AA2" s="40"/>
      <c r="AB2" s="40"/>
      <c r="AC2" s="40"/>
      <c r="AD2" s="40"/>
      <c r="AE2" s="40"/>
      <c r="AF2" s="40"/>
      <c r="AG2" s="40"/>
      <c r="AH2" s="40"/>
      <c r="AI2" s="40"/>
      <c r="AJ2" s="40"/>
      <c r="AK2" s="40"/>
      <c r="AL2" s="40"/>
      <c r="AM2" s="40"/>
      <c r="AN2" s="40"/>
    </row>
    <row r="3" spans="1:40" ht="15.75" customHeight="1">
      <c r="A3" s="1" t="s">
        <v>37</v>
      </c>
      <c r="B3" s="2" t="s">
        <v>38</v>
      </c>
      <c r="C3" s="2">
        <v>3</v>
      </c>
      <c r="D3" s="2">
        <v>3</v>
      </c>
      <c r="E3" s="3"/>
      <c r="F3" s="3"/>
      <c r="G3" s="3"/>
      <c r="H3" s="3"/>
      <c r="I3" s="2">
        <v>1</v>
      </c>
      <c r="J3" s="2">
        <v>2</v>
      </c>
      <c r="K3" s="3"/>
      <c r="L3" s="3"/>
      <c r="M3" s="3"/>
      <c r="N3" s="3"/>
      <c r="O3" s="2">
        <v>1</v>
      </c>
      <c r="P3" s="2" t="s">
        <v>629</v>
      </c>
      <c r="Q3" s="3"/>
      <c r="R3" s="2">
        <v>1</v>
      </c>
      <c r="S3" s="3"/>
      <c r="T3" s="3"/>
      <c r="U3" s="3"/>
      <c r="V3" s="40"/>
      <c r="W3" s="40"/>
      <c r="X3" s="40"/>
      <c r="Y3" s="40"/>
      <c r="Z3" s="40"/>
      <c r="AA3" s="40"/>
      <c r="AB3" s="40"/>
      <c r="AC3" s="40"/>
      <c r="AD3" s="40"/>
      <c r="AE3" s="40"/>
      <c r="AF3" s="40"/>
      <c r="AG3" s="40"/>
      <c r="AH3" s="40"/>
      <c r="AI3" s="40"/>
      <c r="AJ3" s="40"/>
      <c r="AK3" s="40"/>
      <c r="AL3" s="40"/>
      <c r="AM3" s="40"/>
      <c r="AN3" s="40"/>
    </row>
    <row r="4" spans="1:40" ht="15.75" customHeight="1">
      <c r="A4" s="1" t="s">
        <v>42</v>
      </c>
      <c r="B4" s="2" t="s">
        <v>43</v>
      </c>
      <c r="C4" s="2">
        <v>10</v>
      </c>
      <c r="D4" s="2">
        <v>10</v>
      </c>
      <c r="E4" s="2">
        <v>3</v>
      </c>
      <c r="F4" s="3"/>
      <c r="G4" s="3"/>
      <c r="H4" s="3"/>
      <c r="I4" s="2">
        <v>6</v>
      </c>
      <c r="J4" s="2">
        <v>4</v>
      </c>
      <c r="K4" s="3"/>
      <c r="L4" s="3"/>
      <c r="M4" s="2">
        <v>3</v>
      </c>
      <c r="N4" s="3"/>
      <c r="O4" s="3"/>
      <c r="P4" s="2" t="s">
        <v>629</v>
      </c>
      <c r="Q4" s="41">
        <v>1</v>
      </c>
      <c r="R4" s="3"/>
      <c r="S4" s="3"/>
      <c r="T4" s="6" t="s">
        <v>630</v>
      </c>
      <c r="U4" s="6"/>
      <c r="V4" s="42"/>
      <c r="W4" s="42"/>
      <c r="X4" s="42"/>
      <c r="Y4" s="42"/>
      <c r="Z4" s="42"/>
      <c r="AA4" s="42"/>
      <c r="AB4" s="42"/>
      <c r="AC4" s="42"/>
      <c r="AD4" s="42"/>
      <c r="AE4" s="42"/>
      <c r="AF4" s="42"/>
      <c r="AG4" s="42"/>
      <c r="AH4" s="42"/>
      <c r="AI4" s="42"/>
      <c r="AJ4" s="42"/>
      <c r="AK4" s="42"/>
      <c r="AL4" s="42"/>
      <c r="AM4" s="42"/>
      <c r="AN4" s="42"/>
    </row>
    <row r="5" spans="1:40" ht="15.75" customHeight="1">
      <c r="A5" s="1" t="s">
        <v>631</v>
      </c>
      <c r="B5" s="2" t="s">
        <v>48</v>
      </c>
      <c r="C5" s="2">
        <v>1</v>
      </c>
      <c r="D5" s="2">
        <v>1</v>
      </c>
      <c r="E5" s="3"/>
      <c r="F5" s="3"/>
      <c r="G5" s="3"/>
      <c r="H5" s="3"/>
      <c r="I5" s="2">
        <v>1</v>
      </c>
      <c r="J5" s="3"/>
      <c r="K5" s="3"/>
      <c r="L5" s="3"/>
      <c r="M5" s="3"/>
      <c r="N5" s="3"/>
      <c r="O5" s="3"/>
      <c r="P5" s="2" t="s">
        <v>629</v>
      </c>
      <c r="Q5" s="3"/>
      <c r="R5" s="3"/>
      <c r="S5" s="3"/>
      <c r="T5" s="3"/>
      <c r="U5" s="3"/>
      <c r="V5" s="40"/>
      <c r="W5" s="40"/>
      <c r="X5" s="40"/>
      <c r="Y5" s="40"/>
      <c r="Z5" s="40"/>
      <c r="AA5" s="40"/>
      <c r="AB5" s="40"/>
      <c r="AC5" s="40"/>
      <c r="AD5" s="40"/>
      <c r="AE5" s="40"/>
      <c r="AF5" s="40"/>
      <c r="AG5" s="40"/>
      <c r="AH5" s="40"/>
      <c r="AI5" s="40"/>
      <c r="AJ5" s="40"/>
      <c r="AK5" s="40"/>
      <c r="AL5" s="40"/>
      <c r="AM5" s="40"/>
      <c r="AN5" s="40"/>
    </row>
    <row r="6" spans="1:40" ht="15.75" customHeight="1">
      <c r="A6" s="1" t="s">
        <v>53</v>
      </c>
      <c r="B6" s="2" t="s">
        <v>54</v>
      </c>
      <c r="C6" s="2">
        <v>9</v>
      </c>
      <c r="D6" s="2">
        <v>9</v>
      </c>
      <c r="E6" s="3"/>
      <c r="F6" s="3"/>
      <c r="G6" s="3"/>
      <c r="H6" s="3"/>
      <c r="I6" s="2">
        <v>4</v>
      </c>
      <c r="J6" s="2">
        <v>5</v>
      </c>
      <c r="K6" s="3"/>
      <c r="L6" s="3"/>
      <c r="M6" s="2">
        <v>2</v>
      </c>
      <c r="N6" s="2">
        <v>3011</v>
      </c>
      <c r="O6" s="3"/>
      <c r="P6" s="2" t="s">
        <v>629</v>
      </c>
      <c r="Q6" s="3"/>
      <c r="R6" s="2">
        <v>2</v>
      </c>
      <c r="S6" s="3"/>
      <c r="T6" s="3"/>
      <c r="U6" s="3"/>
      <c r="V6" s="40"/>
      <c r="W6" s="40"/>
      <c r="X6" s="40"/>
      <c r="Y6" s="40"/>
      <c r="Z6" s="40"/>
      <c r="AA6" s="40"/>
      <c r="AB6" s="40"/>
      <c r="AC6" s="40"/>
      <c r="AD6" s="40"/>
      <c r="AE6" s="40"/>
      <c r="AF6" s="40"/>
      <c r="AG6" s="40"/>
      <c r="AH6" s="40"/>
      <c r="AI6" s="40"/>
      <c r="AJ6" s="40"/>
      <c r="AK6" s="40"/>
      <c r="AL6" s="40"/>
      <c r="AM6" s="40"/>
      <c r="AN6" s="40"/>
    </row>
    <row r="7" spans="1:40" ht="15.75" customHeight="1">
      <c r="A7" s="1" t="s">
        <v>58</v>
      </c>
      <c r="B7" s="4">
        <v>43871</v>
      </c>
      <c r="C7" s="2">
        <v>10</v>
      </c>
      <c r="D7" s="2">
        <v>9</v>
      </c>
      <c r="E7" s="3"/>
      <c r="F7" s="3"/>
      <c r="G7" s="3"/>
      <c r="H7" s="3"/>
      <c r="I7" s="2">
        <v>6</v>
      </c>
      <c r="J7" s="2">
        <v>4</v>
      </c>
      <c r="K7" s="3"/>
      <c r="L7" s="3"/>
      <c r="M7" s="2">
        <v>6</v>
      </c>
      <c r="N7" s="2">
        <v>2423</v>
      </c>
      <c r="O7" s="2">
        <v>2</v>
      </c>
      <c r="P7" s="2" t="s">
        <v>629</v>
      </c>
      <c r="Q7" s="3"/>
      <c r="R7" s="2">
        <v>7</v>
      </c>
      <c r="S7" s="41">
        <v>1</v>
      </c>
      <c r="T7" s="6" t="s">
        <v>632</v>
      </c>
      <c r="U7" s="6"/>
      <c r="V7" s="42"/>
      <c r="W7" s="42"/>
      <c r="X7" s="42"/>
      <c r="Y7" s="42"/>
      <c r="Z7" s="42"/>
      <c r="AA7" s="42"/>
      <c r="AB7" s="42"/>
      <c r="AC7" s="42"/>
      <c r="AD7" s="42"/>
      <c r="AE7" s="42"/>
      <c r="AF7" s="42"/>
      <c r="AG7" s="42"/>
      <c r="AH7" s="42"/>
      <c r="AI7" s="42"/>
      <c r="AJ7" s="42"/>
      <c r="AK7" s="42"/>
      <c r="AL7" s="42"/>
      <c r="AM7" s="42"/>
      <c r="AN7" s="42"/>
    </row>
    <row r="8" spans="1:40" ht="15.75" customHeight="1">
      <c r="A8" s="1" t="s">
        <v>62</v>
      </c>
      <c r="B8" s="2" t="s">
        <v>63</v>
      </c>
      <c r="C8" s="2">
        <v>2</v>
      </c>
      <c r="D8" s="2">
        <v>2</v>
      </c>
      <c r="E8" s="3"/>
      <c r="F8" s="3"/>
      <c r="G8" s="3"/>
      <c r="H8" s="3"/>
      <c r="I8" s="3"/>
      <c r="J8" s="2">
        <v>2</v>
      </c>
      <c r="K8" s="3"/>
      <c r="L8" s="2">
        <v>2</v>
      </c>
      <c r="M8" s="3"/>
      <c r="N8" s="2">
        <v>3145</v>
      </c>
      <c r="O8" s="3"/>
      <c r="P8" s="2" t="s">
        <v>629</v>
      </c>
      <c r="Q8" s="3"/>
      <c r="R8" s="3"/>
      <c r="S8" s="3"/>
      <c r="T8" s="3"/>
      <c r="U8" s="3"/>
      <c r="V8" s="40"/>
      <c r="W8" s="40"/>
      <c r="X8" s="40"/>
      <c r="Y8" s="40"/>
      <c r="Z8" s="40"/>
      <c r="AA8" s="40"/>
      <c r="AB8" s="40"/>
      <c r="AC8" s="40"/>
      <c r="AD8" s="40"/>
      <c r="AE8" s="40"/>
      <c r="AF8" s="40"/>
      <c r="AG8" s="40"/>
      <c r="AH8" s="40"/>
      <c r="AI8" s="40"/>
      <c r="AJ8" s="40"/>
      <c r="AK8" s="40"/>
      <c r="AL8" s="40"/>
      <c r="AM8" s="40"/>
      <c r="AN8" s="40"/>
    </row>
    <row r="9" spans="1:40" ht="15.75" customHeight="1">
      <c r="A9" s="1" t="s">
        <v>66</v>
      </c>
      <c r="B9" s="2" t="s">
        <v>67</v>
      </c>
      <c r="C9" s="2">
        <v>15</v>
      </c>
      <c r="D9" s="2">
        <v>15</v>
      </c>
      <c r="E9" s="2">
        <v>0</v>
      </c>
      <c r="F9" s="3"/>
      <c r="G9" s="3"/>
      <c r="H9" s="3"/>
      <c r="I9" s="2">
        <v>3</v>
      </c>
      <c r="J9" s="2">
        <v>12</v>
      </c>
      <c r="K9" s="3"/>
      <c r="L9" s="3"/>
      <c r="M9" s="3"/>
      <c r="N9" s="3"/>
      <c r="O9" s="3"/>
      <c r="P9" s="2" t="s">
        <v>49</v>
      </c>
      <c r="Q9" s="3"/>
      <c r="R9" s="3"/>
      <c r="S9" s="3"/>
      <c r="T9" s="3"/>
      <c r="U9" s="3"/>
      <c r="V9" s="40"/>
      <c r="W9" s="40"/>
      <c r="X9" s="40"/>
      <c r="Y9" s="40"/>
      <c r="Z9" s="40"/>
      <c r="AA9" s="40"/>
      <c r="AB9" s="40"/>
      <c r="AC9" s="40"/>
      <c r="AD9" s="40"/>
      <c r="AE9" s="40"/>
      <c r="AF9" s="40"/>
      <c r="AG9" s="40"/>
      <c r="AH9" s="40"/>
      <c r="AI9" s="40"/>
      <c r="AJ9" s="40"/>
      <c r="AK9" s="40"/>
      <c r="AL9" s="40"/>
      <c r="AM9" s="40"/>
      <c r="AN9" s="40"/>
    </row>
    <row r="10" spans="1:40" ht="15.75" customHeight="1">
      <c r="A10" s="1" t="s">
        <v>71</v>
      </c>
      <c r="B10" s="2" t="s">
        <v>633</v>
      </c>
      <c r="C10" s="2">
        <v>0</v>
      </c>
      <c r="D10" s="2">
        <v>0</v>
      </c>
      <c r="E10" s="2">
        <v>1</v>
      </c>
      <c r="F10" s="3"/>
      <c r="G10" s="3"/>
      <c r="H10" s="3"/>
      <c r="I10" s="3"/>
      <c r="J10" s="3"/>
      <c r="K10" s="3"/>
      <c r="L10" s="3"/>
      <c r="M10" s="3"/>
      <c r="N10" s="3"/>
      <c r="O10" s="3"/>
      <c r="P10" s="2" t="s">
        <v>634</v>
      </c>
      <c r="Q10" s="3"/>
      <c r="R10" s="3"/>
      <c r="S10" s="3"/>
      <c r="T10" s="3"/>
      <c r="U10" s="3"/>
      <c r="V10" s="40"/>
      <c r="W10" s="40"/>
      <c r="X10" s="40"/>
      <c r="Y10" s="40"/>
      <c r="Z10" s="40"/>
      <c r="AA10" s="40"/>
      <c r="AB10" s="40"/>
      <c r="AC10" s="40"/>
      <c r="AD10" s="40"/>
      <c r="AE10" s="40"/>
      <c r="AF10" s="40"/>
      <c r="AG10" s="40"/>
      <c r="AH10" s="40"/>
      <c r="AI10" s="40"/>
      <c r="AJ10" s="40"/>
      <c r="AK10" s="40"/>
      <c r="AL10" s="40"/>
      <c r="AM10" s="40"/>
      <c r="AN10" s="40"/>
    </row>
    <row r="11" spans="1:40" ht="15.75" customHeight="1">
      <c r="A11" s="1" t="s">
        <v>73</v>
      </c>
      <c r="B11" s="2" t="s">
        <v>74</v>
      </c>
      <c r="C11" s="2">
        <v>17</v>
      </c>
      <c r="D11" s="2">
        <v>16</v>
      </c>
      <c r="E11" s="3"/>
      <c r="F11" s="3"/>
      <c r="G11" s="3"/>
      <c r="H11" s="3"/>
      <c r="I11" s="3"/>
      <c r="J11" s="2">
        <v>17</v>
      </c>
      <c r="K11" s="3"/>
      <c r="L11" s="3"/>
      <c r="M11" s="2">
        <v>2</v>
      </c>
      <c r="N11" s="2" t="s">
        <v>635</v>
      </c>
      <c r="O11" s="3"/>
      <c r="P11" s="2" t="s">
        <v>629</v>
      </c>
      <c r="Q11" s="185">
        <v>0</v>
      </c>
      <c r="R11" s="2">
        <v>3</v>
      </c>
      <c r="S11" s="3"/>
      <c r="T11" s="3"/>
      <c r="U11" s="3"/>
      <c r="V11" s="40"/>
      <c r="W11" s="40"/>
      <c r="X11" s="40"/>
      <c r="Y11" s="40"/>
      <c r="Z11" s="40"/>
      <c r="AA11" s="40"/>
      <c r="AB11" s="40"/>
      <c r="AC11" s="40"/>
      <c r="AD11" s="40"/>
      <c r="AE11" s="40"/>
      <c r="AF11" s="40"/>
      <c r="AG11" s="40"/>
      <c r="AH11" s="40"/>
      <c r="AI11" s="40"/>
      <c r="AJ11" s="40"/>
      <c r="AK11" s="40"/>
      <c r="AL11" s="40"/>
      <c r="AM11" s="40"/>
      <c r="AN11" s="40"/>
    </row>
    <row r="12" spans="1:40" ht="15.75" customHeight="1">
      <c r="A12" s="1" t="s">
        <v>76</v>
      </c>
      <c r="B12" s="2" t="s">
        <v>77</v>
      </c>
      <c r="C12" s="2">
        <v>7</v>
      </c>
      <c r="D12" s="2">
        <v>7</v>
      </c>
      <c r="E12" s="3"/>
      <c r="F12" s="3"/>
      <c r="G12" s="3"/>
      <c r="H12" s="3"/>
      <c r="I12" s="3"/>
      <c r="J12" s="2">
        <v>7</v>
      </c>
      <c r="K12" s="3"/>
      <c r="L12" s="3"/>
      <c r="M12" s="3"/>
      <c r="N12" s="2">
        <v>3264</v>
      </c>
      <c r="O12" s="3"/>
      <c r="P12" s="2">
        <v>1</v>
      </c>
      <c r="Q12" s="3"/>
      <c r="R12" s="3"/>
      <c r="S12" s="3"/>
      <c r="T12" s="3"/>
      <c r="U12" s="3"/>
      <c r="V12" s="40"/>
      <c r="W12" s="40"/>
      <c r="X12" s="40"/>
      <c r="Y12" s="40"/>
      <c r="Z12" s="40"/>
      <c r="AA12" s="40"/>
      <c r="AB12" s="40"/>
      <c r="AC12" s="40"/>
      <c r="AD12" s="40"/>
      <c r="AE12" s="40"/>
      <c r="AF12" s="40"/>
      <c r="AG12" s="40"/>
      <c r="AH12" s="40"/>
      <c r="AI12" s="40"/>
      <c r="AJ12" s="40"/>
      <c r="AK12" s="40"/>
      <c r="AL12" s="40"/>
      <c r="AM12" s="40"/>
      <c r="AN12" s="40"/>
    </row>
    <row r="13" spans="1:40" ht="15.75" customHeight="1">
      <c r="A13" s="1" t="s">
        <v>80</v>
      </c>
      <c r="B13" s="2" t="s">
        <v>636</v>
      </c>
      <c r="C13" s="2">
        <v>1</v>
      </c>
      <c r="D13" s="2">
        <v>1</v>
      </c>
      <c r="E13" s="3"/>
      <c r="F13" s="3"/>
      <c r="G13" s="3"/>
      <c r="H13" s="3"/>
      <c r="I13" s="3"/>
      <c r="J13" s="2">
        <v>1</v>
      </c>
      <c r="K13" s="3"/>
      <c r="L13" s="3"/>
      <c r="M13" s="3"/>
      <c r="N13" s="2">
        <v>3120</v>
      </c>
      <c r="O13" s="2">
        <v>1</v>
      </c>
      <c r="P13" s="2" t="s">
        <v>637</v>
      </c>
      <c r="Q13" s="3"/>
      <c r="R13" s="3"/>
      <c r="S13" s="3"/>
      <c r="T13" s="3"/>
      <c r="U13" s="3"/>
      <c r="V13" s="40"/>
      <c r="W13" s="40"/>
      <c r="X13" s="40"/>
      <c r="Y13" s="40"/>
      <c r="Z13" s="40"/>
      <c r="AA13" s="40"/>
      <c r="AB13" s="40"/>
      <c r="AC13" s="40"/>
      <c r="AD13" s="40"/>
      <c r="AE13" s="40"/>
      <c r="AF13" s="40"/>
      <c r="AG13" s="40"/>
      <c r="AH13" s="40"/>
      <c r="AI13" s="40"/>
      <c r="AJ13" s="40"/>
      <c r="AK13" s="40"/>
      <c r="AL13" s="40"/>
      <c r="AM13" s="40"/>
      <c r="AN13" s="40"/>
    </row>
    <row r="14" spans="1:40" ht="15.75" customHeight="1">
      <c r="A14" s="1" t="s">
        <v>82</v>
      </c>
      <c r="B14" s="2" t="s">
        <v>638</v>
      </c>
      <c r="C14" s="2">
        <v>33</v>
      </c>
      <c r="D14" s="2">
        <v>33</v>
      </c>
      <c r="E14" s="3"/>
      <c r="F14" s="3"/>
      <c r="G14" s="3"/>
      <c r="H14" s="3"/>
      <c r="I14" s="2">
        <v>1</v>
      </c>
      <c r="J14" s="2">
        <v>32</v>
      </c>
      <c r="K14" s="3"/>
      <c r="L14" s="2">
        <v>3</v>
      </c>
      <c r="M14" s="2">
        <v>1</v>
      </c>
      <c r="N14" s="3"/>
      <c r="O14" s="2">
        <v>3</v>
      </c>
      <c r="P14" s="2">
        <v>3</v>
      </c>
      <c r="Q14" s="185">
        <v>0</v>
      </c>
      <c r="R14" s="2">
        <v>1</v>
      </c>
      <c r="S14" s="3"/>
      <c r="T14" s="2"/>
      <c r="U14" s="3"/>
      <c r="V14" s="40"/>
      <c r="W14" s="40"/>
      <c r="X14" s="40"/>
      <c r="Y14" s="40"/>
      <c r="Z14" s="40"/>
      <c r="AA14" s="40"/>
      <c r="AB14" s="40"/>
      <c r="AC14" s="40"/>
      <c r="AD14" s="40"/>
      <c r="AE14" s="40"/>
      <c r="AF14" s="40"/>
      <c r="AG14" s="40"/>
      <c r="AH14" s="40"/>
      <c r="AI14" s="40"/>
      <c r="AJ14" s="40"/>
      <c r="AK14" s="40"/>
      <c r="AL14" s="40"/>
      <c r="AM14" s="40"/>
      <c r="AN14" s="40"/>
    </row>
    <row r="15" spans="1:40" ht="15.75" customHeight="1">
      <c r="A15" s="1" t="s">
        <v>84</v>
      </c>
      <c r="B15" s="2" t="s">
        <v>85</v>
      </c>
      <c r="C15" s="2">
        <v>1</v>
      </c>
      <c r="D15" s="2">
        <v>1</v>
      </c>
      <c r="E15" s="3"/>
      <c r="F15" s="3"/>
      <c r="G15" s="3"/>
      <c r="H15" s="3"/>
      <c r="I15" s="3"/>
      <c r="J15" s="2">
        <v>1</v>
      </c>
      <c r="K15" s="3"/>
      <c r="L15" s="3"/>
      <c r="M15" s="3"/>
      <c r="N15" s="2">
        <v>3205</v>
      </c>
      <c r="O15" s="3"/>
      <c r="P15" s="2">
        <v>1</v>
      </c>
      <c r="Q15" s="3"/>
      <c r="R15" s="3"/>
      <c r="S15" s="3"/>
      <c r="T15" s="3"/>
      <c r="U15" s="3"/>
      <c r="V15" s="40"/>
      <c r="W15" s="40"/>
      <c r="X15" s="40"/>
      <c r="Y15" s="40"/>
      <c r="Z15" s="40"/>
      <c r="AA15" s="40"/>
      <c r="AB15" s="40"/>
      <c r="AC15" s="40"/>
      <c r="AD15" s="40"/>
      <c r="AE15" s="40"/>
      <c r="AF15" s="40"/>
      <c r="AG15" s="40"/>
      <c r="AH15" s="40"/>
      <c r="AI15" s="40"/>
      <c r="AJ15" s="40"/>
      <c r="AK15" s="40"/>
      <c r="AL15" s="40"/>
      <c r="AM15" s="40"/>
      <c r="AN15" s="40"/>
    </row>
    <row r="16" spans="1:40" ht="15.75" customHeight="1">
      <c r="A16" s="1" t="s">
        <v>86</v>
      </c>
      <c r="B16" s="2" t="s">
        <v>87</v>
      </c>
      <c r="C16" s="2">
        <v>17</v>
      </c>
      <c r="D16" s="2">
        <v>17</v>
      </c>
      <c r="E16" s="3"/>
      <c r="F16" s="3"/>
      <c r="G16" s="3"/>
      <c r="H16" s="3"/>
      <c r="I16" s="20">
        <v>3</v>
      </c>
      <c r="J16" s="2">
        <v>14</v>
      </c>
      <c r="K16" s="3"/>
      <c r="L16" s="3"/>
      <c r="M16" s="3"/>
      <c r="N16" s="2">
        <v>3154</v>
      </c>
      <c r="O16" s="2">
        <v>17</v>
      </c>
      <c r="P16" s="2" t="s">
        <v>629</v>
      </c>
      <c r="Q16" s="3"/>
      <c r="R16" s="3"/>
      <c r="S16" s="3"/>
      <c r="T16" s="608" t="s">
        <v>639</v>
      </c>
      <c r="U16" s="605"/>
      <c r="V16" s="42"/>
      <c r="W16" s="42"/>
      <c r="X16" s="42"/>
      <c r="Y16" s="42"/>
      <c r="Z16" s="42"/>
      <c r="AA16" s="42"/>
      <c r="AB16" s="42"/>
      <c r="AC16" s="42"/>
      <c r="AD16" s="42"/>
      <c r="AE16" s="42"/>
      <c r="AF16" s="42"/>
      <c r="AG16" s="42"/>
      <c r="AH16" s="42"/>
      <c r="AI16" s="42"/>
      <c r="AJ16" s="42"/>
      <c r="AK16" s="42"/>
      <c r="AL16" s="42"/>
      <c r="AM16" s="42"/>
      <c r="AN16" s="42"/>
    </row>
    <row r="17" spans="1:40" ht="15.75" customHeight="1">
      <c r="A17" s="1" t="s">
        <v>89</v>
      </c>
      <c r="B17" s="2" t="s">
        <v>90</v>
      </c>
      <c r="C17" s="2">
        <v>5</v>
      </c>
      <c r="D17" s="2">
        <v>5</v>
      </c>
      <c r="E17" s="3"/>
      <c r="F17" s="3"/>
      <c r="G17" s="3"/>
      <c r="H17" s="3"/>
      <c r="I17" s="3"/>
      <c r="J17" s="2">
        <v>5</v>
      </c>
      <c r="K17" s="3"/>
      <c r="L17" s="3"/>
      <c r="M17" s="3"/>
      <c r="N17" s="2">
        <v>3691</v>
      </c>
      <c r="O17" s="3"/>
      <c r="P17" s="2" t="s">
        <v>629</v>
      </c>
      <c r="Q17" s="3"/>
      <c r="R17" s="3"/>
      <c r="S17" s="3"/>
      <c r="T17" s="3"/>
      <c r="U17" s="3"/>
      <c r="V17" s="40"/>
      <c r="W17" s="40"/>
      <c r="X17" s="40"/>
      <c r="Y17" s="40"/>
      <c r="Z17" s="40"/>
      <c r="AA17" s="40"/>
      <c r="AB17" s="40"/>
      <c r="AC17" s="40"/>
      <c r="AD17" s="40"/>
      <c r="AE17" s="40"/>
      <c r="AF17" s="40"/>
      <c r="AG17" s="40"/>
      <c r="AH17" s="40"/>
      <c r="AI17" s="40"/>
      <c r="AJ17" s="40"/>
      <c r="AK17" s="40"/>
      <c r="AL17" s="40"/>
      <c r="AM17" s="40"/>
      <c r="AN17" s="40"/>
    </row>
    <row r="18" spans="1:40" ht="15.75" customHeight="1">
      <c r="A18" s="1" t="s">
        <v>93</v>
      </c>
      <c r="B18" s="2" t="s">
        <v>94</v>
      </c>
      <c r="C18" s="2">
        <v>1</v>
      </c>
      <c r="D18" s="2">
        <v>1</v>
      </c>
      <c r="E18" s="3"/>
      <c r="F18" s="3"/>
      <c r="G18" s="3"/>
      <c r="H18" s="3"/>
      <c r="I18" s="3"/>
      <c r="J18" s="2">
        <v>1</v>
      </c>
      <c r="K18" s="3"/>
      <c r="L18" s="3"/>
      <c r="M18" s="3"/>
      <c r="N18" s="2">
        <v>3130</v>
      </c>
      <c r="O18" s="2">
        <v>1</v>
      </c>
      <c r="P18" s="2" t="s">
        <v>629</v>
      </c>
      <c r="Q18" s="3"/>
      <c r="R18" s="3"/>
      <c r="S18" s="3"/>
      <c r="T18" s="3"/>
      <c r="U18" s="3"/>
      <c r="V18" s="40"/>
      <c r="W18" s="40"/>
      <c r="X18" s="40"/>
      <c r="Y18" s="40"/>
      <c r="Z18" s="40"/>
      <c r="AA18" s="40"/>
      <c r="AB18" s="40"/>
      <c r="AC18" s="40"/>
      <c r="AD18" s="40"/>
      <c r="AE18" s="40"/>
      <c r="AF18" s="40"/>
      <c r="AG18" s="40"/>
      <c r="AH18" s="40"/>
      <c r="AI18" s="40"/>
      <c r="AJ18" s="40"/>
      <c r="AK18" s="40"/>
      <c r="AL18" s="40"/>
      <c r="AM18" s="40"/>
      <c r="AN18" s="40"/>
    </row>
    <row r="19" spans="1:40" ht="15.75" customHeight="1">
      <c r="A19" s="1" t="s">
        <v>96</v>
      </c>
      <c r="B19" s="2" t="s">
        <v>97</v>
      </c>
      <c r="C19" s="2">
        <v>1</v>
      </c>
      <c r="D19" s="2">
        <v>1</v>
      </c>
      <c r="E19" s="3"/>
      <c r="F19" s="3"/>
      <c r="G19" s="3"/>
      <c r="H19" s="3"/>
      <c r="I19" s="2">
        <v>1</v>
      </c>
      <c r="J19" s="3"/>
      <c r="K19" s="3"/>
      <c r="L19" s="3"/>
      <c r="M19" s="3"/>
      <c r="N19" s="2">
        <v>1500</v>
      </c>
      <c r="O19" s="3"/>
      <c r="P19" s="2" t="s">
        <v>629</v>
      </c>
      <c r="Q19" s="3"/>
      <c r="R19" s="2">
        <v>1</v>
      </c>
      <c r="S19" s="3"/>
      <c r="T19" s="3"/>
      <c r="U19" s="3"/>
      <c r="V19" s="40"/>
      <c r="W19" s="40"/>
      <c r="X19" s="40"/>
      <c r="Y19" s="40"/>
      <c r="Z19" s="40"/>
      <c r="AA19" s="40"/>
      <c r="AB19" s="40"/>
      <c r="AC19" s="40"/>
      <c r="AD19" s="40"/>
      <c r="AE19" s="40"/>
      <c r="AF19" s="40"/>
      <c r="AG19" s="40"/>
      <c r="AH19" s="40"/>
      <c r="AI19" s="40"/>
      <c r="AJ19" s="40"/>
      <c r="AK19" s="40"/>
      <c r="AL19" s="40"/>
      <c r="AM19" s="40"/>
      <c r="AN19" s="40"/>
    </row>
    <row r="20" spans="1:40" ht="15.75" customHeight="1">
      <c r="A20" s="1" t="s">
        <v>99</v>
      </c>
      <c r="B20" s="2" t="s">
        <v>81</v>
      </c>
      <c r="C20" s="2">
        <v>1</v>
      </c>
      <c r="D20" s="2">
        <v>1</v>
      </c>
      <c r="E20" s="3"/>
      <c r="F20" s="3"/>
      <c r="G20" s="3"/>
      <c r="H20" s="3"/>
      <c r="I20" s="2">
        <v>1</v>
      </c>
      <c r="J20" s="3"/>
      <c r="K20" s="3"/>
      <c r="L20" s="3"/>
      <c r="M20" s="2">
        <v>1</v>
      </c>
      <c r="N20" s="3"/>
      <c r="O20" s="3"/>
      <c r="P20" s="2" t="s">
        <v>629</v>
      </c>
      <c r="Q20" s="3"/>
      <c r="R20" s="3"/>
      <c r="S20" s="3"/>
      <c r="T20" s="3"/>
      <c r="U20" s="3"/>
      <c r="V20" s="40"/>
      <c r="W20" s="40"/>
      <c r="X20" s="40"/>
      <c r="Y20" s="40"/>
      <c r="Z20" s="40"/>
      <c r="AA20" s="40"/>
      <c r="AB20" s="40"/>
      <c r="AC20" s="40"/>
      <c r="AD20" s="40"/>
      <c r="AE20" s="40"/>
      <c r="AF20" s="40"/>
      <c r="AG20" s="40"/>
      <c r="AH20" s="40"/>
      <c r="AI20" s="40"/>
      <c r="AJ20" s="40"/>
      <c r="AK20" s="40"/>
      <c r="AL20" s="40"/>
      <c r="AM20" s="40"/>
      <c r="AN20" s="40"/>
    </row>
    <row r="21" spans="1:40" ht="15.75" customHeight="1">
      <c r="A21" s="1" t="s">
        <v>101</v>
      </c>
      <c r="B21" s="2" t="s">
        <v>81</v>
      </c>
      <c r="C21" s="2">
        <v>6</v>
      </c>
      <c r="D21" s="2">
        <v>6</v>
      </c>
      <c r="E21" s="3"/>
      <c r="F21" s="3"/>
      <c r="G21" s="3"/>
      <c r="H21" s="3"/>
      <c r="I21" s="3"/>
      <c r="J21" s="2">
        <v>6</v>
      </c>
      <c r="K21" s="3"/>
      <c r="L21" s="2"/>
      <c r="M21" s="3"/>
      <c r="N21" s="3"/>
      <c r="O21" s="3"/>
      <c r="P21" s="2" t="s">
        <v>637</v>
      </c>
      <c r="Q21" s="3"/>
      <c r="R21" s="3"/>
      <c r="S21" s="3"/>
      <c r="T21" s="2"/>
      <c r="U21" s="3"/>
      <c r="V21" s="40"/>
      <c r="W21" s="40"/>
      <c r="X21" s="40"/>
      <c r="Y21" s="40"/>
      <c r="Z21" s="40"/>
      <c r="AA21" s="40"/>
      <c r="AB21" s="40"/>
      <c r="AC21" s="40"/>
      <c r="AD21" s="40"/>
      <c r="AE21" s="40"/>
      <c r="AF21" s="40"/>
      <c r="AG21" s="40"/>
      <c r="AH21" s="40"/>
      <c r="AI21" s="40"/>
      <c r="AJ21" s="40"/>
      <c r="AK21" s="40"/>
      <c r="AL21" s="40"/>
      <c r="AM21" s="40"/>
      <c r="AN21" s="40"/>
    </row>
    <row r="22" spans="1:40" ht="15.75" customHeight="1">
      <c r="A22" s="1" t="s">
        <v>103</v>
      </c>
      <c r="B22" s="2" t="s">
        <v>94</v>
      </c>
      <c r="C22" s="2">
        <v>1</v>
      </c>
      <c r="D22" s="2">
        <v>1</v>
      </c>
      <c r="E22" s="3"/>
      <c r="F22" s="3"/>
      <c r="G22" s="3"/>
      <c r="H22" s="3"/>
      <c r="I22" s="3"/>
      <c r="J22" s="2">
        <v>1</v>
      </c>
      <c r="K22" s="3"/>
      <c r="L22" s="3"/>
      <c r="M22" s="3"/>
      <c r="N22" s="2">
        <v>2500</v>
      </c>
      <c r="O22" s="2">
        <v>1</v>
      </c>
      <c r="P22" s="3"/>
      <c r="Q22" s="3"/>
      <c r="R22" s="3"/>
      <c r="S22" s="3"/>
      <c r="T22" s="3"/>
      <c r="U22" s="3"/>
      <c r="V22" s="40"/>
      <c r="W22" s="40"/>
      <c r="X22" s="40"/>
      <c r="Y22" s="40"/>
      <c r="Z22" s="40"/>
      <c r="AA22" s="40"/>
      <c r="AB22" s="40"/>
      <c r="AC22" s="40"/>
      <c r="AD22" s="40"/>
      <c r="AE22" s="40"/>
      <c r="AF22" s="40"/>
      <c r="AG22" s="40"/>
      <c r="AH22" s="40"/>
      <c r="AI22" s="40"/>
      <c r="AJ22" s="40"/>
      <c r="AK22" s="40"/>
      <c r="AL22" s="40"/>
      <c r="AM22" s="40"/>
      <c r="AN22" s="40"/>
    </row>
    <row r="23" spans="1:40" ht="15.75" customHeight="1">
      <c r="A23" s="1" t="s">
        <v>106</v>
      </c>
      <c r="B23" s="4">
        <v>43922</v>
      </c>
      <c r="C23" s="2">
        <v>1</v>
      </c>
      <c r="D23" s="2">
        <v>1</v>
      </c>
      <c r="E23" s="3"/>
      <c r="F23" s="3"/>
      <c r="G23" s="3"/>
      <c r="H23" s="3"/>
      <c r="I23" s="3"/>
      <c r="J23" s="2">
        <v>1</v>
      </c>
      <c r="K23" s="3"/>
      <c r="L23" s="3"/>
      <c r="M23" s="3"/>
      <c r="N23" s="3"/>
      <c r="O23" s="3"/>
      <c r="P23" s="2" t="s">
        <v>629</v>
      </c>
      <c r="Q23" s="3"/>
      <c r="R23" s="3"/>
      <c r="S23" s="3"/>
      <c r="T23" s="3"/>
      <c r="U23" s="3"/>
      <c r="V23" s="40"/>
      <c r="W23" s="40"/>
      <c r="X23" s="40"/>
      <c r="Y23" s="40"/>
      <c r="Z23" s="40"/>
      <c r="AA23" s="40"/>
      <c r="AB23" s="40"/>
      <c r="AC23" s="40"/>
      <c r="AD23" s="40"/>
      <c r="AE23" s="40"/>
      <c r="AF23" s="40"/>
      <c r="AG23" s="40"/>
      <c r="AH23" s="40"/>
      <c r="AI23" s="40"/>
      <c r="AJ23" s="40"/>
      <c r="AK23" s="40"/>
      <c r="AL23" s="40"/>
      <c r="AM23" s="40"/>
      <c r="AN23" s="40"/>
    </row>
    <row r="24" spans="1:40" ht="15.75" customHeight="1">
      <c r="A24" s="1" t="s">
        <v>107</v>
      </c>
      <c r="B24" s="4">
        <v>43927</v>
      </c>
      <c r="C24" s="2">
        <v>1</v>
      </c>
      <c r="D24" s="2">
        <v>1</v>
      </c>
      <c r="E24" s="3"/>
      <c r="F24" s="3"/>
      <c r="G24" s="3"/>
      <c r="H24" s="3"/>
      <c r="I24" s="2"/>
      <c r="J24" s="2">
        <v>1</v>
      </c>
      <c r="K24" s="3"/>
      <c r="L24" s="2">
        <v>1</v>
      </c>
      <c r="M24" s="3"/>
      <c r="N24" s="2">
        <v>2790</v>
      </c>
      <c r="O24" s="3"/>
      <c r="P24" s="2" t="s">
        <v>629</v>
      </c>
      <c r="Q24" s="3"/>
      <c r="R24" s="3"/>
      <c r="S24" s="3"/>
      <c r="T24" s="3"/>
      <c r="U24" s="3"/>
      <c r="V24" s="40"/>
      <c r="W24" s="40"/>
      <c r="X24" s="40"/>
      <c r="Y24" s="40"/>
      <c r="Z24" s="40"/>
      <c r="AA24" s="40"/>
      <c r="AB24" s="40"/>
      <c r="AC24" s="40"/>
      <c r="AD24" s="40"/>
      <c r="AE24" s="40"/>
      <c r="AF24" s="40"/>
      <c r="AG24" s="40"/>
      <c r="AH24" s="40"/>
      <c r="AI24" s="40"/>
      <c r="AJ24" s="40"/>
      <c r="AK24" s="40"/>
      <c r="AL24" s="40"/>
      <c r="AM24" s="40"/>
      <c r="AN24" s="40"/>
    </row>
    <row r="25" spans="1:40" ht="15.75" customHeight="1">
      <c r="A25" s="1" t="s">
        <v>110</v>
      </c>
      <c r="B25" s="4">
        <v>43927</v>
      </c>
      <c r="C25" s="2">
        <v>2</v>
      </c>
      <c r="D25" s="2">
        <v>1</v>
      </c>
      <c r="E25" s="3"/>
      <c r="F25" s="3"/>
      <c r="G25" s="3"/>
      <c r="H25" s="3"/>
      <c r="I25" s="3"/>
      <c r="J25" s="2">
        <v>2</v>
      </c>
      <c r="K25" s="3"/>
      <c r="L25" s="3"/>
      <c r="M25" s="3"/>
      <c r="N25" s="2">
        <v>2420</v>
      </c>
      <c r="O25" s="3"/>
      <c r="P25" s="2" t="s">
        <v>629</v>
      </c>
      <c r="Q25" s="3"/>
      <c r="R25" s="3"/>
      <c r="S25" s="3"/>
      <c r="T25" s="3"/>
      <c r="U25" s="3"/>
      <c r="V25" s="40"/>
      <c r="W25" s="40"/>
      <c r="X25" s="40"/>
      <c r="Y25" s="40"/>
      <c r="Z25" s="40"/>
      <c r="AA25" s="40"/>
      <c r="AB25" s="40"/>
      <c r="AC25" s="40"/>
      <c r="AD25" s="40"/>
      <c r="AE25" s="40"/>
      <c r="AF25" s="40"/>
      <c r="AG25" s="40"/>
      <c r="AH25" s="40"/>
      <c r="AI25" s="40"/>
      <c r="AJ25" s="40"/>
      <c r="AK25" s="40"/>
      <c r="AL25" s="40"/>
      <c r="AM25" s="40"/>
      <c r="AN25" s="40"/>
    </row>
    <row r="26" spans="1:40" ht="15.75" customHeight="1">
      <c r="A26" s="1" t="s">
        <v>112</v>
      </c>
      <c r="B26" s="2" t="s">
        <v>87</v>
      </c>
      <c r="C26" s="2">
        <v>4</v>
      </c>
      <c r="D26" s="2">
        <v>4</v>
      </c>
      <c r="E26" s="3"/>
      <c r="F26" s="3"/>
      <c r="G26" s="3"/>
      <c r="H26" s="3"/>
      <c r="I26" s="3"/>
      <c r="J26" s="2">
        <v>4</v>
      </c>
      <c r="K26" s="3"/>
      <c r="L26" s="3"/>
      <c r="M26" s="3"/>
      <c r="N26" s="2">
        <v>3400</v>
      </c>
      <c r="O26" s="2">
        <v>2</v>
      </c>
      <c r="P26" s="2" t="s">
        <v>629</v>
      </c>
      <c r="Q26" s="3"/>
      <c r="R26" s="3"/>
      <c r="S26" s="3"/>
      <c r="T26" s="3"/>
      <c r="U26" s="3"/>
      <c r="V26" s="40"/>
      <c r="W26" s="40"/>
      <c r="X26" s="40"/>
      <c r="Y26" s="40"/>
      <c r="Z26" s="40"/>
      <c r="AA26" s="40"/>
      <c r="AB26" s="40"/>
      <c r="AC26" s="40"/>
      <c r="AD26" s="40"/>
      <c r="AE26" s="40"/>
      <c r="AF26" s="40"/>
      <c r="AG26" s="40"/>
      <c r="AH26" s="40"/>
      <c r="AI26" s="40"/>
      <c r="AJ26" s="40"/>
      <c r="AK26" s="40"/>
      <c r="AL26" s="40"/>
      <c r="AM26" s="40"/>
      <c r="AN26" s="40"/>
    </row>
    <row r="27" spans="1:40" ht="15.75" customHeight="1">
      <c r="A27" s="1" t="s">
        <v>113</v>
      </c>
      <c r="B27" s="4">
        <v>43928</v>
      </c>
      <c r="C27" s="2">
        <v>42</v>
      </c>
      <c r="D27" s="2">
        <v>42</v>
      </c>
      <c r="E27" s="3"/>
      <c r="F27" s="3"/>
      <c r="G27" s="3"/>
      <c r="H27" s="3"/>
      <c r="I27" s="2">
        <v>2</v>
      </c>
      <c r="J27" s="3"/>
      <c r="K27" s="3"/>
      <c r="L27" s="3"/>
      <c r="M27" s="3"/>
      <c r="N27" s="3"/>
      <c r="O27" s="2">
        <v>3</v>
      </c>
      <c r="P27" s="2">
        <v>3</v>
      </c>
      <c r="Q27" s="3"/>
      <c r="R27" s="3"/>
      <c r="S27" s="3"/>
      <c r="T27" s="3"/>
      <c r="U27" s="3"/>
      <c r="V27" s="40"/>
      <c r="W27" s="40"/>
      <c r="X27" s="40"/>
      <c r="Y27" s="40"/>
      <c r="Z27" s="40"/>
      <c r="AA27" s="40"/>
      <c r="AB27" s="40"/>
      <c r="AC27" s="40"/>
      <c r="AD27" s="40"/>
      <c r="AE27" s="40"/>
      <c r="AF27" s="40"/>
      <c r="AG27" s="40"/>
      <c r="AH27" s="40"/>
      <c r="AI27" s="40"/>
      <c r="AJ27" s="40"/>
      <c r="AK27" s="40"/>
      <c r="AL27" s="40"/>
      <c r="AM27" s="40"/>
      <c r="AN27" s="40"/>
    </row>
    <row r="28" spans="1:40" ht="15.75" customHeight="1">
      <c r="A28" s="1" t="s">
        <v>117</v>
      </c>
      <c r="B28" s="2" t="s">
        <v>59</v>
      </c>
      <c r="C28" s="2">
        <v>16</v>
      </c>
      <c r="D28" s="2">
        <v>16</v>
      </c>
      <c r="E28" s="2">
        <v>25</v>
      </c>
      <c r="F28" s="3"/>
      <c r="G28" s="3"/>
      <c r="H28" s="3"/>
      <c r="I28" s="3"/>
      <c r="J28" s="3"/>
      <c r="K28" s="3"/>
      <c r="L28" s="3"/>
      <c r="M28" s="3"/>
      <c r="N28" s="3"/>
      <c r="O28" s="3"/>
      <c r="P28" s="3"/>
      <c r="Q28" s="3"/>
      <c r="R28" s="3"/>
      <c r="S28" s="3"/>
      <c r="T28" s="3"/>
      <c r="U28" s="3"/>
      <c r="V28" s="40"/>
      <c r="W28" s="40"/>
      <c r="X28" s="40"/>
      <c r="Y28" s="40"/>
      <c r="Z28" s="40"/>
      <c r="AA28" s="40"/>
      <c r="AB28" s="40"/>
      <c r="AC28" s="40"/>
      <c r="AD28" s="40"/>
      <c r="AE28" s="40"/>
      <c r="AF28" s="40"/>
      <c r="AG28" s="40"/>
      <c r="AH28" s="40"/>
      <c r="AI28" s="40"/>
      <c r="AJ28" s="40"/>
      <c r="AK28" s="40"/>
      <c r="AL28" s="40"/>
      <c r="AM28" s="40"/>
      <c r="AN28" s="40"/>
    </row>
    <row r="29" spans="1:40" ht="15.75" customHeight="1">
      <c r="A29" s="1" t="s">
        <v>118</v>
      </c>
      <c r="B29" s="4">
        <v>43929</v>
      </c>
      <c r="C29" s="2">
        <v>21</v>
      </c>
      <c r="D29" s="2">
        <v>20</v>
      </c>
      <c r="E29" s="3"/>
      <c r="F29" s="3"/>
      <c r="G29" s="2">
        <v>3</v>
      </c>
      <c r="H29" s="2"/>
      <c r="I29" s="2">
        <v>2</v>
      </c>
      <c r="J29" s="2">
        <v>19</v>
      </c>
      <c r="K29" s="3"/>
      <c r="L29" s="3"/>
      <c r="M29" s="3"/>
      <c r="N29" s="3"/>
      <c r="O29" s="3"/>
      <c r="P29" s="2" t="s">
        <v>629</v>
      </c>
      <c r="Q29" s="3"/>
      <c r="R29" s="3"/>
      <c r="S29" s="3"/>
      <c r="T29" s="3"/>
      <c r="U29" s="3"/>
      <c r="V29" s="40"/>
      <c r="W29" s="40"/>
      <c r="X29" s="40"/>
      <c r="Y29" s="40"/>
      <c r="Z29" s="40"/>
      <c r="AA29" s="40"/>
      <c r="AB29" s="40"/>
      <c r="AC29" s="40"/>
      <c r="AD29" s="40"/>
      <c r="AE29" s="40"/>
      <c r="AF29" s="40"/>
      <c r="AG29" s="40"/>
      <c r="AH29" s="40"/>
      <c r="AI29" s="40"/>
      <c r="AJ29" s="40"/>
      <c r="AK29" s="40"/>
      <c r="AL29" s="40"/>
      <c r="AM29" s="40"/>
      <c r="AN29" s="40"/>
    </row>
    <row r="30" spans="1:40" ht="15.75" customHeight="1">
      <c r="A30" s="1" t="s">
        <v>119</v>
      </c>
      <c r="B30" s="2" t="s">
        <v>67</v>
      </c>
      <c r="C30" s="2">
        <v>3</v>
      </c>
      <c r="D30" s="2">
        <v>3</v>
      </c>
      <c r="E30" s="3"/>
      <c r="F30" s="3"/>
      <c r="G30" s="3"/>
      <c r="H30" s="3"/>
      <c r="I30" s="2">
        <v>1</v>
      </c>
      <c r="J30" s="2">
        <v>2</v>
      </c>
      <c r="K30" s="3"/>
      <c r="L30" s="3"/>
      <c r="M30" s="3"/>
      <c r="N30" s="2">
        <v>3373</v>
      </c>
      <c r="O30" s="3"/>
      <c r="P30" s="2" t="s">
        <v>629</v>
      </c>
      <c r="Q30" s="3"/>
      <c r="R30" s="3"/>
      <c r="S30" s="3"/>
      <c r="T30" s="3"/>
      <c r="U30" s="3"/>
      <c r="V30" s="40"/>
      <c r="W30" s="40"/>
      <c r="X30" s="40"/>
      <c r="Y30" s="40"/>
      <c r="Z30" s="40"/>
      <c r="AA30" s="40"/>
      <c r="AB30" s="40"/>
      <c r="AC30" s="40"/>
      <c r="AD30" s="40"/>
      <c r="AE30" s="40"/>
      <c r="AF30" s="40"/>
      <c r="AG30" s="40"/>
      <c r="AH30" s="40"/>
      <c r="AI30" s="40"/>
      <c r="AJ30" s="40"/>
      <c r="AK30" s="40"/>
      <c r="AL30" s="40"/>
      <c r="AM30" s="40"/>
      <c r="AN30" s="40"/>
    </row>
    <row r="31" spans="1:40" ht="15.75" customHeight="1">
      <c r="A31" s="1" t="s">
        <v>122</v>
      </c>
      <c r="B31" s="4">
        <v>43887</v>
      </c>
      <c r="C31" s="2">
        <v>1</v>
      </c>
      <c r="D31" s="2">
        <v>1</v>
      </c>
      <c r="E31" s="3"/>
      <c r="F31" s="3"/>
      <c r="G31" s="3"/>
      <c r="H31" s="3"/>
      <c r="I31" s="3"/>
      <c r="J31" s="2">
        <v>1</v>
      </c>
      <c r="K31" s="3"/>
      <c r="L31" s="8"/>
      <c r="M31" s="8"/>
      <c r="N31" s="8"/>
      <c r="O31" s="3"/>
      <c r="P31" s="2" t="s">
        <v>629</v>
      </c>
      <c r="Q31" s="3"/>
      <c r="R31" s="3"/>
      <c r="S31" s="3"/>
      <c r="T31" s="3"/>
      <c r="U31" s="3"/>
      <c r="V31" s="40"/>
      <c r="W31" s="40"/>
      <c r="X31" s="40"/>
      <c r="Y31" s="40"/>
      <c r="Z31" s="40"/>
      <c r="AA31" s="40"/>
      <c r="AB31" s="40"/>
      <c r="AC31" s="40"/>
      <c r="AD31" s="40"/>
      <c r="AE31" s="40"/>
      <c r="AF31" s="40"/>
      <c r="AG31" s="40"/>
      <c r="AH31" s="40"/>
      <c r="AI31" s="40"/>
      <c r="AJ31" s="40"/>
      <c r="AK31" s="40"/>
      <c r="AL31" s="40"/>
      <c r="AM31" s="40"/>
      <c r="AN31" s="40"/>
    </row>
    <row r="32" spans="1:40" ht="15.75" customHeight="1">
      <c r="A32" s="1" t="s">
        <v>123</v>
      </c>
      <c r="B32" s="4">
        <v>43886</v>
      </c>
      <c r="C32" s="2">
        <v>3</v>
      </c>
      <c r="D32" s="2">
        <v>3</v>
      </c>
      <c r="E32" s="3"/>
      <c r="F32" s="3"/>
      <c r="G32" s="3"/>
      <c r="H32" s="3"/>
      <c r="I32" s="3"/>
      <c r="J32" s="2">
        <v>3</v>
      </c>
      <c r="K32" s="3"/>
      <c r="L32" s="2">
        <v>3</v>
      </c>
      <c r="M32" s="2">
        <v>1</v>
      </c>
      <c r="N32" s="2">
        <v>3390</v>
      </c>
      <c r="O32" s="3"/>
      <c r="P32" s="3"/>
      <c r="Q32" s="3"/>
      <c r="R32" s="3"/>
      <c r="S32" s="3"/>
      <c r="T32" s="3"/>
      <c r="U32" s="3"/>
      <c r="V32" s="40"/>
      <c r="W32" s="40"/>
      <c r="X32" s="40"/>
      <c r="Y32" s="40"/>
      <c r="Z32" s="40"/>
      <c r="AA32" s="40"/>
      <c r="AB32" s="40"/>
      <c r="AC32" s="40"/>
      <c r="AD32" s="40"/>
      <c r="AE32" s="40"/>
      <c r="AF32" s="40"/>
      <c r="AG32" s="40"/>
      <c r="AH32" s="40"/>
      <c r="AI32" s="40"/>
      <c r="AJ32" s="40"/>
      <c r="AK32" s="40"/>
      <c r="AL32" s="40"/>
      <c r="AM32" s="40"/>
      <c r="AN32" s="40"/>
    </row>
    <row r="33" spans="1:40" ht="15.75" customHeight="1">
      <c r="A33" s="1" t="s">
        <v>129</v>
      </c>
      <c r="B33" s="4">
        <v>43932</v>
      </c>
      <c r="C33" s="2">
        <v>1</v>
      </c>
      <c r="D33" s="2">
        <v>1</v>
      </c>
      <c r="E33" s="3"/>
      <c r="F33" s="3"/>
      <c r="G33" s="3"/>
      <c r="H33" s="3"/>
      <c r="I33" s="2">
        <v>1</v>
      </c>
      <c r="J33" s="3"/>
      <c r="K33" s="3"/>
      <c r="L33" s="3"/>
      <c r="M33" s="2">
        <v>1</v>
      </c>
      <c r="N33" s="2">
        <v>2600</v>
      </c>
      <c r="O33" s="2">
        <v>1</v>
      </c>
      <c r="P33" s="2" t="s">
        <v>640</v>
      </c>
      <c r="Q33" s="3"/>
      <c r="R33" s="3"/>
      <c r="S33" s="3"/>
      <c r="T33" s="3"/>
      <c r="U33" s="3"/>
      <c r="V33" s="40"/>
      <c r="W33" s="40"/>
      <c r="X33" s="40"/>
      <c r="Y33" s="40"/>
      <c r="Z33" s="40"/>
      <c r="AA33" s="40"/>
      <c r="AB33" s="40"/>
      <c r="AC33" s="40"/>
      <c r="AD33" s="40"/>
      <c r="AE33" s="40"/>
      <c r="AF33" s="40"/>
      <c r="AG33" s="40"/>
      <c r="AH33" s="40"/>
      <c r="AI33" s="40"/>
      <c r="AJ33" s="40"/>
      <c r="AK33" s="40"/>
      <c r="AL33" s="40"/>
      <c r="AM33" s="40"/>
      <c r="AN33" s="40"/>
    </row>
    <row r="34" spans="1:40" ht="15.75" customHeight="1">
      <c r="A34" s="1" t="s">
        <v>130</v>
      </c>
      <c r="B34" s="4">
        <v>43939</v>
      </c>
      <c r="C34" s="2">
        <v>1</v>
      </c>
      <c r="D34" s="2">
        <v>1</v>
      </c>
      <c r="E34" s="3"/>
      <c r="F34" s="3"/>
      <c r="G34" s="3"/>
      <c r="H34" s="3"/>
      <c r="I34" s="2">
        <v>1</v>
      </c>
      <c r="J34" s="3"/>
      <c r="K34" s="10" t="s">
        <v>641</v>
      </c>
      <c r="L34" s="8"/>
      <c r="M34" s="8"/>
      <c r="N34" s="2">
        <v>2970</v>
      </c>
      <c r="O34" s="2">
        <v>1</v>
      </c>
      <c r="P34" s="2" t="s">
        <v>642</v>
      </c>
      <c r="Q34" s="3"/>
      <c r="R34" s="3"/>
      <c r="S34" s="3"/>
      <c r="T34" s="3"/>
      <c r="U34" s="3"/>
      <c r="V34" s="40"/>
      <c r="W34" s="40"/>
      <c r="X34" s="40"/>
      <c r="Y34" s="40"/>
      <c r="Z34" s="40"/>
      <c r="AA34" s="40"/>
      <c r="AB34" s="40"/>
      <c r="AC34" s="40"/>
      <c r="AD34" s="40"/>
      <c r="AE34" s="40"/>
      <c r="AF34" s="40"/>
      <c r="AG34" s="40"/>
      <c r="AH34" s="40"/>
      <c r="AI34" s="40"/>
      <c r="AJ34" s="40"/>
      <c r="AK34" s="40"/>
      <c r="AL34" s="40"/>
      <c r="AM34" s="40"/>
      <c r="AN34" s="40"/>
    </row>
    <row r="35" spans="1:40" ht="15.75" customHeight="1">
      <c r="A35" s="1" t="s">
        <v>132</v>
      </c>
      <c r="B35" s="4">
        <v>43936</v>
      </c>
      <c r="C35" s="2">
        <v>14</v>
      </c>
      <c r="D35" s="2">
        <v>13</v>
      </c>
      <c r="E35" s="3"/>
      <c r="F35" s="3"/>
      <c r="G35" s="3"/>
      <c r="H35" s="8"/>
      <c r="I35" s="3"/>
      <c r="J35" s="3"/>
      <c r="K35" s="8"/>
      <c r="L35" s="8"/>
      <c r="M35" s="8"/>
      <c r="N35" s="8"/>
      <c r="O35" s="8"/>
      <c r="P35" s="8"/>
      <c r="Q35" s="3"/>
      <c r="R35" s="3"/>
      <c r="S35" s="3"/>
      <c r="T35" s="3"/>
      <c r="U35" s="3"/>
      <c r="V35" s="40"/>
      <c r="W35" s="40"/>
      <c r="X35" s="40"/>
      <c r="Y35" s="40"/>
      <c r="Z35" s="40"/>
      <c r="AA35" s="40"/>
      <c r="AB35" s="40"/>
      <c r="AC35" s="40"/>
      <c r="AD35" s="40"/>
      <c r="AE35" s="40"/>
      <c r="AF35" s="40"/>
      <c r="AG35" s="40"/>
      <c r="AH35" s="40"/>
      <c r="AI35" s="40"/>
      <c r="AJ35" s="40"/>
      <c r="AK35" s="40"/>
      <c r="AL35" s="40"/>
      <c r="AM35" s="40"/>
      <c r="AN35" s="40"/>
    </row>
    <row r="36" spans="1:40" ht="15.75" customHeight="1">
      <c r="A36" s="1" t="s">
        <v>134</v>
      </c>
      <c r="B36" s="4">
        <v>43938</v>
      </c>
      <c r="C36" s="2">
        <v>1</v>
      </c>
      <c r="D36" s="2">
        <v>1</v>
      </c>
      <c r="E36" s="3"/>
      <c r="F36" s="3"/>
      <c r="G36" s="3"/>
      <c r="H36" s="2">
        <v>1</v>
      </c>
      <c r="I36" s="8"/>
      <c r="J36" s="8"/>
      <c r="K36" s="2" t="s">
        <v>643</v>
      </c>
      <c r="L36" s="8"/>
      <c r="M36" s="3"/>
      <c r="N36" s="2">
        <v>2350</v>
      </c>
      <c r="O36" s="2">
        <v>1</v>
      </c>
      <c r="P36" s="2" t="s">
        <v>642</v>
      </c>
      <c r="Q36" s="3"/>
      <c r="R36" s="3"/>
      <c r="S36" s="3"/>
      <c r="T36" s="3"/>
      <c r="U36" s="3"/>
      <c r="V36" s="40"/>
      <c r="W36" s="40"/>
      <c r="X36" s="40"/>
      <c r="Y36" s="40"/>
      <c r="Z36" s="40"/>
      <c r="AA36" s="40"/>
      <c r="AB36" s="40"/>
      <c r="AC36" s="40"/>
      <c r="AD36" s="40"/>
      <c r="AE36" s="40"/>
      <c r="AF36" s="40"/>
      <c r="AG36" s="40"/>
      <c r="AH36" s="40"/>
      <c r="AI36" s="40"/>
      <c r="AJ36" s="40"/>
      <c r="AK36" s="40"/>
      <c r="AL36" s="40"/>
      <c r="AM36" s="40"/>
      <c r="AN36" s="40"/>
    </row>
    <row r="37" spans="1:40" ht="15.75" customHeight="1">
      <c r="A37" s="1" t="s">
        <v>136</v>
      </c>
      <c r="B37" s="4">
        <v>43938</v>
      </c>
      <c r="C37" s="2">
        <v>2</v>
      </c>
      <c r="D37" s="2">
        <v>2</v>
      </c>
      <c r="E37" s="8"/>
      <c r="F37" s="8"/>
      <c r="G37" s="3"/>
      <c r="H37" s="3"/>
      <c r="I37" s="2">
        <v>2</v>
      </c>
      <c r="J37" s="8"/>
      <c r="K37" s="3"/>
      <c r="L37" s="3"/>
      <c r="M37" s="3"/>
      <c r="N37" s="2">
        <v>4200</v>
      </c>
      <c r="O37" s="3"/>
      <c r="P37" s="8"/>
      <c r="Q37" s="3"/>
      <c r="R37" s="3"/>
      <c r="S37" s="8"/>
      <c r="T37" s="3"/>
      <c r="U37" s="3"/>
      <c r="V37" s="40"/>
      <c r="W37" s="40"/>
      <c r="X37" s="40"/>
      <c r="Y37" s="40"/>
      <c r="Z37" s="40"/>
      <c r="AA37" s="40"/>
      <c r="AB37" s="40"/>
      <c r="AC37" s="40"/>
      <c r="AD37" s="40"/>
      <c r="AE37" s="40"/>
      <c r="AF37" s="40"/>
      <c r="AG37" s="40"/>
      <c r="AH37" s="40"/>
      <c r="AI37" s="40"/>
      <c r="AJ37" s="40"/>
      <c r="AK37" s="40"/>
      <c r="AL37" s="40"/>
      <c r="AM37" s="40"/>
      <c r="AN37" s="40"/>
    </row>
    <row r="38" spans="1:40" ht="15.75" customHeight="1">
      <c r="A38" s="1" t="s">
        <v>140</v>
      </c>
      <c r="B38" s="4">
        <v>43931</v>
      </c>
      <c r="C38" s="2">
        <v>7</v>
      </c>
      <c r="D38" s="2">
        <v>7</v>
      </c>
      <c r="E38" s="3"/>
      <c r="F38" s="3"/>
      <c r="G38" s="3"/>
      <c r="H38" s="8"/>
      <c r="I38" s="8"/>
      <c r="J38" s="2">
        <v>7</v>
      </c>
      <c r="K38" s="2" t="s">
        <v>644</v>
      </c>
      <c r="L38" s="2"/>
      <c r="M38" s="3"/>
      <c r="N38" s="2">
        <v>2096</v>
      </c>
      <c r="O38" s="2">
        <v>5</v>
      </c>
      <c r="P38" s="3"/>
      <c r="Q38" s="3"/>
      <c r="R38" s="3"/>
      <c r="S38" s="8"/>
      <c r="T38" s="3"/>
      <c r="U38" s="3"/>
      <c r="V38" s="40"/>
      <c r="W38" s="40"/>
      <c r="X38" s="40"/>
      <c r="Y38" s="40"/>
      <c r="Z38" s="40"/>
      <c r="AA38" s="40"/>
      <c r="AB38" s="40"/>
      <c r="AC38" s="40"/>
      <c r="AD38" s="40"/>
      <c r="AE38" s="40"/>
      <c r="AF38" s="40"/>
      <c r="AG38" s="40"/>
      <c r="AH38" s="40"/>
      <c r="AI38" s="40"/>
      <c r="AJ38" s="40"/>
      <c r="AK38" s="40"/>
      <c r="AL38" s="40"/>
      <c r="AM38" s="40"/>
      <c r="AN38" s="40"/>
    </row>
    <row r="39" spans="1:40" ht="14.5">
      <c r="A39" s="1" t="s">
        <v>142</v>
      </c>
      <c r="B39" s="4">
        <v>43938</v>
      </c>
      <c r="C39" s="2">
        <v>70</v>
      </c>
      <c r="D39" s="2">
        <v>68</v>
      </c>
      <c r="E39" s="2">
        <v>41</v>
      </c>
      <c r="F39" s="2" t="s">
        <v>645</v>
      </c>
      <c r="G39" s="3"/>
      <c r="H39" s="3"/>
      <c r="I39" s="8"/>
      <c r="J39" s="8"/>
      <c r="K39" s="3"/>
      <c r="L39" s="3"/>
      <c r="M39" s="2">
        <v>0</v>
      </c>
      <c r="N39" s="8"/>
      <c r="O39" s="3"/>
      <c r="P39" s="8"/>
      <c r="Q39" s="3"/>
      <c r="R39" s="3"/>
      <c r="S39" s="2">
        <v>0</v>
      </c>
      <c r="T39" s="3"/>
      <c r="U39" s="3"/>
      <c r="V39" s="40"/>
      <c r="W39" s="40"/>
      <c r="X39" s="40"/>
      <c r="Y39" s="40"/>
      <c r="Z39" s="40"/>
      <c r="AA39" s="40"/>
      <c r="AB39" s="40"/>
      <c r="AC39" s="40"/>
      <c r="AD39" s="40"/>
      <c r="AE39" s="40"/>
      <c r="AF39" s="40"/>
      <c r="AG39" s="40"/>
      <c r="AH39" s="40"/>
      <c r="AI39" s="40"/>
      <c r="AJ39" s="40"/>
      <c r="AK39" s="40"/>
      <c r="AL39" s="40"/>
      <c r="AM39" s="40"/>
      <c r="AN39" s="40"/>
    </row>
    <row r="40" spans="1:40" ht="14.5">
      <c r="A40" s="1" t="s">
        <v>145</v>
      </c>
      <c r="B40" s="4">
        <v>43930</v>
      </c>
      <c r="C40" s="2">
        <v>18</v>
      </c>
      <c r="D40" s="2">
        <v>18</v>
      </c>
      <c r="E40" s="2">
        <v>25</v>
      </c>
      <c r="F40" s="3"/>
      <c r="G40" s="3"/>
      <c r="H40" s="3"/>
      <c r="I40" s="2">
        <v>1</v>
      </c>
      <c r="J40" s="8"/>
      <c r="K40" s="2" t="s">
        <v>646</v>
      </c>
      <c r="L40" s="2"/>
      <c r="M40" s="3"/>
      <c r="N40" s="3"/>
      <c r="O40" s="2">
        <v>3</v>
      </c>
      <c r="P40" s="8"/>
      <c r="Q40" s="3"/>
      <c r="R40" s="3"/>
      <c r="S40" s="3"/>
      <c r="T40" s="3"/>
      <c r="U40" s="3"/>
      <c r="V40" s="40"/>
      <c r="W40" s="40"/>
      <c r="X40" s="40"/>
      <c r="Y40" s="40"/>
      <c r="Z40" s="40"/>
      <c r="AA40" s="40"/>
      <c r="AB40" s="40"/>
      <c r="AC40" s="40"/>
      <c r="AD40" s="40"/>
      <c r="AE40" s="40"/>
      <c r="AF40" s="40"/>
      <c r="AG40" s="40"/>
      <c r="AH40" s="40"/>
      <c r="AI40" s="40"/>
      <c r="AJ40" s="40"/>
      <c r="AK40" s="40"/>
      <c r="AL40" s="40"/>
      <c r="AM40" s="40"/>
      <c r="AN40" s="40"/>
    </row>
    <row r="41" spans="1:40" ht="14.5">
      <c r="A41" s="1" t="s">
        <v>123</v>
      </c>
      <c r="B41" s="4">
        <v>43934</v>
      </c>
      <c r="C41" s="2">
        <v>19</v>
      </c>
      <c r="D41" s="2">
        <v>19</v>
      </c>
      <c r="E41" s="3"/>
      <c r="F41" s="3"/>
      <c r="G41" s="3"/>
      <c r="H41" s="3"/>
      <c r="I41" s="2">
        <v>1</v>
      </c>
      <c r="J41" s="2">
        <v>18</v>
      </c>
      <c r="K41" s="8"/>
      <c r="L41" s="3"/>
      <c r="M41" s="2">
        <v>0</v>
      </c>
      <c r="N41" s="2" t="s">
        <v>647</v>
      </c>
      <c r="O41" s="2">
        <v>19</v>
      </c>
      <c r="P41" s="8"/>
      <c r="Q41" s="3"/>
      <c r="R41" s="3"/>
      <c r="S41" s="8"/>
      <c r="T41" s="3"/>
      <c r="U41" s="3"/>
      <c r="V41" s="40"/>
      <c r="W41" s="40"/>
      <c r="X41" s="40"/>
      <c r="Y41" s="40"/>
      <c r="Z41" s="40"/>
      <c r="AA41" s="40"/>
      <c r="AB41" s="40"/>
      <c r="AC41" s="40"/>
      <c r="AD41" s="40"/>
      <c r="AE41" s="40"/>
      <c r="AF41" s="40"/>
      <c r="AG41" s="40"/>
      <c r="AH41" s="40"/>
      <c r="AI41" s="40"/>
      <c r="AJ41" s="40"/>
      <c r="AK41" s="40"/>
      <c r="AL41" s="40"/>
      <c r="AM41" s="40"/>
      <c r="AN41" s="40"/>
    </row>
    <row r="42" spans="1:40" ht="14.5">
      <c r="A42" s="1" t="s">
        <v>152</v>
      </c>
      <c r="B42" s="4">
        <v>43936</v>
      </c>
      <c r="C42" s="2">
        <v>1</v>
      </c>
      <c r="D42" s="2">
        <v>1</v>
      </c>
      <c r="E42" s="3"/>
      <c r="F42" s="8"/>
      <c r="G42" s="3"/>
      <c r="H42" s="3"/>
      <c r="I42" s="8"/>
      <c r="J42" s="2">
        <v>1</v>
      </c>
      <c r="K42" s="3"/>
      <c r="L42" s="3"/>
      <c r="M42" s="8"/>
      <c r="N42" s="8"/>
      <c r="O42" s="8"/>
      <c r="P42" s="2" t="s">
        <v>640</v>
      </c>
      <c r="Q42" s="3"/>
      <c r="R42" s="3"/>
      <c r="S42" s="3"/>
      <c r="T42" s="3"/>
      <c r="U42" s="3"/>
      <c r="V42" s="40"/>
      <c r="W42" s="40"/>
      <c r="X42" s="40"/>
      <c r="Y42" s="40"/>
      <c r="Z42" s="40"/>
      <c r="AA42" s="40"/>
      <c r="AB42" s="40"/>
      <c r="AC42" s="40"/>
      <c r="AD42" s="40"/>
      <c r="AE42" s="40"/>
      <c r="AF42" s="40"/>
      <c r="AG42" s="40"/>
      <c r="AH42" s="40"/>
      <c r="AI42" s="40"/>
      <c r="AJ42" s="40"/>
      <c r="AK42" s="40"/>
      <c r="AL42" s="40"/>
      <c r="AM42" s="40"/>
      <c r="AN42" s="40"/>
    </row>
    <row r="43" spans="1:40" ht="14.5">
      <c r="A43" s="1" t="s">
        <v>154</v>
      </c>
      <c r="B43" s="4">
        <v>43932</v>
      </c>
      <c r="C43" s="2">
        <v>1</v>
      </c>
      <c r="D43" s="2">
        <v>1</v>
      </c>
      <c r="E43" s="8"/>
      <c r="F43" s="3"/>
      <c r="G43" s="8"/>
      <c r="H43" s="2">
        <v>1</v>
      </c>
      <c r="I43" s="3"/>
      <c r="J43" s="8"/>
      <c r="K43" s="2" t="s">
        <v>648</v>
      </c>
      <c r="L43" s="2"/>
      <c r="M43" s="3"/>
      <c r="N43" s="3"/>
      <c r="O43" s="3"/>
      <c r="P43" s="8"/>
      <c r="Q43" s="3"/>
      <c r="R43" s="3"/>
      <c r="S43" s="2">
        <v>1</v>
      </c>
      <c r="T43" s="3"/>
      <c r="U43" s="3"/>
      <c r="V43" s="40"/>
      <c r="W43" s="40"/>
      <c r="X43" s="40"/>
      <c r="Y43" s="40"/>
      <c r="Z43" s="40"/>
      <c r="AA43" s="40"/>
      <c r="AB43" s="40"/>
      <c r="AC43" s="40"/>
      <c r="AD43" s="40"/>
      <c r="AE43" s="40"/>
      <c r="AF43" s="40"/>
      <c r="AG43" s="40"/>
      <c r="AH43" s="40"/>
      <c r="AI43" s="40"/>
      <c r="AJ43" s="40"/>
      <c r="AK43" s="40"/>
      <c r="AL43" s="40"/>
      <c r="AM43" s="40"/>
      <c r="AN43" s="40"/>
    </row>
    <row r="44" spans="1:40" ht="14.5">
      <c r="A44" s="1" t="s">
        <v>156</v>
      </c>
      <c r="B44" s="4">
        <v>43932</v>
      </c>
      <c r="C44" s="2">
        <v>1</v>
      </c>
      <c r="D44" s="2">
        <v>1</v>
      </c>
      <c r="E44" s="8"/>
      <c r="F44" s="8"/>
      <c r="G44" s="8"/>
      <c r="H44" s="8"/>
      <c r="I44" s="8"/>
      <c r="J44" s="2">
        <v>1</v>
      </c>
      <c r="K44" s="8"/>
      <c r="L44" s="8"/>
      <c r="M44" s="8"/>
      <c r="N44" s="2">
        <v>3070</v>
      </c>
      <c r="O44" s="8"/>
      <c r="P44" s="2" t="s">
        <v>629</v>
      </c>
      <c r="Q44" s="8"/>
      <c r="R44" s="8"/>
      <c r="S44" s="8"/>
      <c r="T44" s="3"/>
      <c r="U44" s="3"/>
      <c r="V44" s="40"/>
      <c r="W44" s="40"/>
      <c r="X44" s="40"/>
      <c r="Y44" s="40"/>
      <c r="Z44" s="40"/>
      <c r="AA44" s="40"/>
      <c r="AB44" s="40"/>
      <c r="AC44" s="40"/>
      <c r="AD44" s="40"/>
      <c r="AE44" s="40"/>
      <c r="AF44" s="40"/>
      <c r="AG44" s="40"/>
      <c r="AH44" s="40"/>
      <c r="AI44" s="40"/>
      <c r="AJ44" s="40"/>
      <c r="AK44" s="40"/>
      <c r="AL44" s="40"/>
      <c r="AM44" s="40"/>
      <c r="AN44" s="40"/>
    </row>
    <row r="45" spans="1:40" ht="14.5">
      <c r="A45" s="1" t="s">
        <v>158</v>
      </c>
      <c r="B45" s="2" t="s">
        <v>159</v>
      </c>
      <c r="C45" s="2">
        <v>1</v>
      </c>
      <c r="D45" s="2">
        <v>1</v>
      </c>
      <c r="E45" s="3"/>
      <c r="F45" s="3"/>
      <c r="G45" s="3"/>
      <c r="H45" s="3"/>
      <c r="I45" s="3"/>
      <c r="J45" s="2">
        <v>1</v>
      </c>
      <c r="K45" s="3"/>
      <c r="L45" s="3"/>
      <c r="M45" s="3"/>
      <c r="N45" s="3"/>
      <c r="O45" s="3"/>
      <c r="P45" s="2" t="s">
        <v>629</v>
      </c>
      <c r="Q45" s="3"/>
      <c r="R45" s="3"/>
      <c r="S45" s="3"/>
      <c r="T45" s="3"/>
      <c r="U45" s="3"/>
      <c r="V45" s="40"/>
      <c r="W45" s="40"/>
      <c r="X45" s="40"/>
      <c r="Y45" s="40"/>
      <c r="Z45" s="40"/>
      <c r="AA45" s="40"/>
      <c r="AB45" s="40"/>
      <c r="AC45" s="40"/>
      <c r="AD45" s="40"/>
      <c r="AE45" s="40"/>
      <c r="AF45" s="40"/>
      <c r="AG45" s="40"/>
      <c r="AH45" s="40"/>
      <c r="AI45" s="40"/>
      <c r="AJ45" s="40"/>
      <c r="AK45" s="40"/>
      <c r="AL45" s="40"/>
      <c r="AM45" s="40"/>
      <c r="AN45" s="40"/>
    </row>
    <row r="46" spans="1:40" ht="14.5">
      <c r="A46" s="1" t="s">
        <v>160</v>
      </c>
      <c r="B46" s="2" t="s">
        <v>94</v>
      </c>
      <c r="C46" s="2">
        <v>1</v>
      </c>
      <c r="D46" s="2">
        <v>1</v>
      </c>
      <c r="E46" s="3"/>
      <c r="F46" s="3"/>
      <c r="G46" s="3"/>
      <c r="H46" s="3"/>
      <c r="I46" s="3"/>
      <c r="J46" s="2">
        <v>1</v>
      </c>
      <c r="K46" s="3"/>
      <c r="L46" s="3"/>
      <c r="M46" s="3"/>
      <c r="N46" s="2">
        <v>3400</v>
      </c>
      <c r="O46" s="3"/>
      <c r="P46" s="2" t="s">
        <v>629</v>
      </c>
      <c r="Q46" s="3"/>
      <c r="R46" s="3"/>
      <c r="S46" s="3"/>
      <c r="T46" s="3"/>
      <c r="U46" s="3"/>
      <c r="V46" s="40"/>
      <c r="W46" s="40"/>
      <c r="X46" s="40"/>
      <c r="Y46" s="40"/>
      <c r="Z46" s="40"/>
      <c r="AA46" s="40"/>
      <c r="AB46" s="40"/>
      <c r="AC46" s="40"/>
      <c r="AD46" s="40"/>
      <c r="AE46" s="40"/>
      <c r="AF46" s="40"/>
      <c r="AG46" s="40"/>
      <c r="AH46" s="40"/>
      <c r="AI46" s="40"/>
      <c r="AJ46" s="40"/>
      <c r="AK46" s="40"/>
      <c r="AL46" s="40"/>
      <c r="AM46" s="40"/>
      <c r="AN46" s="40"/>
    </row>
    <row r="47" spans="1:40" ht="14.5">
      <c r="A47" s="1" t="s">
        <v>161</v>
      </c>
      <c r="B47" s="2" t="s">
        <v>649</v>
      </c>
      <c r="C47" s="2">
        <v>4</v>
      </c>
      <c r="D47" s="2">
        <v>4</v>
      </c>
      <c r="E47" s="2">
        <v>4</v>
      </c>
      <c r="F47" s="3"/>
      <c r="G47" s="2">
        <v>2</v>
      </c>
      <c r="H47" s="2">
        <v>2</v>
      </c>
      <c r="I47" s="3"/>
      <c r="J47" s="3"/>
      <c r="K47" s="3"/>
      <c r="L47" s="3"/>
      <c r="M47" s="3"/>
      <c r="N47" s="3"/>
      <c r="O47" s="3"/>
      <c r="P47" s="2" t="s">
        <v>629</v>
      </c>
      <c r="Q47" s="3"/>
      <c r="R47" s="3"/>
      <c r="S47" s="3"/>
      <c r="T47" s="3"/>
      <c r="U47" s="3"/>
      <c r="V47" s="40"/>
      <c r="W47" s="40"/>
      <c r="X47" s="40"/>
      <c r="Y47" s="40"/>
      <c r="Z47" s="40"/>
      <c r="AA47" s="40"/>
      <c r="AB47" s="40"/>
      <c r="AC47" s="40"/>
      <c r="AD47" s="40"/>
      <c r="AE47" s="40"/>
      <c r="AF47" s="40"/>
      <c r="AG47" s="40"/>
      <c r="AH47" s="40"/>
      <c r="AI47" s="40"/>
      <c r="AJ47" s="40"/>
      <c r="AK47" s="40"/>
      <c r="AL47" s="40"/>
      <c r="AM47" s="40"/>
      <c r="AN47" s="40"/>
    </row>
    <row r="48" spans="1:40" ht="14.5">
      <c r="A48" s="1" t="s">
        <v>162</v>
      </c>
      <c r="B48" s="4">
        <v>43934</v>
      </c>
      <c r="C48" s="2">
        <v>1</v>
      </c>
      <c r="D48" s="2">
        <v>1</v>
      </c>
      <c r="E48" s="3"/>
      <c r="F48" s="3"/>
      <c r="G48" s="3"/>
      <c r="H48" s="3"/>
      <c r="I48" s="3"/>
      <c r="J48" s="2">
        <v>1</v>
      </c>
      <c r="K48" s="3"/>
      <c r="L48" s="3"/>
      <c r="M48" s="3"/>
      <c r="N48" s="3"/>
      <c r="O48" s="3"/>
      <c r="P48" s="2" t="s">
        <v>629</v>
      </c>
      <c r="Q48" s="3"/>
      <c r="R48" s="3"/>
      <c r="S48" s="3"/>
      <c r="T48" s="3"/>
      <c r="U48" s="3"/>
      <c r="V48" s="40"/>
      <c r="W48" s="40"/>
      <c r="X48" s="40"/>
      <c r="Y48" s="40"/>
      <c r="Z48" s="40"/>
      <c r="AA48" s="40"/>
      <c r="AB48" s="40"/>
      <c r="AC48" s="40"/>
      <c r="AD48" s="40"/>
      <c r="AE48" s="40"/>
      <c r="AF48" s="40"/>
      <c r="AG48" s="40"/>
      <c r="AH48" s="40"/>
      <c r="AI48" s="40"/>
      <c r="AJ48" s="40"/>
      <c r="AK48" s="40"/>
      <c r="AL48" s="40"/>
      <c r="AM48" s="40"/>
      <c r="AN48" s="40"/>
    </row>
    <row r="49" spans="1:40" ht="14.5">
      <c r="A49" s="1" t="s">
        <v>119</v>
      </c>
      <c r="B49" s="2" t="s">
        <v>164</v>
      </c>
      <c r="C49" s="2">
        <v>17</v>
      </c>
      <c r="D49" s="2">
        <v>17</v>
      </c>
      <c r="E49" s="8"/>
      <c r="F49" s="10" t="s">
        <v>650</v>
      </c>
      <c r="G49" s="8"/>
      <c r="H49" s="8"/>
      <c r="I49" s="2">
        <v>3</v>
      </c>
      <c r="J49" s="2">
        <v>14</v>
      </c>
      <c r="K49" s="8"/>
      <c r="L49" s="2">
        <v>5</v>
      </c>
      <c r="M49" s="8"/>
      <c r="N49" s="2" t="s">
        <v>651</v>
      </c>
      <c r="O49" s="2"/>
      <c r="P49" s="2" t="s">
        <v>640</v>
      </c>
      <c r="Q49" s="2">
        <v>0</v>
      </c>
      <c r="R49" s="2">
        <v>3</v>
      </c>
      <c r="S49" s="2">
        <v>0</v>
      </c>
      <c r="T49" s="3"/>
      <c r="U49" s="3"/>
      <c r="V49" s="40"/>
      <c r="W49" s="40"/>
      <c r="X49" s="40"/>
      <c r="Y49" s="40"/>
      <c r="Z49" s="40"/>
      <c r="AA49" s="40"/>
      <c r="AB49" s="40"/>
      <c r="AC49" s="40"/>
      <c r="AD49" s="40"/>
      <c r="AE49" s="40"/>
      <c r="AF49" s="40"/>
      <c r="AG49" s="40"/>
      <c r="AH49" s="40"/>
      <c r="AI49" s="40"/>
      <c r="AJ49" s="40"/>
      <c r="AK49" s="40"/>
      <c r="AL49" s="40"/>
      <c r="AM49" s="40"/>
      <c r="AN49" s="40"/>
    </row>
    <row r="50" spans="1:40" ht="14.5">
      <c r="A50" s="1" t="s">
        <v>168</v>
      </c>
      <c r="B50" s="4">
        <v>43931</v>
      </c>
      <c r="C50" s="2">
        <v>8</v>
      </c>
      <c r="D50" s="2">
        <v>8</v>
      </c>
      <c r="E50" s="8"/>
      <c r="F50" s="8"/>
      <c r="G50" s="8"/>
      <c r="H50" s="8"/>
      <c r="I50" s="2">
        <v>1</v>
      </c>
      <c r="J50" s="2">
        <v>7</v>
      </c>
      <c r="K50" s="8"/>
      <c r="L50" s="8"/>
      <c r="M50" s="2">
        <v>1</v>
      </c>
      <c r="N50" s="3"/>
      <c r="O50" s="3"/>
      <c r="P50" s="8"/>
      <c r="Q50" s="8"/>
      <c r="R50" s="8"/>
      <c r="S50" s="8"/>
      <c r="T50" s="3"/>
      <c r="U50" s="3"/>
      <c r="V50" s="40"/>
      <c r="W50" s="40"/>
      <c r="X50" s="40"/>
      <c r="Y50" s="40"/>
      <c r="Z50" s="40"/>
      <c r="AA50" s="40"/>
      <c r="AB50" s="40"/>
      <c r="AC50" s="40"/>
      <c r="AD50" s="40"/>
      <c r="AE50" s="40"/>
      <c r="AF50" s="40"/>
      <c r="AG50" s="40"/>
      <c r="AH50" s="40"/>
      <c r="AI50" s="40"/>
      <c r="AJ50" s="40"/>
      <c r="AK50" s="40"/>
      <c r="AL50" s="40"/>
      <c r="AM50" s="40"/>
      <c r="AN50" s="40"/>
    </row>
    <row r="51" spans="1:40" ht="14.5">
      <c r="A51" s="1" t="s">
        <v>170</v>
      </c>
      <c r="B51" s="4">
        <v>43930</v>
      </c>
      <c r="C51" s="2">
        <v>1</v>
      </c>
      <c r="D51" s="2">
        <v>1</v>
      </c>
      <c r="E51" s="8"/>
      <c r="F51" s="8"/>
      <c r="G51" s="8"/>
      <c r="H51" s="2">
        <v>1</v>
      </c>
      <c r="I51" s="8"/>
      <c r="J51" s="8"/>
      <c r="K51" s="8"/>
      <c r="L51" s="8"/>
      <c r="M51" s="8"/>
      <c r="N51" s="3"/>
      <c r="O51" s="8"/>
      <c r="P51" s="8"/>
      <c r="Q51" s="8"/>
      <c r="R51" s="8"/>
      <c r="S51" s="8"/>
      <c r="T51" s="3"/>
      <c r="U51" s="3"/>
      <c r="V51" s="40"/>
      <c r="W51" s="40"/>
      <c r="X51" s="40"/>
      <c r="Y51" s="40"/>
      <c r="Z51" s="40"/>
      <c r="AA51" s="40"/>
      <c r="AB51" s="40"/>
      <c r="AC51" s="40"/>
      <c r="AD51" s="40"/>
      <c r="AE51" s="40"/>
      <c r="AF51" s="40"/>
      <c r="AG51" s="40"/>
      <c r="AH51" s="40"/>
      <c r="AI51" s="40"/>
      <c r="AJ51" s="40"/>
      <c r="AK51" s="40"/>
      <c r="AL51" s="40"/>
      <c r="AM51" s="40"/>
      <c r="AN51" s="40"/>
    </row>
    <row r="52" spans="1:40" ht="14.5">
      <c r="A52" s="1" t="s">
        <v>171</v>
      </c>
      <c r="B52" s="4">
        <v>43935</v>
      </c>
      <c r="C52" s="2">
        <v>1</v>
      </c>
      <c r="D52" s="2">
        <v>1</v>
      </c>
      <c r="E52" s="8"/>
      <c r="F52" s="8"/>
      <c r="G52" s="8"/>
      <c r="H52" s="8"/>
      <c r="I52" s="8"/>
      <c r="J52" s="2">
        <v>1</v>
      </c>
      <c r="K52" s="8"/>
      <c r="L52" s="8"/>
      <c r="M52" s="8"/>
      <c r="N52" s="2">
        <v>2500</v>
      </c>
      <c r="O52" s="8"/>
      <c r="P52" s="2" t="s">
        <v>629</v>
      </c>
      <c r="Q52" s="8"/>
      <c r="R52" s="8"/>
      <c r="S52" s="8"/>
      <c r="T52" s="3"/>
      <c r="U52" s="3"/>
      <c r="V52" s="40"/>
      <c r="W52" s="40"/>
      <c r="X52" s="40"/>
      <c r="Y52" s="40"/>
      <c r="Z52" s="40"/>
      <c r="AA52" s="40"/>
      <c r="AB52" s="40"/>
      <c r="AC52" s="40"/>
      <c r="AD52" s="40"/>
      <c r="AE52" s="40"/>
      <c r="AF52" s="40"/>
      <c r="AG52" s="40"/>
      <c r="AH52" s="40"/>
      <c r="AI52" s="40"/>
      <c r="AJ52" s="40"/>
      <c r="AK52" s="40"/>
      <c r="AL52" s="40"/>
      <c r="AM52" s="40"/>
      <c r="AN52" s="40"/>
    </row>
    <row r="53" spans="1:40" ht="14.5">
      <c r="A53" s="1" t="s">
        <v>172</v>
      </c>
      <c r="B53" s="4">
        <v>43933</v>
      </c>
      <c r="C53" s="2">
        <v>18</v>
      </c>
      <c r="D53" s="2">
        <v>18</v>
      </c>
      <c r="E53" s="8"/>
      <c r="F53" s="2" t="s">
        <v>652</v>
      </c>
      <c r="G53" s="8"/>
      <c r="H53" s="8"/>
      <c r="I53" s="2">
        <v>3</v>
      </c>
      <c r="J53" s="2">
        <v>15</v>
      </c>
      <c r="K53" s="8"/>
      <c r="L53" s="2">
        <v>5</v>
      </c>
      <c r="M53" s="2">
        <v>1</v>
      </c>
      <c r="N53" s="2">
        <v>3181</v>
      </c>
      <c r="O53" s="8"/>
      <c r="P53" s="2" t="s">
        <v>629</v>
      </c>
      <c r="Q53" s="8"/>
      <c r="R53" s="8"/>
      <c r="S53" s="2">
        <v>0</v>
      </c>
      <c r="T53" s="3"/>
      <c r="U53" s="3"/>
      <c r="V53" s="40"/>
      <c r="W53" s="40"/>
      <c r="X53" s="40"/>
      <c r="Y53" s="40"/>
      <c r="Z53" s="40"/>
      <c r="AA53" s="40"/>
      <c r="AB53" s="40"/>
      <c r="AC53" s="40"/>
      <c r="AD53" s="40"/>
      <c r="AE53" s="40"/>
      <c r="AF53" s="40"/>
      <c r="AG53" s="40"/>
      <c r="AH53" s="40"/>
      <c r="AI53" s="40"/>
      <c r="AJ53" s="40"/>
      <c r="AK53" s="40"/>
      <c r="AL53" s="40"/>
      <c r="AM53" s="40"/>
      <c r="AN53" s="40"/>
    </row>
    <row r="54" spans="1:40" ht="14.5">
      <c r="A54" s="1" t="s">
        <v>174</v>
      </c>
      <c r="B54" s="2" t="s">
        <v>63</v>
      </c>
      <c r="C54" s="2">
        <v>2</v>
      </c>
      <c r="D54" s="2">
        <v>2</v>
      </c>
      <c r="E54" s="8"/>
      <c r="F54" s="8"/>
      <c r="G54" s="8"/>
      <c r="H54" s="8"/>
      <c r="I54" s="8"/>
      <c r="J54" s="8"/>
      <c r="K54" s="8"/>
      <c r="L54" s="8"/>
      <c r="M54" s="8"/>
      <c r="N54" s="3"/>
      <c r="O54" s="8"/>
      <c r="P54" s="8"/>
      <c r="Q54" s="8"/>
      <c r="R54" s="8"/>
      <c r="S54" s="8"/>
      <c r="T54" s="3"/>
      <c r="U54" s="3"/>
      <c r="V54" s="40"/>
      <c r="W54" s="40"/>
      <c r="X54" s="40"/>
      <c r="Y54" s="40"/>
      <c r="Z54" s="40"/>
      <c r="AA54" s="40"/>
      <c r="AB54" s="40"/>
      <c r="AC54" s="40"/>
      <c r="AD54" s="40"/>
      <c r="AE54" s="40"/>
      <c r="AF54" s="40"/>
      <c r="AG54" s="40"/>
      <c r="AH54" s="40"/>
      <c r="AI54" s="40"/>
      <c r="AJ54" s="40"/>
      <c r="AK54" s="40"/>
      <c r="AL54" s="40"/>
      <c r="AM54" s="40"/>
      <c r="AN54" s="40"/>
    </row>
    <row r="55" spans="1:40" ht="14.5">
      <c r="A55" s="1" t="s">
        <v>175</v>
      </c>
      <c r="B55" s="2" t="s">
        <v>77</v>
      </c>
      <c r="C55" s="2">
        <v>17</v>
      </c>
      <c r="D55" s="2">
        <v>16</v>
      </c>
      <c r="E55" s="2">
        <v>5</v>
      </c>
      <c r="F55" s="2"/>
      <c r="G55" s="2"/>
      <c r="H55" s="8"/>
      <c r="I55" s="2">
        <v>7</v>
      </c>
      <c r="J55" s="2">
        <v>10</v>
      </c>
      <c r="K55" s="8"/>
      <c r="L55" s="8"/>
      <c r="M55" s="8"/>
      <c r="N55" s="8"/>
      <c r="O55" s="8"/>
      <c r="P55" s="2" t="s">
        <v>629</v>
      </c>
      <c r="Q55" s="185">
        <v>0</v>
      </c>
      <c r="R55" s="8"/>
      <c r="S55" s="8"/>
      <c r="T55" s="3"/>
      <c r="U55" s="3"/>
      <c r="V55" s="40"/>
      <c r="W55" s="40"/>
      <c r="X55" s="40"/>
      <c r="Y55" s="40"/>
      <c r="Z55" s="40"/>
      <c r="AA55" s="40"/>
      <c r="AB55" s="40"/>
      <c r="AC55" s="40"/>
      <c r="AD55" s="40"/>
      <c r="AE55" s="40"/>
      <c r="AF55" s="40"/>
      <c r="AG55" s="40"/>
      <c r="AH55" s="40"/>
      <c r="AI55" s="40"/>
      <c r="AJ55" s="40"/>
      <c r="AK55" s="40"/>
      <c r="AL55" s="40"/>
      <c r="AM55" s="40"/>
      <c r="AN55" s="40"/>
    </row>
    <row r="56" spans="1:40" ht="14.5">
      <c r="A56" s="1" t="s">
        <v>177</v>
      </c>
      <c r="B56" s="2" t="s">
        <v>164</v>
      </c>
      <c r="C56" s="2">
        <v>28</v>
      </c>
      <c r="D56" s="185">
        <v>27</v>
      </c>
      <c r="E56" s="2">
        <v>5</v>
      </c>
      <c r="F56" s="2" t="s">
        <v>653</v>
      </c>
      <c r="G56" s="2"/>
      <c r="H56" s="8"/>
      <c r="I56" s="604">
        <v>18</v>
      </c>
      <c r="J56" s="605"/>
      <c r="K56" s="8"/>
      <c r="L56" s="8"/>
      <c r="M56" s="2">
        <v>4</v>
      </c>
      <c r="N56" s="2" t="s">
        <v>654</v>
      </c>
      <c r="O56" s="2">
        <v>1</v>
      </c>
      <c r="P56" s="8"/>
      <c r="Q56" s="185">
        <v>0</v>
      </c>
      <c r="R56" s="8"/>
      <c r="S56" s="8"/>
      <c r="T56" s="3"/>
      <c r="U56" s="3"/>
      <c r="V56" s="40"/>
      <c r="W56" s="40"/>
      <c r="X56" s="40"/>
      <c r="Y56" s="40"/>
      <c r="Z56" s="40"/>
      <c r="AA56" s="40"/>
      <c r="AB56" s="40"/>
      <c r="AC56" s="40"/>
      <c r="AD56" s="40"/>
      <c r="AE56" s="40"/>
      <c r="AF56" s="40"/>
      <c r="AG56" s="40"/>
      <c r="AH56" s="40"/>
      <c r="AI56" s="40"/>
      <c r="AJ56" s="40"/>
      <c r="AK56" s="40"/>
      <c r="AL56" s="40"/>
      <c r="AM56" s="40"/>
      <c r="AN56" s="40"/>
    </row>
    <row r="57" spans="1:40" ht="14.5">
      <c r="A57" s="1" t="s">
        <v>181</v>
      </c>
      <c r="B57" s="4">
        <v>43927</v>
      </c>
      <c r="C57" s="2">
        <v>0</v>
      </c>
      <c r="D57" s="2">
        <v>0</v>
      </c>
      <c r="E57" s="2">
        <v>1</v>
      </c>
      <c r="F57" s="8"/>
      <c r="G57" s="8"/>
      <c r="H57" s="8"/>
      <c r="I57" s="8"/>
      <c r="J57" s="8"/>
      <c r="K57" s="8"/>
      <c r="L57" s="8"/>
      <c r="M57" s="8"/>
      <c r="N57" s="3"/>
      <c r="O57" s="8"/>
      <c r="P57" s="8"/>
      <c r="Q57" s="8"/>
      <c r="R57" s="8"/>
      <c r="S57" s="8"/>
      <c r="T57" s="3"/>
      <c r="U57" s="3"/>
      <c r="V57" s="40"/>
      <c r="W57" s="40"/>
      <c r="X57" s="40"/>
      <c r="Y57" s="40"/>
      <c r="Z57" s="40"/>
      <c r="AA57" s="40"/>
      <c r="AB57" s="40"/>
      <c r="AC57" s="40"/>
      <c r="AD57" s="40"/>
      <c r="AE57" s="40"/>
      <c r="AF57" s="40"/>
      <c r="AG57" s="40"/>
      <c r="AH57" s="40"/>
      <c r="AI57" s="40"/>
      <c r="AJ57" s="40"/>
      <c r="AK57" s="40"/>
      <c r="AL57" s="40"/>
      <c r="AM57" s="40"/>
      <c r="AN57" s="40"/>
    </row>
    <row r="58" spans="1:40" ht="14.5">
      <c r="A58" s="1" t="s">
        <v>182</v>
      </c>
      <c r="B58" s="4">
        <v>43944</v>
      </c>
      <c r="C58" s="2">
        <v>1</v>
      </c>
      <c r="D58" s="2">
        <v>1</v>
      </c>
      <c r="E58" s="8"/>
      <c r="F58" s="8"/>
      <c r="G58" s="8"/>
      <c r="H58" s="8"/>
      <c r="I58" s="8"/>
      <c r="J58" s="2">
        <v>1</v>
      </c>
      <c r="K58" s="8"/>
      <c r="L58" s="8"/>
      <c r="M58" s="8"/>
      <c r="N58" s="3"/>
      <c r="O58" s="8"/>
      <c r="P58" s="2" t="s">
        <v>629</v>
      </c>
      <c r="Q58" s="8"/>
      <c r="R58" s="8"/>
      <c r="S58" s="8"/>
      <c r="T58" s="3"/>
      <c r="U58" s="3"/>
      <c r="V58" s="3"/>
      <c r="W58" s="3"/>
      <c r="X58" s="3"/>
      <c r="Y58" s="3"/>
      <c r="Z58" s="3"/>
      <c r="AA58" s="3"/>
      <c r="AB58" s="3"/>
      <c r="AC58" s="3"/>
      <c r="AD58" s="3"/>
      <c r="AE58" s="3"/>
      <c r="AF58" s="3"/>
      <c r="AG58" s="3"/>
      <c r="AH58" s="3"/>
      <c r="AI58" s="3"/>
      <c r="AJ58" s="3"/>
      <c r="AK58" s="3"/>
      <c r="AL58" s="3"/>
      <c r="AM58" s="3"/>
      <c r="AN58" s="3"/>
    </row>
    <row r="59" spans="1:40" ht="14.5">
      <c r="A59" s="1" t="s">
        <v>184</v>
      </c>
      <c r="B59" s="4">
        <v>43945</v>
      </c>
      <c r="C59" s="2">
        <v>1</v>
      </c>
      <c r="D59" s="2">
        <v>1</v>
      </c>
      <c r="E59" s="3"/>
      <c r="F59" s="2" t="s">
        <v>655</v>
      </c>
      <c r="G59" s="3"/>
      <c r="H59" s="3"/>
      <c r="I59" s="3"/>
      <c r="J59" s="3"/>
      <c r="K59" s="3"/>
      <c r="L59" s="3"/>
      <c r="M59" s="3"/>
      <c r="N59" s="2">
        <v>3470</v>
      </c>
      <c r="O59" s="3"/>
      <c r="P59" s="2" t="s">
        <v>629</v>
      </c>
      <c r="Q59" s="3"/>
      <c r="R59" s="3"/>
      <c r="S59" s="3"/>
      <c r="T59" s="3"/>
      <c r="U59" s="3"/>
      <c r="V59" s="3"/>
      <c r="W59" s="3"/>
      <c r="X59" s="3"/>
      <c r="Y59" s="3"/>
      <c r="Z59" s="3"/>
      <c r="AA59" s="3"/>
      <c r="AB59" s="3"/>
      <c r="AC59" s="3"/>
      <c r="AD59" s="3"/>
      <c r="AE59" s="3"/>
      <c r="AF59" s="3"/>
      <c r="AG59" s="3"/>
      <c r="AH59" s="3"/>
      <c r="AI59" s="3"/>
      <c r="AJ59" s="3"/>
      <c r="AK59" s="3"/>
      <c r="AL59" s="3"/>
      <c r="AM59" s="3"/>
      <c r="AN59" s="3"/>
    </row>
    <row r="60" spans="1:40" ht="14.5">
      <c r="A60" s="1" t="s">
        <v>187</v>
      </c>
      <c r="B60" s="4">
        <v>43931</v>
      </c>
      <c r="C60" s="2">
        <v>11</v>
      </c>
      <c r="D60" s="2">
        <v>10</v>
      </c>
      <c r="E60" s="3"/>
      <c r="F60" s="2" t="s">
        <v>656</v>
      </c>
      <c r="G60" s="3"/>
      <c r="H60" s="3"/>
      <c r="I60" s="2">
        <v>4</v>
      </c>
      <c r="J60" s="2">
        <v>7</v>
      </c>
      <c r="K60" s="3"/>
      <c r="L60" s="3"/>
      <c r="M60" s="2">
        <v>2</v>
      </c>
      <c r="N60" s="2">
        <v>3003</v>
      </c>
      <c r="O60" s="3"/>
      <c r="P60" s="2" t="s">
        <v>629</v>
      </c>
      <c r="Q60" s="3"/>
      <c r="R60" s="2">
        <v>2</v>
      </c>
      <c r="S60" s="3"/>
      <c r="T60" s="3"/>
      <c r="U60" s="3"/>
      <c r="V60" s="3"/>
      <c r="W60" s="3"/>
      <c r="X60" s="3"/>
      <c r="Y60" s="3"/>
      <c r="Z60" s="3"/>
      <c r="AA60" s="3"/>
      <c r="AB60" s="3"/>
      <c r="AC60" s="3"/>
      <c r="AD60" s="3"/>
      <c r="AE60" s="3"/>
      <c r="AF60" s="3"/>
      <c r="AG60" s="3"/>
      <c r="AH60" s="3"/>
      <c r="AI60" s="3"/>
      <c r="AJ60" s="3"/>
      <c r="AK60" s="3"/>
      <c r="AL60" s="3"/>
      <c r="AM60" s="3"/>
      <c r="AN60" s="3"/>
    </row>
    <row r="61" spans="1:40" ht="14.5">
      <c r="A61" s="1" t="s">
        <v>192</v>
      </c>
      <c r="B61" s="2" t="s">
        <v>63</v>
      </c>
      <c r="C61" s="2">
        <v>1</v>
      </c>
      <c r="D61" s="2">
        <v>1</v>
      </c>
      <c r="E61" s="8"/>
      <c r="F61" s="3"/>
      <c r="G61" s="3"/>
      <c r="H61" s="3"/>
      <c r="I61" s="3"/>
      <c r="J61" s="2">
        <v>1</v>
      </c>
      <c r="K61" s="3"/>
      <c r="L61" s="3"/>
      <c r="M61" s="3"/>
      <c r="N61" s="2">
        <v>3100</v>
      </c>
      <c r="O61" s="2">
        <v>1</v>
      </c>
      <c r="P61" s="2" t="s">
        <v>629</v>
      </c>
      <c r="Q61" s="3"/>
      <c r="R61" s="3"/>
      <c r="S61" s="3"/>
      <c r="T61" s="3"/>
      <c r="U61" s="3"/>
      <c r="V61" s="3"/>
      <c r="W61" s="3"/>
      <c r="X61" s="3"/>
      <c r="Y61" s="3"/>
      <c r="Z61" s="3"/>
      <c r="AA61" s="3"/>
      <c r="AB61" s="3"/>
      <c r="AC61" s="3"/>
      <c r="AD61" s="3"/>
      <c r="AE61" s="3"/>
      <c r="AF61" s="3"/>
      <c r="AG61" s="3"/>
      <c r="AH61" s="3"/>
      <c r="AI61" s="3"/>
      <c r="AJ61" s="3"/>
      <c r="AK61" s="3"/>
      <c r="AL61" s="3"/>
      <c r="AM61" s="3"/>
      <c r="AN61" s="3"/>
    </row>
    <row r="62" spans="1:40" ht="14.5">
      <c r="A62" s="1" t="s">
        <v>193</v>
      </c>
      <c r="B62" s="4">
        <v>43935</v>
      </c>
      <c r="C62" s="2">
        <v>1</v>
      </c>
      <c r="D62" s="2">
        <v>1</v>
      </c>
      <c r="E62" s="8"/>
      <c r="F62" s="3"/>
      <c r="G62" s="3"/>
      <c r="H62" s="3"/>
      <c r="I62" s="3"/>
      <c r="J62" s="2">
        <v>1</v>
      </c>
      <c r="K62" s="3"/>
      <c r="L62" s="3"/>
      <c r="M62" s="3"/>
      <c r="N62" s="2">
        <v>3120</v>
      </c>
      <c r="O62" s="3"/>
      <c r="P62" s="2" t="s">
        <v>642</v>
      </c>
      <c r="Q62" s="3"/>
      <c r="R62" s="3"/>
      <c r="S62" s="3"/>
      <c r="T62" s="3"/>
      <c r="U62" s="3"/>
      <c r="V62" s="3"/>
      <c r="W62" s="3"/>
      <c r="X62" s="3"/>
      <c r="Y62" s="3"/>
      <c r="Z62" s="3"/>
      <c r="AA62" s="3"/>
      <c r="AB62" s="3"/>
      <c r="AC62" s="3"/>
      <c r="AD62" s="3"/>
      <c r="AE62" s="3"/>
      <c r="AF62" s="3"/>
      <c r="AG62" s="3"/>
      <c r="AH62" s="3"/>
      <c r="AI62" s="3"/>
      <c r="AJ62" s="3"/>
      <c r="AK62" s="3"/>
      <c r="AL62" s="3"/>
      <c r="AM62" s="3"/>
      <c r="AN62" s="3"/>
    </row>
    <row r="63" spans="1:40" ht="14.5">
      <c r="A63" s="1" t="s">
        <v>199</v>
      </c>
      <c r="B63" s="4">
        <v>43924</v>
      </c>
      <c r="C63" s="2">
        <v>2</v>
      </c>
      <c r="D63" s="2">
        <v>2</v>
      </c>
      <c r="E63" s="3"/>
      <c r="F63" s="3"/>
      <c r="G63" s="3"/>
      <c r="H63" s="3"/>
      <c r="I63" s="2">
        <v>1</v>
      </c>
      <c r="J63" s="2">
        <v>1</v>
      </c>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row>
    <row r="64" spans="1:40" ht="14.5">
      <c r="A64" s="1" t="s">
        <v>201</v>
      </c>
      <c r="B64" s="4">
        <v>43945</v>
      </c>
      <c r="C64" s="2">
        <v>7</v>
      </c>
      <c r="D64" s="2">
        <v>7</v>
      </c>
      <c r="E64" s="3"/>
      <c r="F64" s="3"/>
      <c r="G64" s="3"/>
      <c r="H64" s="3"/>
      <c r="I64" s="3"/>
      <c r="J64" s="2">
        <v>7</v>
      </c>
      <c r="K64" s="3"/>
      <c r="L64" s="2">
        <v>0</v>
      </c>
      <c r="M64" s="3"/>
      <c r="N64" s="2">
        <v>3331</v>
      </c>
      <c r="O64" s="3"/>
      <c r="P64" s="3"/>
      <c r="Q64" s="3"/>
      <c r="R64" s="3"/>
      <c r="S64" s="3"/>
      <c r="T64" s="3"/>
      <c r="U64" s="3"/>
      <c r="V64" s="3"/>
      <c r="W64" s="3"/>
      <c r="X64" s="3"/>
      <c r="Y64" s="3"/>
      <c r="Z64" s="3"/>
      <c r="AA64" s="3"/>
      <c r="AB64" s="3"/>
      <c r="AC64" s="3"/>
      <c r="AD64" s="3"/>
      <c r="AE64" s="3"/>
      <c r="AF64" s="3"/>
      <c r="AG64" s="3"/>
      <c r="AH64" s="3"/>
      <c r="AI64" s="3"/>
      <c r="AJ64" s="3"/>
      <c r="AK64" s="3"/>
      <c r="AL64" s="3"/>
      <c r="AM64" s="3"/>
      <c r="AN64" s="3"/>
    </row>
    <row r="65" spans="1:40" ht="14.5">
      <c r="A65" s="1" t="s">
        <v>205</v>
      </c>
      <c r="B65" s="4">
        <v>43944</v>
      </c>
      <c r="C65" s="2">
        <v>100</v>
      </c>
      <c r="D65" s="2">
        <v>99</v>
      </c>
      <c r="E65" s="2">
        <v>16</v>
      </c>
      <c r="F65" s="3"/>
      <c r="G65" s="3"/>
      <c r="H65" s="3"/>
      <c r="I65" s="2">
        <v>21</v>
      </c>
      <c r="J65" s="2">
        <v>78</v>
      </c>
      <c r="K65" s="2" t="s">
        <v>657</v>
      </c>
      <c r="L65" s="2"/>
      <c r="M65" s="3"/>
      <c r="N65" s="2">
        <v>3108</v>
      </c>
      <c r="O65" s="2">
        <v>47</v>
      </c>
      <c r="P65" s="3"/>
      <c r="Q65" s="185">
        <v>0</v>
      </c>
      <c r="R65" s="3"/>
      <c r="S65" s="2">
        <v>1</v>
      </c>
      <c r="T65" s="3"/>
      <c r="U65" s="3"/>
      <c r="V65" s="3"/>
      <c r="W65" s="3"/>
      <c r="X65" s="3"/>
      <c r="Y65" s="3"/>
      <c r="Z65" s="3"/>
      <c r="AA65" s="3"/>
      <c r="AB65" s="3"/>
      <c r="AC65" s="3"/>
      <c r="AD65" s="3"/>
      <c r="AE65" s="3"/>
      <c r="AF65" s="3"/>
      <c r="AG65" s="3"/>
      <c r="AH65" s="3"/>
      <c r="AI65" s="3"/>
      <c r="AJ65" s="3"/>
      <c r="AK65" s="3"/>
      <c r="AL65" s="3"/>
      <c r="AM65" s="3"/>
      <c r="AN65" s="3"/>
    </row>
    <row r="66" spans="1:40" ht="14.5">
      <c r="A66" s="1" t="s">
        <v>208</v>
      </c>
      <c r="B66" s="4">
        <v>43947</v>
      </c>
      <c r="C66" s="2">
        <v>2</v>
      </c>
      <c r="D66" s="2">
        <v>2</v>
      </c>
      <c r="E66" s="2">
        <v>2</v>
      </c>
      <c r="F66" s="3"/>
      <c r="G66" s="3"/>
      <c r="H66" s="3"/>
      <c r="I66" s="2">
        <v>1</v>
      </c>
      <c r="J66" s="2">
        <v>1</v>
      </c>
      <c r="K66" s="2" t="s">
        <v>658</v>
      </c>
      <c r="L66" s="2"/>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row>
    <row r="67" spans="1:40" ht="14.5">
      <c r="A67" s="1" t="s">
        <v>210</v>
      </c>
      <c r="B67" s="2" t="s">
        <v>659</v>
      </c>
      <c r="C67" s="2">
        <v>5</v>
      </c>
      <c r="D67" s="2">
        <v>5</v>
      </c>
      <c r="E67" s="2"/>
      <c r="F67" s="3"/>
      <c r="G67" s="2"/>
      <c r="H67" s="2"/>
      <c r="I67" s="2">
        <v>1</v>
      </c>
      <c r="J67" s="2">
        <v>4</v>
      </c>
      <c r="K67" s="3"/>
      <c r="L67" s="2"/>
      <c r="M67" s="2"/>
      <c r="N67" s="2">
        <v>2992</v>
      </c>
      <c r="O67" s="2"/>
      <c r="P67" s="2" t="s">
        <v>640</v>
      </c>
      <c r="Q67" s="2"/>
      <c r="R67" s="2"/>
      <c r="S67" s="2"/>
      <c r="T67" s="3"/>
      <c r="U67" s="3"/>
      <c r="V67" s="40"/>
      <c r="W67" s="40"/>
      <c r="X67" s="40"/>
      <c r="Y67" s="40"/>
      <c r="Z67" s="40"/>
      <c r="AA67" s="40"/>
      <c r="AB67" s="40"/>
      <c r="AC67" s="40"/>
      <c r="AD67" s="40"/>
      <c r="AE67" s="40"/>
      <c r="AF67" s="40"/>
      <c r="AG67" s="40"/>
      <c r="AH67" s="40"/>
      <c r="AI67" s="40"/>
      <c r="AJ67" s="40"/>
      <c r="AK67" s="40"/>
      <c r="AL67" s="40"/>
      <c r="AM67" s="40"/>
      <c r="AN67" s="40"/>
    </row>
    <row r="68" spans="1:40" ht="14.5">
      <c r="A68" s="1" t="s">
        <v>212</v>
      </c>
      <c r="B68" s="43">
        <v>44169</v>
      </c>
      <c r="C68" s="2">
        <v>0</v>
      </c>
      <c r="D68" s="2">
        <v>0</v>
      </c>
      <c r="E68" s="2">
        <v>1</v>
      </c>
      <c r="F68" s="3"/>
      <c r="G68" s="2"/>
      <c r="H68" s="2"/>
      <c r="I68" s="2"/>
      <c r="J68" s="2"/>
      <c r="K68" s="3"/>
      <c r="L68" s="2"/>
      <c r="M68" s="2"/>
      <c r="N68" s="3"/>
      <c r="O68" s="2"/>
      <c r="P68" s="3"/>
      <c r="Q68" s="2"/>
      <c r="R68" s="2"/>
      <c r="S68" s="2"/>
      <c r="T68" s="3"/>
      <c r="U68" s="3"/>
      <c r="V68" s="40"/>
      <c r="W68" s="40"/>
      <c r="X68" s="40"/>
      <c r="Y68" s="40"/>
      <c r="Z68" s="40"/>
      <c r="AA68" s="40"/>
      <c r="AB68" s="40"/>
      <c r="AC68" s="40"/>
      <c r="AD68" s="40"/>
      <c r="AE68" s="40"/>
      <c r="AF68" s="40"/>
      <c r="AG68" s="40"/>
      <c r="AH68" s="40"/>
      <c r="AI68" s="40"/>
      <c r="AJ68" s="40"/>
      <c r="AK68" s="40"/>
      <c r="AL68" s="40"/>
      <c r="AM68" s="40"/>
      <c r="AN68" s="40"/>
    </row>
    <row r="69" spans="1:40" ht="14.5">
      <c r="A69" s="1" t="s">
        <v>76</v>
      </c>
      <c r="B69" s="2" t="s">
        <v>660</v>
      </c>
      <c r="C69" s="2">
        <v>0</v>
      </c>
      <c r="D69" s="2">
        <v>0</v>
      </c>
      <c r="E69" s="2">
        <v>2</v>
      </c>
      <c r="F69" s="3"/>
      <c r="G69" s="2"/>
      <c r="H69" s="2"/>
      <c r="I69" s="2"/>
      <c r="J69" s="2"/>
      <c r="K69" s="3"/>
      <c r="L69" s="2"/>
      <c r="M69" s="2"/>
      <c r="N69" s="3"/>
      <c r="O69" s="2"/>
      <c r="P69" s="3"/>
      <c r="Q69" s="2"/>
      <c r="R69" s="2"/>
      <c r="S69" s="2"/>
      <c r="T69" s="3"/>
      <c r="U69" s="3"/>
      <c r="V69" s="40"/>
      <c r="W69" s="40"/>
      <c r="X69" s="40"/>
      <c r="Y69" s="40"/>
      <c r="Z69" s="40"/>
      <c r="AA69" s="40"/>
      <c r="AB69" s="40"/>
      <c r="AC69" s="40"/>
      <c r="AD69" s="40"/>
      <c r="AE69" s="40"/>
      <c r="AF69" s="40"/>
      <c r="AG69" s="40"/>
      <c r="AH69" s="40"/>
      <c r="AI69" s="40"/>
      <c r="AJ69" s="40"/>
      <c r="AK69" s="40"/>
      <c r="AL69" s="40"/>
      <c r="AM69" s="40"/>
      <c r="AN69" s="40"/>
    </row>
    <row r="70" spans="1:40" ht="14.5">
      <c r="A70" s="1" t="s">
        <v>218</v>
      </c>
      <c r="B70" s="4">
        <v>43947</v>
      </c>
      <c r="C70" s="2">
        <v>32</v>
      </c>
      <c r="D70" s="2">
        <v>32</v>
      </c>
      <c r="E70" s="2"/>
      <c r="F70" s="3"/>
      <c r="G70" s="2"/>
      <c r="H70" s="2"/>
      <c r="I70" s="2"/>
      <c r="J70" s="2"/>
      <c r="K70" s="3"/>
      <c r="L70" s="2"/>
      <c r="M70" s="2"/>
      <c r="N70" s="3"/>
      <c r="O70" s="2"/>
      <c r="P70" s="2" t="s">
        <v>640</v>
      </c>
      <c r="Q70" s="2"/>
      <c r="R70" s="2"/>
      <c r="S70" s="2"/>
      <c r="T70" s="3"/>
      <c r="U70" s="3"/>
      <c r="V70" s="40"/>
      <c r="W70" s="40"/>
      <c r="X70" s="40"/>
      <c r="Y70" s="40"/>
      <c r="Z70" s="40"/>
      <c r="AA70" s="40"/>
      <c r="AB70" s="40"/>
      <c r="AC70" s="40"/>
      <c r="AD70" s="40"/>
      <c r="AE70" s="40"/>
      <c r="AF70" s="40"/>
      <c r="AG70" s="40"/>
      <c r="AH70" s="40"/>
      <c r="AI70" s="40"/>
      <c r="AJ70" s="40"/>
      <c r="AK70" s="40"/>
      <c r="AL70" s="40"/>
      <c r="AM70" s="40"/>
      <c r="AN70" s="40"/>
    </row>
    <row r="71" spans="1:40" ht="14.5">
      <c r="A71" s="1" t="s">
        <v>220</v>
      </c>
      <c r="B71" s="4">
        <v>43941</v>
      </c>
      <c r="C71" s="2">
        <v>1</v>
      </c>
      <c r="D71" s="2">
        <v>1</v>
      </c>
      <c r="E71" s="2"/>
      <c r="F71" s="3"/>
      <c r="G71" s="2"/>
      <c r="H71" s="2"/>
      <c r="I71" s="2"/>
      <c r="J71" s="2">
        <v>1</v>
      </c>
      <c r="K71" s="2">
        <v>0</v>
      </c>
      <c r="L71" s="2">
        <v>0</v>
      </c>
      <c r="M71" s="2"/>
      <c r="N71" s="3"/>
      <c r="O71" s="2"/>
      <c r="P71" s="3"/>
      <c r="Q71" s="2"/>
      <c r="R71" s="2"/>
      <c r="S71" s="2"/>
      <c r="T71" s="3"/>
      <c r="U71" s="3"/>
      <c r="V71" s="40"/>
      <c r="W71" s="40"/>
      <c r="X71" s="40"/>
      <c r="Y71" s="40"/>
      <c r="Z71" s="40"/>
      <c r="AA71" s="40"/>
      <c r="AB71" s="40"/>
      <c r="AC71" s="40"/>
      <c r="AD71" s="40"/>
      <c r="AE71" s="40"/>
      <c r="AF71" s="40"/>
      <c r="AG71" s="40"/>
      <c r="AH71" s="40"/>
      <c r="AI71" s="40"/>
      <c r="AJ71" s="40"/>
      <c r="AK71" s="40"/>
      <c r="AL71" s="40"/>
      <c r="AM71" s="40"/>
      <c r="AN71" s="40"/>
    </row>
    <row r="72" spans="1:40" ht="14.5">
      <c r="A72" s="1" t="s">
        <v>221</v>
      </c>
      <c r="B72" s="4">
        <v>43943</v>
      </c>
      <c r="C72" s="2">
        <v>23</v>
      </c>
      <c r="D72" s="2">
        <v>22</v>
      </c>
      <c r="E72" s="2">
        <v>2</v>
      </c>
      <c r="F72" s="3"/>
      <c r="G72" s="2"/>
      <c r="H72" s="2"/>
      <c r="I72" s="2">
        <v>1</v>
      </c>
      <c r="J72" s="2">
        <v>22</v>
      </c>
      <c r="K72" s="3"/>
      <c r="L72" s="2"/>
      <c r="M72" s="2"/>
      <c r="N72" s="2">
        <v>3130</v>
      </c>
      <c r="O72" s="2">
        <v>0</v>
      </c>
      <c r="P72" s="2" t="s">
        <v>661</v>
      </c>
      <c r="Q72" s="185">
        <v>0</v>
      </c>
      <c r="R72" s="2">
        <v>1</v>
      </c>
      <c r="S72" s="2">
        <v>0</v>
      </c>
      <c r="T72" s="3"/>
      <c r="U72" s="3"/>
      <c r="V72" s="40"/>
      <c r="W72" s="40"/>
      <c r="X72" s="40"/>
      <c r="Y72" s="40"/>
      <c r="Z72" s="40"/>
      <c r="AA72" s="40"/>
      <c r="AB72" s="40"/>
      <c r="AC72" s="40"/>
      <c r="AD72" s="40"/>
      <c r="AE72" s="40"/>
      <c r="AF72" s="40"/>
      <c r="AG72" s="40"/>
      <c r="AH72" s="40"/>
      <c r="AI72" s="40"/>
      <c r="AJ72" s="40"/>
      <c r="AK72" s="40"/>
      <c r="AL72" s="40"/>
      <c r="AM72" s="40"/>
      <c r="AN72" s="40"/>
    </row>
    <row r="73" spans="1:40" ht="14.5">
      <c r="A73" s="1" t="s">
        <v>225</v>
      </c>
      <c r="B73" s="4">
        <v>43950</v>
      </c>
      <c r="C73" s="2">
        <v>10</v>
      </c>
      <c r="D73" s="2">
        <v>10</v>
      </c>
      <c r="E73" s="2"/>
      <c r="F73" s="3"/>
      <c r="G73" s="2"/>
      <c r="H73" s="2"/>
      <c r="I73" s="2"/>
      <c r="J73" s="2">
        <v>10</v>
      </c>
      <c r="K73" s="2" t="s">
        <v>662</v>
      </c>
      <c r="L73" s="2"/>
      <c r="M73" s="2"/>
      <c r="N73" s="2" t="s">
        <v>663</v>
      </c>
      <c r="O73" s="2"/>
      <c r="P73" s="2" t="s">
        <v>661</v>
      </c>
      <c r="Q73" s="185">
        <v>0</v>
      </c>
      <c r="R73" s="2"/>
      <c r="S73" s="2"/>
      <c r="T73" s="3"/>
      <c r="U73" s="3"/>
      <c r="V73" s="40"/>
      <c r="W73" s="40"/>
      <c r="X73" s="40"/>
      <c r="Y73" s="40"/>
      <c r="Z73" s="40"/>
      <c r="AA73" s="40"/>
      <c r="AB73" s="40"/>
      <c r="AC73" s="40"/>
      <c r="AD73" s="40"/>
      <c r="AE73" s="40"/>
      <c r="AF73" s="40"/>
      <c r="AG73" s="40"/>
      <c r="AH73" s="40"/>
      <c r="AI73" s="40"/>
      <c r="AJ73" s="40"/>
      <c r="AK73" s="40"/>
      <c r="AL73" s="40"/>
      <c r="AM73" s="40"/>
      <c r="AN73" s="40"/>
    </row>
    <row r="74" spans="1:40" ht="14.5">
      <c r="A74" s="1" t="s">
        <v>228</v>
      </c>
      <c r="B74" s="13">
        <v>43952</v>
      </c>
      <c r="C74" s="2">
        <v>1</v>
      </c>
      <c r="D74" s="2">
        <v>1</v>
      </c>
      <c r="E74" s="2"/>
      <c r="F74" s="3"/>
      <c r="G74" s="2"/>
      <c r="H74" s="2"/>
      <c r="I74" s="2"/>
      <c r="J74" s="2">
        <v>1</v>
      </c>
      <c r="K74" s="3"/>
      <c r="L74" s="2"/>
      <c r="M74" s="2"/>
      <c r="N74" s="3"/>
      <c r="O74" s="2"/>
      <c r="P74" s="2" t="s">
        <v>661</v>
      </c>
      <c r="Q74" s="2"/>
      <c r="R74" s="2"/>
      <c r="S74" s="2"/>
      <c r="T74" s="3"/>
      <c r="U74" s="3"/>
      <c r="V74" s="40"/>
      <c r="W74" s="40"/>
      <c r="X74" s="40"/>
      <c r="Y74" s="40"/>
      <c r="Z74" s="40"/>
      <c r="AA74" s="40"/>
      <c r="AB74" s="40"/>
      <c r="AC74" s="40"/>
      <c r="AD74" s="40"/>
      <c r="AE74" s="40"/>
      <c r="AF74" s="40"/>
      <c r="AG74" s="40"/>
      <c r="AH74" s="40"/>
      <c r="AI74" s="40"/>
      <c r="AJ74" s="40"/>
      <c r="AK74" s="40"/>
      <c r="AL74" s="40"/>
      <c r="AM74" s="40"/>
      <c r="AN74" s="40"/>
    </row>
    <row r="75" spans="1:40" ht="14.5">
      <c r="A75" s="14" t="s">
        <v>230</v>
      </c>
      <c r="B75" s="4">
        <v>43945</v>
      </c>
      <c r="C75" s="2">
        <v>8</v>
      </c>
      <c r="D75" s="2">
        <v>7</v>
      </c>
      <c r="E75" s="2"/>
      <c r="F75" s="3"/>
      <c r="G75" s="2">
        <v>2</v>
      </c>
      <c r="H75" s="2"/>
      <c r="I75" s="2">
        <v>5</v>
      </c>
      <c r="J75" s="2">
        <v>1</v>
      </c>
      <c r="K75" s="3"/>
      <c r="L75" s="2"/>
      <c r="M75" s="2"/>
      <c r="N75" s="3"/>
      <c r="O75" s="2"/>
      <c r="P75" s="2" t="s">
        <v>661</v>
      </c>
      <c r="Q75" s="462">
        <v>1</v>
      </c>
      <c r="R75" s="2"/>
      <c r="S75" s="2">
        <v>3</v>
      </c>
      <c r="T75" s="3"/>
      <c r="U75" s="3"/>
      <c r="V75" s="40"/>
      <c r="W75" s="40"/>
      <c r="X75" s="40"/>
      <c r="Y75" s="40"/>
      <c r="Z75" s="40"/>
      <c r="AA75" s="40"/>
      <c r="AB75" s="40"/>
      <c r="AC75" s="40"/>
      <c r="AD75" s="40"/>
      <c r="AE75" s="40"/>
      <c r="AF75" s="40"/>
      <c r="AG75" s="40"/>
      <c r="AH75" s="40"/>
      <c r="AI75" s="40"/>
      <c r="AJ75" s="40"/>
      <c r="AK75" s="40"/>
      <c r="AL75" s="40"/>
      <c r="AM75" s="40"/>
      <c r="AN75" s="40"/>
    </row>
    <row r="76" spans="1:40" ht="14.5">
      <c r="A76" s="1" t="s">
        <v>233</v>
      </c>
      <c r="B76" s="4">
        <v>43944</v>
      </c>
      <c r="C76" s="2">
        <v>1</v>
      </c>
      <c r="D76" s="2">
        <v>1</v>
      </c>
      <c r="E76" s="2"/>
      <c r="F76" s="3"/>
      <c r="G76" s="2"/>
      <c r="H76" s="2"/>
      <c r="I76" s="2">
        <v>1</v>
      </c>
      <c r="J76" s="2"/>
      <c r="K76" s="3"/>
      <c r="L76" s="2"/>
      <c r="M76" s="2"/>
      <c r="N76" s="3"/>
      <c r="O76" s="2">
        <v>1</v>
      </c>
      <c r="P76" s="2" t="s">
        <v>661</v>
      </c>
      <c r="Q76" s="2"/>
      <c r="R76" s="2"/>
      <c r="S76" s="2"/>
      <c r="T76" s="3"/>
      <c r="U76" s="3"/>
      <c r="V76" s="40"/>
      <c r="W76" s="40"/>
      <c r="X76" s="40"/>
      <c r="Y76" s="40"/>
      <c r="Z76" s="40"/>
      <c r="AA76" s="40"/>
      <c r="AB76" s="40"/>
      <c r="AC76" s="40"/>
      <c r="AD76" s="40"/>
      <c r="AE76" s="40"/>
      <c r="AF76" s="40"/>
      <c r="AG76" s="40"/>
      <c r="AH76" s="40"/>
      <c r="AI76" s="40"/>
      <c r="AJ76" s="40"/>
      <c r="AK76" s="40"/>
      <c r="AL76" s="40"/>
      <c r="AM76" s="40"/>
      <c r="AN76" s="40"/>
    </row>
    <row r="77" spans="1:40" ht="14.5">
      <c r="A77" s="1" t="s">
        <v>235</v>
      </c>
      <c r="B77" s="4">
        <v>43951</v>
      </c>
      <c r="C77" s="2">
        <v>1</v>
      </c>
      <c r="D77" s="2">
        <v>1</v>
      </c>
      <c r="E77" s="2"/>
      <c r="F77" s="3"/>
      <c r="G77" s="2">
        <v>1</v>
      </c>
      <c r="H77" s="2"/>
      <c r="I77" s="2"/>
      <c r="J77" s="2"/>
      <c r="K77" s="3"/>
      <c r="L77" s="2"/>
      <c r="M77" s="2"/>
      <c r="N77" s="3"/>
      <c r="O77" s="2"/>
      <c r="P77" s="2"/>
      <c r="Q77" s="2">
        <v>1</v>
      </c>
      <c r="R77" s="2"/>
      <c r="S77" s="2"/>
      <c r="T77" s="3"/>
      <c r="U77" s="3"/>
      <c r="V77" s="40"/>
      <c r="W77" s="40"/>
      <c r="X77" s="40"/>
      <c r="Y77" s="40"/>
      <c r="Z77" s="40"/>
      <c r="AA77" s="40"/>
      <c r="AB77" s="40"/>
      <c r="AC77" s="40"/>
      <c r="AD77" s="40"/>
      <c r="AE77" s="40"/>
      <c r="AF77" s="40"/>
      <c r="AG77" s="40"/>
      <c r="AH77" s="40"/>
      <c r="AI77" s="40"/>
      <c r="AJ77" s="40"/>
      <c r="AK77" s="40"/>
      <c r="AL77" s="40"/>
      <c r="AM77" s="40"/>
      <c r="AN77" s="40"/>
    </row>
    <row r="78" spans="1:40" ht="14.5">
      <c r="A78" s="1" t="s">
        <v>208</v>
      </c>
      <c r="B78" s="13">
        <v>43953</v>
      </c>
      <c r="C78" s="2">
        <v>2</v>
      </c>
      <c r="D78" s="2">
        <v>2</v>
      </c>
      <c r="E78" s="2">
        <v>4</v>
      </c>
      <c r="F78" s="3"/>
      <c r="G78" s="2"/>
      <c r="H78" s="2"/>
      <c r="I78" s="2">
        <v>1</v>
      </c>
      <c r="J78" s="2">
        <v>1</v>
      </c>
      <c r="K78" s="3"/>
      <c r="L78" s="2"/>
      <c r="M78" s="2"/>
      <c r="N78" s="2">
        <v>2845</v>
      </c>
      <c r="O78" s="2"/>
      <c r="P78" s="3"/>
      <c r="Q78" s="2"/>
      <c r="R78" s="2"/>
      <c r="S78" s="2"/>
      <c r="T78" s="3"/>
      <c r="U78" s="3"/>
      <c r="V78" s="40"/>
      <c r="W78" s="40"/>
      <c r="X78" s="40"/>
      <c r="Y78" s="40"/>
      <c r="Z78" s="40"/>
      <c r="AA78" s="40"/>
      <c r="AB78" s="40"/>
      <c r="AC78" s="40"/>
      <c r="AD78" s="40"/>
      <c r="AE78" s="40"/>
      <c r="AF78" s="40"/>
      <c r="AG78" s="40"/>
      <c r="AH78" s="40"/>
      <c r="AI78" s="40"/>
      <c r="AJ78" s="40"/>
      <c r="AK78" s="40"/>
      <c r="AL78" s="40"/>
      <c r="AM78" s="40"/>
      <c r="AN78" s="40"/>
    </row>
    <row r="79" spans="1:40" ht="14.5">
      <c r="A79" s="1" t="s">
        <v>237</v>
      </c>
      <c r="B79" s="4">
        <v>43935</v>
      </c>
      <c r="C79" s="2">
        <v>1</v>
      </c>
      <c r="D79" s="2">
        <v>1</v>
      </c>
      <c r="E79" s="2"/>
      <c r="F79" s="3"/>
      <c r="G79" s="2"/>
      <c r="H79" s="2"/>
      <c r="I79" s="2">
        <v>1</v>
      </c>
      <c r="J79" s="2"/>
      <c r="K79" s="3"/>
      <c r="L79" s="2"/>
      <c r="M79" s="2"/>
      <c r="N79" s="3"/>
      <c r="O79" s="2"/>
      <c r="P79" s="3"/>
      <c r="Q79" s="2"/>
      <c r="R79" s="2"/>
      <c r="S79" s="2"/>
      <c r="T79" s="3"/>
      <c r="U79" s="3"/>
      <c r="V79" s="40"/>
      <c r="W79" s="40"/>
      <c r="X79" s="40"/>
      <c r="Y79" s="40"/>
      <c r="Z79" s="40"/>
      <c r="AA79" s="40"/>
      <c r="AB79" s="40"/>
      <c r="AC79" s="40"/>
      <c r="AD79" s="40"/>
      <c r="AE79" s="40"/>
      <c r="AF79" s="40"/>
      <c r="AG79" s="40"/>
      <c r="AH79" s="40"/>
      <c r="AI79" s="40"/>
      <c r="AJ79" s="40"/>
      <c r="AK79" s="40"/>
      <c r="AL79" s="40"/>
      <c r="AM79" s="40"/>
      <c r="AN79" s="40"/>
    </row>
    <row r="80" spans="1:40" ht="14.5">
      <c r="A80" s="1" t="s">
        <v>239</v>
      </c>
      <c r="B80" s="13">
        <v>43956</v>
      </c>
      <c r="C80" s="2">
        <v>1</v>
      </c>
      <c r="D80" s="2">
        <v>1</v>
      </c>
      <c r="E80" s="2"/>
      <c r="F80" s="3"/>
      <c r="G80" s="2"/>
      <c r="H80" s="2"/>
      <c r="I80" s="2">
        <v>1</v>
      </c>
      <c r="J80" s="2"/>
      <c r="K80" s="3"/>
      <c r="L80" s="2"/>
      <c r="M80" s="2">
        <v>1</v>
      </c>
      <c r="N80" s="2">
        <v>2700</v>
      </c>
      <c r="O80" s="2"/>
      <c r="P80" s="3"/>
      <c r="Q80" s="2"/>
      <c r="R80" s="2"/>
      <c r="S80" s="2">
        <v>1</v>
      </c>
      <c r="T80" s="3"/>
      <c r="U80" s="3"/>
      <c r="V80" s="40"/>
      <c r="W80" s="40"/>
      <c r="X80" s="40"/>
      <c r="Y80" s="40"/>
      <c r="Z80" s="40"/>
      <c r="AA80" s="40"/>
      <c r="AB80" s="40"/>
      <c r="AC80" s="40"/>
      <c r="AD80" s="40"/>
      <c r="AE80" s="40"/>
      <c r="AF80" s="40"/>
      <c r="AG80" s="40"/>
      <c r="AH80" s="40"/>
      <c r="AI80" s="40"/>
      <c r="AJ80" s="40"/>
      <c r="AK80" s="40"/>
      <c r="AL80" s="40"/>
      <c r="AM80" s="40"/>
      <c r="AN80" s="40"/>
    </row>
    <row r="81" spans="1:40" ht="14.5">
      <c r="A81" s="1" t="s">
        <v>241</v>
      </c>
      <c r="B81" s="13">
        <v>43956</v>
      </c>
      <c r="C81" s="2">
        <v>13</v>
      </c>
      <c r="D81" s="2">
        <v>5</v>
      </c>
      <c r="E81" s="2">
        <v>8</v>
      </c>
      <c r="F81" s="3"/>
      <c r="G81" s="2"/>
      <c r="H81" s="2"/>
      <c r="I81" s="2">
        <v>2</v>
      </c>
      <c r="J81" s="2">
        <v>3</v>
      </c>
      <c r="K81" s="3"/>
      <c r="L81" s="2">
        <v>2</v>
      </c>
      <c r="M81" s="2"/>
      <c r="N81" s="3"/>
      <c r="O81" s="2"/>
      <c r="P81" s="3"/>
      <c r="Q81" s="2"/>
      <c r="R81" s="2"/>
      <c r="S81" s="2"/>
      <c r="T81" s="3"/>
      <c r="U81" s="3"/>
      <c r="V81" s="40"/>
      <c r="W81" s="40"/>
      <c r="X81" s="40"/>
      <c r="Y81" s="40"/>
      <c r="Z81" s="40"/>
      <c r="AA81" s="40"/>
      <c r="AB81" s="40"/>
      <c r="AC81" s="40"/>
      <c r="AD81" s="40"/>
      <c r="AE81" s="40"/>
      <c r="AF81" s="40"/>
      <c r="AG81" s="40"/>
      <c r="AH81" s="40"/>
      <c r="AI81" s="40"/>
      <c r="AJ81" s="40"/>
      <c r="AK81" s="40"/>
      <c r="AL81" s="40"/>
      <c r="AM81" s="40"/>
      <c r="AN81" s="40"/>
    </row>
    <row r="82" spans="1:40" ht="14.5">
      <c r="A82" s="1" t="s">
        <v>244</v>
      </c>
      <c r="B82" s="13">
        <v>43952</v>
      </c>
      <c r="C82" s="2">
        <v>3</v>
      </c>
      <c r="D82" s="2">
        <v>3</v>
      </c>
      <c r="E82" s="2">
        <v>2</v>
      </c>
      <c r="F82" s="3"/>
      <c r="G82" s="2"/>
      <c r="H82" s="2">
        <v>3</v>
      </c>
      <c r="I82" s="2"/>
      <c r="J82" s="2"/>
      <c r="K82" s="3"/>
      <c r="L82" s="2"/>
      <c r="M82" s="2"/>
      <c r="N82" s="2">
        <v>1818</v>
      </c>
      <c r="O82" s="2"/>
      <c r="P82" s="2" t="s">
        <v>661</v>
      </c>
      <c r="Q82" s="2"/>
      <c r="R82" s="2">
        <v>3</v>
      </c>
      <c r="S82" s="2"/>
      <c r="T82" s="3"/>
      <c r="U82" s="3"/>
      <c r="V82" s="40"/>
      <c r="W82" s="40"/>
      <c r="X82" s="40"/>
      <c r="Y82" s="40"/>
      <c r="Z82" s="40"/>
      <c r="AA82" s="40"/>
      <c r="AB82" s="40"/>
      <c r="AC82" s="40"/>
      <c r="AD82" s="40"/>
      <c r="AE82" s="40"/>
      <c r="AF82" s="40"/>
      <c r="AG82" s="40"/>
      <c r="AH82" s="40"/>
      <c r="AI82" s="40"/>
      <c r="AJ82" s="40"/>
      <c r="AK82" s="40"/>
      <c r="AL82" s="40"/>
      <c r="AM82" s="40"/>
      <c r="AN82" s="40"/>
    </row>
    <row r="83" spans="1:40" ht="14.5">
      <c r="A83" s="1" t="s">
        <v>246</v>
      </c>
      <c r="B83" s="4">
        <v>43941</v>
      </c>
      <c r="C83" s="2">
        <v>1</v>
      </c>
      <c r="D83" s="2">
        <v>1</v>
      </c>
      <c r="E83" s="2"/>
      <c r="F83" s="3"/>
      <c r="G83" s="2"/>
      <c r="H83" s="2">
        <v>1</v>
      </c>
      <c r="I83" s="2"/>
      <c r="J83" s="2"/>
      <c r="K83" s="3"/>
      <c r="L83" s="2"/>
      <c r="M83" s="2"/>
      <c r="N83" s="3"/>
      <c r="O83" s="2">
        <v>1</v>
      </c>
      <c r="P83" s="3"/>
      <c r="Q83" s="2"/>
      <c r="R83" s="2">
        <v>1</v>
      </c>
      <c r="S83" s="2"/>
      <c r="T83" s="3"/>
      <c r="U83" s="3"/>
      <c r="V83" s="40"/>
      <c r="W83" s="40"/>
      <c r="X83" s="40"/>
      <c r="Y83" s="40"/>
      <c r="Z83" s="40"/>
      <c r="AA83" s="40"/>
      <c r="AB83" s="40"/>
      <c r="AC83" s="40"/>
      <c r="AD83" s="40"/>
      <c r="AE83" s="40"/>
      <c r="AF83" s="40"/>
      <c r="AG83" s="40"/>
      <c r="AH83" s="40"/>
      <c r="AI83" s="40"/>
      <c r="AJ83" s="40"/>
      <c r="AK83" s="40"/>
      <c r="AL83" s="40"/>
      <c r="AM83" s="40"/>
      <c r="AN83" s="40"/>
    </row>
    <row r="84" spans="1:40" ht="14.5">
      <c r="A84" s="1" t="s">
        <v>248</v>
      </c>
      <c r="B84" s="13">
        <v>43959</v>
      </c>
      <c r="C84" s="2">
        <v>1</v>
      </c>
      <c r="D84" s="2">
        <v>1</v>
      </c>
      <c r="E84" s="2"/>
      <c r="F84" s="3"/>
      <c r="G84" s="2"/>
      <c r="H84" s="2">
        <v>1</v>
      </c>
      <c r="I84" s="2"/>
      <c r="J84" s="2"/>
      <c r="K84" s="3"/>
      <c r="L84" s="2"/>
      <c r="M84" s="2">
        <v>1</v>
      </c>
      <c r="N84" s="2">
        <v>1880</v>
      </c>
      <c r="O84" s="2">
        <v>1</v>
      </c>
      <c r="P84" s="2" t="s">
        <v>661</v>
      </c>
      <c r="Q84" s="2"/>
      <c r="R84" s="2">
        <v>1</v>
      </c>
      <c r="S84" s="2"/>
      <c r="T84" s="3"/>
      <c r="U84" s="3"/>
      <c r="V84" s="40"/>
      <c r="W84" s="40"/>
      <c r="X84" s="40"/>
      <c r="Y84" s="40"/>
      <c r="Z84" s="40"/>
      <c r="AA84" s="40"/>
      <c r="AB84" s="40"/>
      <c r="AC84" s="40"/>
      <c r="AD84" s="40"/>
      <c r="AE84" s="40"/>
      <c r="AF84" s="40"/>
      <c r="AG84" s="40"/>
      <c r="AH84" s="40"/>
      <c r="AI84" s="40"/>
      <c r="AJ84" s="40"/>
      <c r="AK84" s="40"/>
      <c r="AL84" s="40"/>
      <c r="AM84" s="40"/>
      <c r="AN84" s="40"/>
    </row>
    <row r="85" spans="1:40" ht="14.5">
      <c r="A85" s="1" t="s">
        <v>250</v>
      </c>
      <c r="B85" s="13">
        <v>43960</v>
      </c>
      <c r="C85" s="2">
        <v>7</v>
      </c>
      <c r="D85" s="2">
        <v>7</v>
      </c>
      <c r="E85" s="2"/>
      <c r="F85" s="3"/>
      <c r="G85" s="2"/>
      <c r="H85" s="2"/>
      <c r="I85" s="2"/>
      <c r="J85" s="2"/>
      <c r="K85" s="3"/>
      <c r="L85" s="2"/>
      <c r="M85" s="2"/>
      <c r="N85" s="3"/>
      <c r="O85" s="2"/>
      <c r="P85" s="3"/>
      <c r="Q85" s="2"/>
      <c r="R85" s="2"/>
      <c r="S85" s="2"/>
      <c r="T85" s="3"/>
      <c r="U85" s="3"/>
      <c r="V85" s="40"/>
      <c r="W85" s="40"/>
      <c r="X85" s="40"/>
      <c r="Y85" s="40"/>
      <c r="Z85" s="40"/>
      <c r="AA85" s="40"/>
      <c r="AB85" s="40"/>
      <c r="AC85" s="40"/>
      <c r="AD85" s="40"/>
      <c r="AE85" s="40"/>
      <c r="AF85" s="40"/>
      <c r="AG85" s="40"/>
      <c r="AH85" s="40"/>
      <c r="AI85" s="40"/>
      <c r="AJ85" s="40"/>
      <c r="AK85" s="40"/>
      <c r="AL85" s="40"/>
      <c r="AM85" s="40"/>
      <c r="AN85" s="40"/>
    </row>
    <row r="86" spans="1:40" ht="14.5">
      <c r="A86" s="1" t="s">
        <v>252</v>
      </c>
      <c r="B86" s="13">
        <v>43959</v>
      </c>
      <c r="C86" s="2">
        <v>33</v>
      </c>
      <c r="D86" s="2">
        <v>32</v>
      </c>
      <c r="E86" s="2">
        <v>32</v>
      </c>
      <c r="F86" s="2" t="s">
        <v>664</v>
      </c>
      <c r="G86" s="2"/>
      <c r="H86" s="2"/>
      <c r="I86" s="2">
        <v>10</v>
      </c>
      <c r="J86" s="20">
        <v>19</v>
      </c>
      <c r="K86" s="3"/>
      <c r="L86" s="2"/>
      <c r="M86" s="2"/>
      <c r="N86" s="3"/>
      <c r="O86" s="2">
        <v>21</v>
      </c>
      <c r="P86" s="2"/>
      <c r="Q86" s="185">
        <v>0</v>
      </c>
      <c r="R86" s="2"/>
      <c r="S86" s="2">
        <v>0</v>
      </c>
      <c r="T86" s="20" t="s">
        <v>665</v>
      </c>
      <c r="U86" s="3"/>
      <c r="V86" s="40"/>
      <c r="W86" s="40"/>
      <c r="X86" s="40"/>
      <c r="Y86" s="40"/>
      <c r="Z86" s="40"/>
      <c r="AA86" s="40"/>
      <c r="AB86" s="40"/>
      <c r="AC86" s="40"/>
      <c r="AD86" s="40"/>
      <c r="AE86" s="40"/>
      <c r="AF86" s="40"/>
      <c r="AG86" s="40"/>
      <c r="AH86" s="40"/>
      <c r="AI86" s="40"/>
      <c r="AJ86" s="40"/>
      <c r="AK86" s="40"/>
      <c r="AL86" s="40"/>
      <c r="AM86" s="40"/>
      <c r="AN86" s="40"/>
    </row>
    <row r="87" spans="1:40" ht="14.5">
      <c r="A87" s="1" t="s">
        <v>256</v>
      </c>
      <c r="B87" s="13">
        <v>43959</v>
      </c>
      <c r="C87" s="21">
        <v>32</v>
      </c>
      <c r="D87" s="2">
        <v>32</v>
      </c>
      <c r="E87" s="2"/>
      <c r="F87" s="3"/>
      <c r="G87" s="2">
        <v>1</v>
      </c>
      <c r="H87" s="2"/>
      <c r="I87" s="2">
        <v>1</v>
      </c>
      <c r="J87" s="2">
        <v>9</v>
      </c>
      <c r="K87" s="3"/>
      <c r="L87" s="2"/>
      <c r="M87" s="2"/>
      <c r="N87" s="3"/>
      <c r="O87" s="2"/>
      <c r="P87" s="2" t="s">
        <v>661</v>
      </c>
      <c r="Q87" s="2"/>
      <c r="R87" s="2"/>
      <c r="S87" s="2"/>
      <c r="T87" s="21" t="s">
        <v>666</v>
      </c>
      <c r="U87" s="44"/>
      <c r="V87" s="45"/>
      <c r="W87" s="45"/>
      <c r="X87" s="45"/>
      <c r="Y87" s="45"/>
      <c r="Z87" s="40"/>
      <c r="AA87" s="40"/>
      <c r="AB87" s="40"/>
      <c r="AC87" s="40"/>
      <c r="AD87" s="40"/>
      <c r="AE87" s="40"/>
      <c r="AF87" s="40"/>
      <c r="AG87" s="40"/>
      <c r="AH87" s="40"/>
      <c r="AI87" s="40"/>
      <c r="AJ87" s="40"/>
      <c r="AK87" s="40"/>
      <c r="AL87" s="40"/>
      <c r="AM87" s="40"/>
      <c r="AN87" s="40"/>
    </row>
    <row r="88" spans="1:40" ht="14.5">
      <c r="A88" s="1" t="s">
        <v>259</v>
      </c>
      <c r="B88" s="15">
        <v>43959</v>
      </c>
      <c r="C88" s="2">
        <v>1</v>
      </c>
      <c r="D88" s="2">
        <v>1</v>
      </c>
      <c r="E88" s="2"/>
      <c r="F88" s="3"/>
      <c r="G88" s="2"/>
      <c r="H88" s="2"/>
      <c r="I88" s="2"/>
      <c r="J88" s="2">
        <v>1</v>
      </c>
      <c r="K88" s="3"/>
      <c r="L88" s="2"/>
      <c r="M88" s="2"/>
      <c r="N88" s="2">
        <v>2747</v>
      </c>
      <c r="O88" s="2"/>
      <c r="P88" s="3"/>
      <c r="Q88" s="2"/>
      <c r="R88" s="2"/>
      <c r="S88" s="2"/>
      <c r="T88" s="3"/>
      <c r="U88" s="3"/>
      <c r="V88" s="40"/>
      <c r="W88" s="40"/>
      <c r="X88" s="40"/>
      <c r="Y88" s="40"/>
      <c r="Z88" s="40"/>
      <c r="AA88" s="40"/>
      <c r="AB88" s="40"/>
      <c r="AC88" s="40"/>
      <c r="AD88" s="40"/>
      <c r="AE88" s="40"/>
      <c r="AF88" s="40"/>
      <c r="AG88" s="40"/>
      <c r="AH88" s="40"/>
      <c r="AI88" s="40"/>
      <c r="AJ88" s="40"/>
      <c r="AK88" s="40"/>
      <c r="AL88" s="40"/>
      <c r="AM88" s="40"/>
      <c r="AN88" s="40"/>
    </row>
    <row r="89" spans="1:40" ht="14.5">
      <c r="A89" s="1" t="s">
        <v>261</v>
      </c>
      <c r="B89" s="15">
        <v>43958</v>
      </c>
      <c r="C89" s="2">
        <v>0</v>
      </c>
      <c r="D89" s="2">
        <v>0</v>
      </c>
      <c r="E89" s="2">
        <v>1</v>
      </c>
      <c r="F89" s="3"/>
      <c r="G89" s="2"/>
      <c r="H89" s="2"/>
      <c r="I89" s="2"/>
      <c r="J89" s="2"/>
      <c r="K89" s="3"/>
      <c r="L89" s="2"/>
      <c r="M89" s="2"/>
      <c r="N89" s="3"/>
      <c r="O89" s="2"/>
      <c r="P89" s="3"/>
      <c r="Q89" s="2"/>
      <c r="R89" s="2"/>
      <c r="S89" s="2"/>
      <c r="T89" s="3"/>
      <c r="U89" s="3"/>
      <c r="V89" s="40"/>
      <c r="W89" s="40"/>
      <c r="X89" s="40"/>
      <c r="Y89" s="40"/>
      <c r="Z89" s="40"/>
      <c r="AA89" s="40"/>
      <c r="AB89" s="40"/>
      <c r="AC89" s="40"/>
      <c r="AD89" s="40"/>
      <c r="AE89" s="40"/>
      <c r="AF89" s="40"/>
      <c r="AG89" s="40"/>
      <c r="AH89" s="40"/>
      <c r="AI89" s="40"/>
      <c r="AJ89" s="40"/>
      <c r="AK89" s="40"/>
      <c r="AL89" s="40"/>
      <c r="AM89" s="40"/>
      <c r="AN89" s="40"/>
    </row>
    <row r="90" spans="1:40" ht="14.5">
      <c r="A90" s="1" t="s">
        <v>263</v>
      </c>
      <c r="B90" s="15">
        <v>43957</v>
      </c>
      <c r="C90" s="2">
        <v>3</v>
      </c>
      <c r="D90" s="2">
        <v>3</v>
      </c>
      <c r="E90" s="2"/>
      <c r="F90" s="3"/>
      <c r="G90" s="2"/>
      <c r="H90" s="2"/>
      <c r="I90" s="2"/>
      <c r="J90" s="2">
        <v>3</v>
      </c>
      <c r="K90" s="3"/>
      <c r="L90" s="2"/>
      <c r="M90" s="2"/>
      <c r="N90" s="2">
        <v>4200</v>
      </c>
      <c r="O90" s="2"/>
      <c r="P90" s="3"/>
      <c r="Q90" s="2"/>
      <c r="R90" s="2"/>
      <c r="S90" s="2"/>
      <c r="T90" s="3"/>
      <c r="U90" s="3"/>
      <c r="V90" s="40"/>
      <c r="W90" s="40"/>
      <c r="X90" s="40"/>
      <c r="Y90" s="40"/>
      <c r="Z90" s="40"/>
      <c r="AA90" s="40"/>
      <c r="AB90" s="40"/>
      <c r="AC90" s="40"/>
      <c r="AD90" s="40"/>
      <c r="AE90" s="40"/>
      <c r="AF90" s="40"/>
      <c r="AG90" s="40"/>
      <c r="AH90" s="40"/>
      <c r="AI90" s="40"/>
      <c r="AJ90" s="40"/>
      <c r="AK90" s="40"/>
      <c r="AL90" s="40"/>
      <c r="AM90" s="40"/>
      <c r="AN90" s="40"/>
    </row>
    <row r="91" spans="1:40" ht="14.5">
      <c r="A91" s="17" t="s">
        <v>265</v>
      </c>
      <c r="B91" s="13">
        <v>43958</v>
      </c>
      <c r="C91" s="2">
        <v>1</v>
      </c>
      <c r="D91" s="2">
        <v>1</v>
      </c>
      <c r="E91" s="2"/>
      <c r="F91" s="3"/>
      <c r="G91" s="2">
        <v>1</v>
      </c>
      <c r="H91" s="2"/>
      <c r="I91" s="2"/>
      <c r="J91" s="2"/>
      <c r="K91" s="3"/>
      <c r="L91" s="2"/>
      <c r="M91" s="2"/>
      <c r="N91" s="2">
        <v>960</v>
      </c>
      <c r="O91" s="2">
        <v>1</v>
      </c>
      <c r="P91" s="2" t="s">
        <v>667</v>
      </c>
      <c r="Q91" s="2"/>
      <c r="R91" s="2">
        <v>1</v>
      </c>
      <c r="S91" s="2"/>
      <c r="T91" s="3"/>
      <c r="U91" s="3"/>
      <c r="V91" s="40"/>
      <c r="W91" s="40"/>
      <c r="X91" s="40"/>
      <c r="Y91" s="40"/>
      <c r="Z91" s="40"/>
      <c r="AA91" s="40"/>
      <c r="AB91" s="40"/>
      <c r="AC91" s="40"/>
      <c r="AD91" s="40"/>
      <c r="AE91" s="40"/>
      <c r="AF91" s="40"/>
      <c r="AG91" s="40"/>
      <c r="AH91" s="40"/>
      <c r="AI91" s="40"/>
      <c r="AJ91" s="40"/>
      <c r="AK91" s="40"/>
      <c r="AL91" s="40"/>
      <c r="AM91" s="40"/>
      <c r="AN91" s="40"/>
    </row>
    <row r="92" spans="1:40" ht="14.5">
      <c r="A92" s="18" t="s">
        <v>268</v>
      </c>
      <c r="B92" s="19">
        <v>43949</v>
      </c>
      <c r="C92" s="2">
        <v>3</v>
      </c>
      <c r="D92" s="2">
        <v>3</v>
      </c>
      <c r="E92" s="2"/>
      <c r="F92" s="3"/>
      <c r="G92" s="2"/>
      <c r="H92" s="2">
        <v>1</v>
      </c>
      <c r="I92" s="2">
        <v>1</v>
      </c>
      <c r="J92" s="2">
        <v>1</v>
      </c>
      <c r="K92" s="3"/>
      <c r="L92" s="2">
        <v>1</v>
      </c>
      <c r="M92" s="2">
        <v>1</v>
      </c>
      <c r="N92" s="3"/>
      <c r="O92" s="2">
        <v>2</v>
      </c>
      <c r="P92" s="2" t="s">
        <v>637</v>
      </c>
      <c r="Q92" s="2"/>
      <c r="R92" s="2"/>
      <c r="S92" s="2"/>
      <c r="T92" s="3"/>
      <c r="U92" s="3"/>
      <c r="V92" s="40"/>
      <c r="W92" s="40"/>
      <c r="X92" s="40"/>
      <c r="Y92" s="40"/>
      <c r="Z92" s="40"/>
      <c r="AA92" s="40"/>
      <c r="AB92" s="40"/>
      <c r="AC92" s="40"/>
      <c r="AD92" s="40"/>
      <c r="AE92" s="40"/>
      <c r="AF92" s="40"/>
      <c r="AG92" s="40"/>
      <c r="AH92" s="40"/>
      <c r="AI92" s="40"/>
      <c r="AJ92" s="40"/>
      <c r="AK92" s="40"/>
      <c r="AL92" s="40"/>
      <c r="AM92" s="40"/>
      <c r="AN92" s="40"/>
    </row>
    <row r="93" spans="1:40" ht="14.5">
      <c r="A93" s="1" t="s">
        <v>668</v>
      </c>
      <c r="B93" s="13">
        <v>43959</v>
      </c>
      <c r="C93" s="2">
        <v>2</v>
      </c>
      <c r="D93" s="2">
        <v>1</v>
      </c>
      <c r="E93" s="2"/>
      <c r="F93" s="3"/>
      <c r="G93" s="2"/>
      <c r="H93" s="2"/>
      <c r="I93" s="2">
        <v>2</v>
      </c>
      <c r="J93" s="2"/>
      <c r="K93" s="3"/>
      <c r="L93" s="2"/>
      <c r="M93" s="2"/>
      <c r="N93" s="2">
        <v>2175</v>
      </c>
      <c r="O93" s="2">
        <v>2</v>
      </c>
      <c r="P93" s="2" t="s">
        <v>661</v>
      </c>
      <c r="Q93" s="2"/>
      <c r="R93" s="2"/>
      <c r="S93" s="2"/>
      <c r="T93" s="3"/>
      <c r="U93" s="3"/>
      <c r="V93" s="40"/>
      <c r="W93" s="40"/>
      <c r="X93" s="40"/>
      <c r="Y93" s="40"/>
      <c r="Z93" s="40"/>
      <c r="AA93" s="40"/>
      <c r="AB93" s="40"/>
      <c r="AC93" s="40"/>
      <c r="AD93" s="40"/>
      <c r="AE93" s="40"/>
      <c r="AF93" s="40"/>
      <c r="AG93" s="40"/>
      <c r="AH93" s="40"/>
      <c r="AI93" s="40"/>
      <c r="AJ93" s="40"/>
      <c r="AK93" s="40"/>
      <c r="AL93" s="40"/>
      <c r="AM93" s="40"/>
      <c r="AN93" s="40"/>
    </row>
    <row r="94" spans="1:40" ht="14.5">
      <c r="A94" s="1" t="s">
        <v>274</v>
      </c>
      <c r="B94" s="13">
        <v>43965</v>
      </c>
      <c r="C94" s="2">
        <v>9</v>
      </c>
      <c r="D94" s="2">
        <v>9</v>
      </c>
      <c r="E94" s="2"/>
      <c r="F94" s="3"/>
      <c r="G94" s="2">
        <v>1</v>
      </c>
      <c r="H94" s="2"/>
      <c r="I94" s="2">
        <v>1</v>
      </c>
      <c r="J94" s="2">
        <v>7</v>
      </c>
      <c r="K94" s="3"/>
      <c r="L94" s="2"/>
      <c r="M94" s="2"/>
      <c r="N94" s="2">
        <v>3155</v>
      </c>
      <c r="O94" s="2"/>
      <c r="P94" s="2" t="s">
        <v>669</v>
      </c>
      <c r="Q94" s="2"/>
      <c r="R94" s="2">
        <v>1</v>
      </c>
      <c r="S94" s="2"/>
      <c r="T94" s="3"/>
      <c r="U94" s="3"/>
      <c r="V94" s="40"/>
      <c r="W94" s="40"/>
      <c r="X94" s="40"/>
      <c r="Y94" s="40"/>
      <c r="Z94" s="40"/>
      <c r="AA94" s="40"/>
      <c r="AB94" s="40"/>
      <c r="AC94" s="40"/>
      <c r="AD94" s="40"/>
      <c r="AE94" s="40"/>
      <c r="AF94" s="40"/>
      <c r="AG94" s="40"/>
      <c r="AH94" s="40"/>
      <c r="AI94" s="40"/>
      <c r="AJ94" s="40"/>
      <c r="AK94" s="40"/>
      <c r="AL94" s="40"/>
      <c r="AM94" s="40"/>
      <c r="AN94" s="40"/>
    </row>
    <row r="95" spans="1:40" ht="14.5">
      <c r="A95" s="1" t="s">
        <v>275</v>
      </c>
      <c r="B95" s="13">
        <v>43964</v>
      </c>
      <c r="C95" s="2">
        <v>1</v>
      </c>
      <c r="D95" s="2">
        <v>1</v>
      </c>
      <c r="E95" s="2"/>
      <c r="F95" s="3"/>
      <c r="G95" s="2"/>
      <c r="H95" s="2"/>
      <c r="I95" s="2">
        <v>1</v>
      </c>
      <c r="J95" s="2"/>
      <c r="K95" s="3"/>
      <c r="L95" s="2"/>
      <c r="M95" s="2"/>
      <c r="N95" s="3"/>
      <c r="O95" s="2"/>
      <c r="P95" s="2" t="s">
        <v>661</v>
      </c>
      <c r="Q95" s="2"/>
      <c r="R95" s="2"/>
      <c r="S95" s="2"/>
      <c r="T95" s="3"/>
      <c r="U95" s="3"/>
      <c r="V95" s="40"/>
      <c r="W95" s="40"/>
      <c r="X95" s="40"/>
      <c r="Y95" s="40"/>
      <c r="Z95" s="40"/>
      <c r="AA95" s="40"/>
      <c r="AB95" s="40"/>
      <c r="AC95" s="40"/>
      <c r="AD95" s="40"/>
      <c r="AE95" s="40"/>
      <c r="AF95" s="40"/>
      <c r="AG95" s="40"/>
      <c r="AH95" s="40"/>
      <c r="AI95" s="40"/>
      <c r="AJ95" s="40"/>
      <c r="AK95" s="40"/>
      <c r="AL95" s="40"/>
      <c r="AM95" s="40"/>
      <c r="AN95" s="40"/>
    </row>
    <row r="96" spans="1:40" ht="14.5">
      <c r="A96" s="1" t="s">
        <v>277</v>
      </c>
      <c r="B96" s="39"/>
      <c r="C96" s="2">
        <v>1</v>
      </c>
      <c r="D96" s="2">
        <v>1</v>
      </c>
      <c r="E96" s="2"/>
      <c r="F96" s="2"/>
      <c r="G96" s="2"/>
      <c r="H96" s="2"/>
      <c r="I96" s="2"/>
      <c r="J96" s="2">
        <v>1</v>
      </c>
      <c r="K96" s="2"/>
      <c r="L96" s="2">
        <v>1</v>
      </c>
      <c r="M96" s="2"/>
      <c r="N96" s="2"/>
      <c r="O96" s="2"/>
      <c r="P96" s="2" t="s">
        <v>670</v>
      </c>
      <c r="Q96" s="2"/>
      <c r="R96" s="2"/>
      <c r="S96" s="2"/>
      <c r="T96" s="3"/>
      <c r="U96" s="3"/>
      <c r="V96" s="40"/>
      <c r="W96" s="40"/>
      <c r="X96" s="40"/>
      <c r="Y96" s="40"/>
      <c r="Z96" s="40"/>
      <c r="AA96" s="40"/>
      <c r="AB96" s="40"/>
      <c r="AC96" s="40"/>
      <c r="AD96" s="40"/>
      <c r="AE96" s="40"/>
      <c r="AF96" s="40"/>
      <c r="AG96" s="40"/>
      <c r="AH96" s="40"/>
      <c r="AI96" s="40"/>
      <c r="AJ96" s="40"/>
      <c r="AK96" s="40"/>
      <c r="AL96" s="40"/>
      <c r="AM96" s="40"/>
      <c r="AN96" s="40"/>
    </row>
    <row r="97" spans="1:40" ht="14.5">
      <c r="A97" s="1" t="s">
        <v>278</v>
      </c>
      <c r="B97" s="13">
        <v>43963</v>
      </c>
      <c r="C97" s="2">
        <v>20</v>
      </c>
      <c r="D97" s="2">
        <v>20</v>
      </c>
      <c r="E97" s="2"/>
      <c r="F97" s="2"/>
      <c r="G97" s="2"/>
      <c r="H97" s="2"/>
      <c r="I97" s="2">
        <v>3</v>
      </c>
      <c r="J97" s="2">
        <v>17</v>
      </c>
      <c r="K97" s="2"/>
      <c r="L97" s="2"/>
      <c r="M97" s="2"/>
      <c r="N97" s="2" t="s">
        <v>671</v>
      </c>
      <c r="O97" s="2"/>
      <c r="P97" s="2" t="s">
        <v>661</v>
      </c>
      <c r="Q97" s="2"/>
      <c r="R97" s="2"/>
      <c r="S97" s="2"/>
      <c r="T97" s="3"/>
      <c r="U97" s="3"/>
      <c r="V97" s="40"/>
      <c r="W97" s="40"/>
      <c r="X97" s="40"/>
      <c r="Y97" s="40"/>
      <c r="Z97" s="40"/>
      <c r="AA97" s="40"/>
      <c r="AB97" s="40"/>
      <c r="AC97" s="40"/>
      <c r="AD97" s="40"/>
      <c r="AE97" s="40"/>
      <c r="AF97" s="40"/>
      <c r="AG97" s="40"/>
      <c r="AH97" s="40"/>
      <c r="AI97" s="40"/>
      <c r="AJ97" s="40"/>
      <c r="AK97" s="40"/>
      <c r="AL97" s="40"/>
      <c r="AM97" s="40"/>
      <c r="AN97" s="40"/>
    </row>
    <row r="98" spans="1:40" ht="14.5">
      <c r="A98" s="1" t="s">
        <v>281</v>
      </c>
      <c r="B98" s="13">
        <v>43963</v>
      </c>
      <c r="C98" s="2">
        <v>1</v>
      </c>
      <c r="D98" s="2">
        <v>1</v>
      </c>
      <c r="E98" s="2"/>
      <c r="F98" s="2"/>
      <c r="G98" s="2"/>
      <c r="H98" s="2"/>
      <c r="I98" s="2"/>
      <c r="J98" s="2">
        <v>1</v>
      </c>
      <c r="K98" s="2"/>
      <c r="L98" s="2">
        <v>1</v>
      </c>
      <c r="M98" s="2"/>
      <c r="N98" s="2"/>
      <c r="O98" s="2">
        <v>1</v>
      </c>
      <c r="P98" s="2" t="s">
        <v>670</v>
      </c>
      <c r="Q98" s="2"/>
      <c r="R98" s="2"/>
      <c r="S98" s="2"/>
      <c r="T98" s="3"/>
      <c r="U98" s="3"/>
      <c r="V98" s="40"/>
      <c r="W98" s="40"/>
      <c r="X98" s="40"/>
      <c r="Y98" s="40"/>
      <c r="Z98" s="40"/>
      <c r="AA98" s="40"/>
      <c r="AB98" s="40"/>
      <c r="AC98" s="40"/>
      <c r="AD98" s="40"/>
      <c r="AE98" s="40"/>
      <c r="AF98" s="40"/>
      <c r="AG98" s="40"/>
      <c r="AH98" s="40"/>
      <c r="AI98" s="40"/>
      <c r="AJ98" s="40"/>
      <c r="AK98" s="40"/>
      <c r="AL98" s="40"/>
      <c r="AM98" s="40"/>
      <c r="AN98" s="40"/>
    </row>
    <row r="99" spans="1:40" ht="14.5">
      <c r="A99" s="1" t="s">
        <v>282</v>
      </c>
      <c r="B99" s="13">
        <v>43964</v>
      </c>
      <c r="C99" s="2">
        <v>1</v>
      </c>
      <c r="D99" s="2">
        <v>1</v>
      </c>
      <c r="E99" s="2"/>
      <c r="F99" s="2"/>
      <c r="G99" s="2"/>
      <c r="H99" s="2">
        <v>1</v>
      </c>
      <c r="I99" s="2"/>
      <c r="J99" s="2"/>
      <c r="K99" s="2"/>
      <c r="L99" s="2"/>
      <c r="M99" s="2"/>
      <c r="N99" s="2">
        <v>1340</v>
      </c>
      <c r="O99" s="2"/>
      <c r="P99" s="2"/>
      <c r="Q99" s="2"/>
      <c r="R99" s="2"/>
      <c r="S99" s="2"/>
      <c r="T99" s="3"/>
      <c r="U99" s="3"/>
      <c r="V99" s="40"/>
      <c r="W99" s="40"/>
      <c r="X99" s="40"/>
      <c r="Y99" s="40"/>
      <c r="Z99" s="40"/>
      <c r="AA99" s="40"/>
      <c r="AB99" s="40"/>
      <c r="AC99" s="40"/>
      <c r="AD99" s="40"/>
      <c r="AE99" s="40"/>
      <c r="AF99" s="40"/>
      <c r="AG99" s="40"/>
      <c r="AH99" s="40"/>
      <c r="AI99" s="40"/>
      <c r="AJ99" s="40"/>
      <c r="AK99" s="40"/>
      <c r="AL99" s="40"/>
      <c r="AM99" s="40"/>
      <c r="AN99" s="40"/>
    </row>
    <row r="100" spans="1:40" ht="14.5">
      <c r="A100" s="14" t="s">
        <v>284</v>
      </c>
      <c r="B100" s="13">
        <v>43965</v>
      </c>
      <c r="C100" s="2">
        <v>1</v>
      </c>
      <c r="D100" s="2">
        <v>1</v>
      </c>
      <c r="E100" s="2"/>
      <c r="F100" s="2"/>
      <c r="G100" s="2"/>
      <c r="H100" s="2"/>
      <c r="I100" s="2">
        <v>1</v>
      </c>
      <c r="J100" s="2"/>
      <c r="K100" s="2"/>
      <c r="L100" s="2"/>
      <c r="M100" s="2"/>
      <c r="N100" s="2">
        <v>2930</v>
      </c>
      <c r="O100" s="2">
        <v>1</v>
      </c>
      <c r="P100" s="2" t="s">
        <v>670</v>
      </c>
      <c r="Q100" s="2"/>
      <c r="R100" s="2"/>
      <c r="S100" s="2"/>
      <c r="T100" s="3"/>
      <c r="U100" s="3"/>
      <c r="V100" s="40"/>
      <c r="W100" s="40"/>
      <c r="X100" s="40"/>
      <c r="Y100" s="40"/>
      <c r="Z100" s="40"/>
      <c r="AA100" s="40"/>
      <c r="AB100" s="40"/>
      <c r="AC100" s="40"/>
      <c r="AD100" s="40"/>
      <c r="AE100" s="40"/>
      <c r="AF100" s="40"/>
      <c r="AG100" s="40"/>
      <c r="AH100" s="40"/>
      <c r="AI100" s="40"/>
      <c r="AJ100" s="40"/>
      <c r="AK100" s="40"/>
      <c r="AL100" s="40"/>
      <c r="AM100" s="40"/>
      <c r="AN100" s="40"/>
    </row>
    <row r="102" spans="1:40" ht="14.5">
      <c r="A102" s="1" t="s">
        <v>290</v>
      </c>
      <c r="B102" s="13">
        <v>43969</v>
      </c>
      <c r="C102" s="2">
        <v>7</v>
      </c>
      <c r="D102" s="2">
        <v>6</v>
      </c>
      <c r="E102" s="2">
        <v>2</v>
      </c>
      <c r="F102" s="2"/>
      <c r="G102" s="2"/>
      <c r="H102" s="2">
        <v>1</v>
      </c>
      <c r="I102" s="2">
        <v>2</v>
      </c>
      <c r="J102" s="2">
        <v>3</v>
      </c>
      <c r="K102" s="2" t="s">
        <v>672</v>
      </c>
      <c r="L102" s="2"/>
      <c r="M102" s="2">
        <v>5</v>
      </c>
      <c r="N102" s="2">
        <v>2320</v>
      </c>
      <c r="O102" s="2">
        <v>3</v>
      </c>
      <c r="P102" s="2" t="s">
        <v>661</v>
      </c>
      <c r="Q102" s="2">
        <v>1</v>
      </c>
      <c r="R102" s="2"/>
      <c r="S102" s="2">
        <v>1</v>
      </c>
      <c r="T102" s="3"/>
      <c r="U102" s="3"/>
      <c r="V102" s="40"/>
      <c r="W102" s="40"/>
      <c r="X102" s="40"/>
      <c r="Y102" s="40"/>
      <c r="Z102" s="40"/>
      <c r="AA102" s="40"/>
      <c r="AB102" s="40"/>
      <c r="AC102" s="40"/>
      <c r="AD102" s="40"/>
      <c r="AE102" s="40"/>
      <c r="AF102" s="40"/>
      <c r="AG102" s="40"/>
      <c r="AH102" s="40"/>
      <c r="AI102" s="40"/>
      <c r="AJ102" s="40"/>
      <c r="AK102" s="40"/>
      <c r="AL102" s="40"/>
      <c r="AM102" s="40"/>
      <c r="AN102" s="40"/>
    </row>
    <row r="103" spans="1:40" ht="14.5">
      <c r="A103" s="1" t="s">
        <v>292</v>
      </c>
      <c r="B103" s="13">
        <v>43967</v>
      </c>
      <c r="C103" s="2">
        <v>0</v>
      </c>
      <c r="D103" s="2">
        <v>0</v>
      </c>
      <c r="E103" s="2">
        <v>1</v>
      </c>
      <c r="F103" s="2"/>
      <c r="G103" s="2"/>
      <c r="H103" s="2"/>
      <c r="I103" s="2"/>
      <c r="J103" s="2"/>
      <c r="K103" s="2"/>
      <c r="L103" s="2"/>
      <c r="M103" s="2"/>
      <c r="N103" s="2"/>
      <c r="O103" s="2"/>
      <c r="P103" s="2"/>
      <c r="Q103" s="2"/>
      <c r="R103" s="2"/>
      <c r="S103" s="2"/>
      <c r="T103" s="3"/>
      <c r="U103" s="3"/>
      <c r="V103" s="40"/>
      <c r="W103" s="40"/>
      <c r="X103" s="40"/>
      <c r="Y103" s="40"/>
      <c r="Z103" s="40"/>
      <c r="AA103" s="40"/>
      <c r="AB103" s="40"/>
      <c r="AC103" s="40"/>
      <c r="AD103" s="40"/>
      <c r="AE103" s="40"/>
      <c r="AF103" s="40"/>
      <c r="AG103" s="40"/>
      <c r="AH103" s="40"/>
      <c r="AI103" s="40"/>
      <c r="AJ103" s="40"/>
      <c r="AK103" s="40"/>
      <c r="AL103" s="40"/>
      <c r="AM103" s="40"/>
      <c r="AN103" s="40"/>
    </row>
    <row r="104" spans="1:40" ht="14.5">
      <c r="A104" s="1" t="s">
        <v>294</v>
      </c>
      <c r="B104" s="13">
        <v>43969</v>
      </c>
      <c r="C104" s="2">
        <v>24</v>
      </c>
      <c r="D104" s="2">
        <v>23</v>
      </c>
      <c r="E104" s="2">
        <v>0</v>
      </c>
      <c r="F104" s="2"/>
      <c r="G104" s="2"/>
      <c r="H104" s="2">
        <v>1</v>
      </c>
      <c r="I104" s="2"/>
      <c r="J104" s="2">
        <v>22</v>
      </c>
      <c r="K104" s="2"/>
      <c r="L104" s="2"/>
      <c r="M104" s="2">
        <v>3</v>
      </c>
      <c r="N104" s="2">
        <v>3290</v>
      </c>
      <c r="O104" s="2"/>
      <c r="P104" s="2"/>
      <c r="Q104" s="331">
        <v>0</v>
      </c>
      <c r="R104" s="2">
        <v>2</v>
      </c>
      <c r="S104" s="2"/>
      <c r="T104" s="3"/>
      <c r="U104" s="3"/>
      <c r="V104" s="40"/>
      <c r="W104" s="40"/>
      <c r="X104" s="40"/>
      <c r="Y104" s="40"/>
      <c r="Z104" s="40"/>
      <c r="AA104" s="40"/>
      <c r="AB104" s="40"/>
      <c r="AC104" s="40"/>
      <c r="AD104" s="40"/>
      <c r="AE104" s="40"/>
      <c r="AF104" s="40"/>
      <c r="AG104" s="40"/>
      <c r="AH104" s="40"/>
      <c r="AI104" s="40"/>
      <c r="AJ104" s="40"/>
      <c r="AK104" s="40"/>
      <c r="AL104" s="40"/>
      <c r="AM104" s="40"/>
      <c r="AN104" s="40"/>
    </row>
    <row r="105" spans="1:40" ht="14.5">
      <c r="A105" s="1" t="s">
        <v>298</v>
      </c>
      <c r="B105" s="13">
        <v>43969</v>
      </c>
      <c r="C105" s="2">
        <v>1</v>
      </c>
      <c r="D105" s="2">
        <v>1</v>
      </c>
      <c r="E105" s="2"/>
      <c r="F105" s="2"/>
      <c r="G105" s="2"/>
      <c r="H105" s="2">
        <v>1</v>
      </c>
      <c r="I105" s="2"/>
      <c r="J105" s="2"/>
      <c r="K105" s="2"/>
      <c r="L105" s="2"/>
      <c r="M105" s="2"/>
      <c r="N105" s="2"/>
      <c r="O105" s="2"/>
      <c r="P105" s="2"/>
      <c r="Q105" s="2"/>
      <c r="R105" s="2"/>
      <c r="S105" s="2"/>
      <c r="T105" s="3"/>
      <c r="U105" s="3"/>
      <c r="V105" s="40"/>
      <c r="W105" s="40"/>
      <c r="X105" s="40"/>
      <c r="Y105" s="40"/>
      <c r="Z105" s="40"/>
      <c r="AA105" s="40"/>
      <c r="AB105" s="40"/>
      <c r="AC105" s="40"/>
      <c r="AD105" s="40"/>
      <c r="AE105" s="40"/>
      <c r="AF105" s="40"/>
      <c r="AG105" s="40"/>
      <c r="AH105" s="40"/>
      <c r="AI105" s="40"/>
      <c r="AJ105" s="40"/>
      <c r="AK105" s="40"/>
      <c r="AL105" s="40"/>
      <c r="AM105" s="40"/>
      <c r="AN105" s="40"/>
    </row>
    <row r="106" spans="1:40" ht="14.5">
      <c r="A106" s="1" t="s">
        <v>300</v>
      </c>
      <c r="B106" s="13">
        <v>43963</v>
      </c>
      <c r="C106" s="2">
        <v>0</v>
      </c>
      <c r="D106" s="2">
        <v>0</v>
      </c>
      <c r="E106" s="2"/>
      <c r="F106" s="2"/>
      <c r="G106" s="2"/>
      <c r="H106" s="2"/>
      <c r="I106" s="2"/>
      <c r="J106" s="2"/>
      <c r="K106" s="2"/>
      <c r="L106" s="2"/>
      <c r="M106" s="2"/>
      <c r="N106" s="2"/>
      <c r="O106" s="2"/>
      <c r="P106" s="2"/>
      <c r="Q106" s="2"/>
      <c r="R106" s="2"/>
      <c r="S106" s="2"/>
      <c r="T106" s="3"/>
      <c r="U106" s="3"/>
      <c r="V106" s="40"/>
      <c r="W106" s="40"/>
      <c r="X106" s="40"/>
      <c r="Y106" s="40"/>
      <c r="Z106" s="40"/>
      <c r="AA106" s="40"/>
      <c r="AB106" s="40"/>
      <c r="AC106" s="40"/>
      <c r="AD106" s="40"/>
      <c r="AE106" s="40"/>
      <c r="AF106" s="40"/>
      <c r="AG106" s="40"/>
      <c r="AH106" s="40"/>
      <c r="AI106" s="40"/>
      <c r="AJ106" s="40"/>
      <c r="AK106" s="40"/>
      <c r="AL106" s="40"/>
      <c r="AM106" s="40"/>
      <c r="AN106" s="40"/>
    </row>
    <row r="107" spans="1:40" s="223" customFormat="1" ht="14.5">
      <c r="A107" s="459"/>
      <c r="B107" s="460"/>
      <c r="C107" s="185"/>
      <c r="D107" s="185"/>
      <c r="E107" s="185"/>
      <c r="F107" s="185"/>
      <c r="G107" s="185"/>
      <c r="H107" s="609"/>
      <c r="I107" s="610"/>
      <c r="J107" s="185"/>
      <c r="K107" s="185"/>
      <c r="L107" s="185"/>
      <c r="M107" s="185"/>
      <c r="N107" s="185"/>
      <c r="O107" s="185"/>
      <c r="P107" s="185"/>
      <c r="Q107" s="185"/>
      <c r="R107" s="185"/>
      <c r="S107" s="185"/>
      <c r="T107" s="185"/>
      <c r="U107" s="185"/>
      <c r="V107" s="214"/>
      <c r="W107" s="214"/>
      <c r="X107" s="214"/>
      <c r="Y107" s="214"/>
      <c r="Z107" s="214"/>
      <c r="AA107" s="214"/>
      <c r="AB107" s="214"/>
      <c r="AC107" s="214"/>
      <c r="AD107" s="214"/>
      <c r="AE107" s="214"/>
      <c r="AF107" s="214"/>
      <c r="AG107" s="214"/>
      <c r="AH107" s="214"/>
      <c r="AI107" s="214"/>
      <c r="AJ107" s="214"/>
      <c r="AK107" s="214"/>
      <c r="AL107" s="214"/>
      <c r="AM107" s="214"/>
      <c r="AN107" s="214"/>
    </row>
    <row r="108" spans="1:40" ht="14.5">
      <c r="A108" s="22" t="s">
        <v>305</v>
      </c>
      <c r="B108" s="13">
        <v>43965</v>
      </c>
      <c r="C108" s="2">
        <v>2</v>
      </c>
      <c r="D108" s="2">
        <v>1</v>
      </c>
      <c r="E108" s="2"/>
      <c r="F108" s="2"/>
      <c r="G108" s="2">
        <v>2</v>
      </c>
      <c r="H108" s="2"/>
      <c r="I108" s="2"/>
      <c r="J108" s="2"/>
      <c r="K108" s="2"/>
      <c r="L108" s="2"/>
      <c r="M108" s="2"/>
      <c r="N108" s="2"/>
      <c r="O108" s="2">
        <v>2</v>
      </c>
      <c r="P108" s="2"/>
      <c r="Q108" s="2"/>
      <c r="R108" s="2">
        <v>2</v>
      </c>
      <c r="S108" s="2"/>
      <c r="T108" s="3"/>
      <c r="U108" s="3"/>
      <c r="V108" s="40"/>
      <c r="W108" s="40"/>
      <c r="X108" s="40"/>
      <c r="Y108" s="40"/>
      <c r="Z108" s="40"/>
      <c r="AA108" s="40"/>
      <c r="AB108" s="40"/>
      <c r="AC108" s="40"/>
      <c r="AD108" s="40"/>
      <c r="AE108" s="40"/>
      <c r="AF108" s="40"/>
      <c r="AG108" s="40"/>
      <c r="AH108" s="40"/>
      <c r="AI108" s="40"/>
      <c r="AJ108" s="40"/>
      <c r="AK108" s="40"/>
      <c r="AL108" s="40"/>
      <c r="AM108" s="40"/>
      <c r="AN108" s="40"/>
    </row>
    <row r="109" spans="1:40" ht="14.5">
      <c r="A109" s="22" t="s">
        <v>306</v>
      </c>
      <c r="B109" s="13">
        <v>43960</v>
      </c>
      <c r="C109" s="2">
        <v>0</v>
      </c>
      <c r="D109" s="2"/>
      <c r="E109" s="2"/>
      <c r="F109" s="2"/>
      <c r="G109" s="2"/>
      <c r="H109" s="2"/>
      <c r="I109" s="2"/>
      <c r="J109" s="2"/>
      <c r="K109" s="2"/>
      <c r="L109" s="2"/>
      <c r="M109" s="2"/>
      <c r="N109" s="2"/>
      <c r="O109" s="2"/>
      <c r="P109" s="2"/>
      <c r="Q109" s="2"/>
      <c r="R109" s="2"/>
      <c r="S109" s="2"/>
      <c r="T109" s="3"/>
      <c r="U109" s="3"/>
      <c r="V109" s="40"/>
      <c r="W109" s="40"/>
      <c r="X109" s="40"/>
      <c r="Y109" s="40"/>
      <c r="Z109" s="40"/>
      <c r="AA109" s="40"/>
      <c r="AB109" s="40"/>
      <c r="AC109" s="40"/>
      <c r="AD109" s="40"/>
      <c r="AE109" s="40"/>
      <c r="AF109" s="40"/>
      <c r="AG109" s="40"/>
      <c r="AH109" s="40"/>
      <c r="AI109" s="40"/>
      <c r="AJ109" s="40"/>
      <c r="AK109" s="40"/>
      <c r="AL109" s="40"/>
      <c r="AM109" s="40"/>
      <c r="AN109" s="40"/>
    </row>
    <row r="110" spans="1:40" ht="14.5">
      <c r="A110" s="22" t="s">
        <v>307</v>
      </c>
      <c r="B110" s="4">
        <v>43938</v>
      </c>
      <c r="C110" s="2">
        <v>11</v>
      </c>
      <c r="D110" s="2">
        <v>10</v>
      </c>
      <c r="E110" s="2">
        <v>2</v>
      </c>
      <c r="F110" s="2"/>
      <c r="G110" s="2"/>
      <c r="H110" s="2"/>
      <c r="I110" s="2"/>
      <c r="J110" s="2"/>
      <c r="K110" s="2"/>
      <c r="L110" s="2"/>
      <c r="M110" s="2"/>
      <c r="N110" s="2">
        <v>2690</v>
      </c>
      <c r="O110" s="2"/>
      <c r="P110" s="2" t="s">
        <v>661</v>
      </c>
      <c r="Q110" s="2"/>
      <c r="R110" s="2"/>
      <c r="S110" s="2"/>
      <c r="T110" s="3"/>
      <c r="U110" s="3"/>
      <c r="V110" s="40"/>
      <c r="W110" s="40"/>
      <c r="X110" s="40"/>
      <c r="Y110" s="40"/>
      <c r="Z110" s="40"/>
      <c r="AA110" s="40"/>
      <c r="AB110" s="40"/>
      <c r="AC110" s="40"/>
      <c r="AD110" s="40"/>
      <c r="AE110" s="40"/>
      <c r="AF110" s="40"/>
      <c r="AG110" s="40"/>
      <c r="AH110" s="40"/>
      <c r="AI110" s="40"/>
      <c r="AJ110" s="40"/>
      <c r="AK110" s="40"/>
      <c r="AL110" s="40"/>
      <c r="AM110" s="40"/>
      <c r="AN110" s="40"/>
    </row>
    <row r="111" spans="1:40" ht="14.5">
      <c r="A111" s="22" t="s">
        <v>310</v>
      </c>
      <c r="B111" s="13">
        <v>43956</v>
      </c>
      <c r="C111" s="2">
        <v>2</v>
      </c>
      <c r="D111" s="2">
        <v>2</v>
      </c>
      <c r="E111" s="2"/>
      <c r="F111" s="2"/>
      <c r="G111" s="2"/>
      <c r="H111" s="2">
        <v>2</v>
      </c>
      <c r="I111" s="2"/>
      <c r="J111" s="2"/>
      <c r="K111" s="2"/>
      <c r="L111" s="2"/>
      <c r="M111" s="2"/>
      <c r="N111" s="2">
        <v>1465</v>
      </c>
      <c r="O111" s="2"/>
      <c r="P111" s="2" t="s">
        <v>661</v>
      </c>
      <c r="Q111" s="2"/>
      <c r="R111" s="2">
        <v>2</v>
      </c>
      <c r="S111" s="2"/>
      <c r="T111" s="3"/>
      <c r="U111" s="3"/>
      <c r="V111" s="40"/>
      <c r="W111" s="40"/>
      <c r="X111" s="40"/>
      <c r="Y111" s="40"/>
      <c r="Z111" s="40"/>
      <c r="AA111" s="40"/>
      <c r="AB111" s="40"/>
      <c r="AC111" s="40"/>
      <c r="AD111" s="40"/>
      <c r="AE111" s="40"/>
      <c r="AF111" s="40"/>
      <c r="AG111" s="40"/>
      <c r="AH111" s="40"/>
      <c r="AI111" s="40"/>
      <c r="AJ111" s="40"/>
      <c r="AK111" s="40"/>
      <c r="AL111" s="40"/>
      <c r="AM111" s="40"/>
      <c r="AN111" s="40"/>
    </row>
    <row r="112" spans="1:40" ht="14.5">
      <c r="A112" s="22" t="s">
        <v>313</v>
      </c>
      <c r="B112" s="13">
        <v>43959</v>
      </c>
      <c r="C112" s="2">
        <v>1</v>
      </c>
      <c r="D112" s="2">
        <v>1</v>
      </c>
      <c r="E112" s="2"/>
      <c r="F112" s="2"/>
      <c r="G112" s="2"/>
      <c r="H112" s="2"/>
      <c r="I112" s="2">
        <v>1</v>
      </c>
      <c r="J112" s="2"/>
      <c r="K112" s="2"/>
      <c r="L112" s="2"/>
      <c r="M112" s="2"/>
      <c r="N112" s="2"/>
      <c r="O112" s="2"/>
      <c r="P112" s="2" t="s">
        <v>661</v>
      </c>
      <c r="Q112" s="2"/>
      <c r="R112" s="2"/>
      <c r="S112" s="2"/>
      <c r="T112" s="3"/>
      <c r="U112" s="3"/>
      <c r="V112" s="40"/>
      <c r="W112" s="40"/>
      <c r="X112" s="40"/>
      <c r="Y112" s="40"/>
      <c r="Z112" s="40"/>
      <c r="AA112" s="40"/>
      <c r="AB112" s="40"/>
      <c r="AC112" s="40"/>
      <c r="AD112" s="40"/>
      <c r="AE112" s="40"/>
      <c r="AF112" s="40"/>
      <c r="AG112" s="40"/>
      <c r="AH112" s="40"/>
      <c r="AI112" s="40"/>
      <c r="AJ112" s="40"/>
      <c r="AK112" s="40"/>
      <c r="AL112" s="40"/>
      <c r="AM112" s="40"/>
      <c r="AN112" s="40"/>
    </row>
    <row r="113" spans="1:40" ht="14.5">
      <c r="A113" s="22" t="s">
        <v>314</v>
      </c>
      <c r="B113" s="13">
        <v>43970</v>
      </c>
      <c r="C113" s="2">
        <v>55</v>
      </c>
      <c r="D113" s="2">
        <v>55</v>
      </c>
      <c r="E113" s="2">
        <v>12</v>
      </c>
      <c r="F113" s="2"/>
      <c r="G113" s="2"/>
      <c r="H113" s="20">
        <v>3</v>
      </c>
      <c r="I113" s="21">
        <v>9</v>
      </c>
      <c r="J113" s="2"/>
      <c r="K113" s="2"/>
      <c r="L113" s="2"/>
      <c r="M113" s="2"/>
      <c r="N113" s="2"/>
      <c r="O113" s="2"/>
      <c r="P113" s="2"/>
      <c r="Q113" s="2"/>
      <c r="R113" s="2"/>
      <c r="S113" s="2"/>
      <c r="T113" s="20" t="s">
        <v>673</v>
      </c>
      <c r="U113" s="21" t="s">
        <v>674</v>
      </c>
      <c r="V113" s="40"/>
      <c r="W113" s="40"/>
      <c r="X113" s="40"/>
      <c r="Y113" s="40"/>
      <c r="Z113" s="40"/>
      <c r="AA113" s="40"/>
      <c r="AB113" s="40"/>
      <c r="AC113" s="40"/>
      <c r="AD113" s="40"/>
      <c r="AE113" s="40"/>
      <c r="AF113" s="40"/>
      <c r="AG113" s="40"/>
      <c r="AH113" s="40"/>
      <c r="AI113" s="40"/>
      <c r="AJ113" s="40"/>
      <c r="AK113" s="40"/>
      <c r="AL113" s="40"/>
      <c r="AM113" s="40"/>
      <c r="AN113" s="40"/>
    </row>
    <row r="114" spans="1:40" ht="14.5">
      <c r="A114" s="22" t="s">
        <v>316</v>
      </c>
      <c r="B114" s="13">
        <v>43970</v>
      </c>
      <c r="C114" s="2">
        <v>57</v>
      </c>
      <c r="D114" s="2">
        <v>57</v>
      </c>
      <c r="E114" s="2">
        <v>20</v>
      </c>
      <c r="F114" s="2"/>
      <c r="G114" s="2"/>
      <c r="H114" s="20">
        <v>12</v>
      </c>
      <c r="I114" s="2"/>
      <c r="J114" s="2"/>
      <c r="K114" s="2"/>
      <c r="L114" s="2"/>
      <c r="M114" s="2"/>
      <c r="N114" s="2">
        <v>3160</v>
      </c>
      <c r="O114" s="2">
        <v>9</v>
      </c>
      <c r="P114" s="2"/>
      <c r="Q114" s="2"/>
      <c r="R114" s="2"/>
      <c r="S114" s="2"/>
      <c r="T114" s="20" t="s">
        <v>675</v>
      </c>
      <c r="U114" s="3"/>
      <c r="V114" s="40"/>
      <c r="W114" s="40"/>
      <c r="X114" s="40"/>
      <c r="Y114" s="40"/>
      <c r="Z114" s="40"/>
      <c r="AA114" s="40"/>
      <c r="AB114" s="40"/>
      <c r="AC114" s="40"/>
      <c r="AD114" s="40"/>
      <c r="AE114" s="40"/>
      <c r="AF114" s="40"/>
      <c r="AG114" s="40"/>
      <c r="AH114" s="40"/>
      <c r="AI114" s="40"/>
      <c r="AJ114" s="40"/>
      <c r="AK114" s="40"/>
      <c r="AL114" s="40"/>
      <c r="AM114" s="40"/>
      <c r="AN114" s="40"/>
    </row>
    <row r="115" spans="1:40" ht="14.5">
      <c r="A115" s="22" t="s">
        <v>318</v>
      </c>
      <c r="B115" s="13">
        <v>43970</v>
      </c>
      <c r="C115" s="2">
        <v>1</v>
      </c>
      <c r="D115" s="2">
        <v>1</v>
      </c>
      <c r="E115" s="2"/>
      <c r="F115" s="2"/>
      <c r="G115" s="2"/>
      <c r="H115" s="2"/>
      <c r="I115" s="2"/>
      <c r="J115" s="2">
        <v>1</v>
      </c>
      <c r="K115" s="2"/>
      <c r="L115" s="2"/>
      <c r="M115" s="2"/>
      <c r="N115" s="2"/>
      <c r="O115" s="2"/>
      <c r="P115" s="2"/>
      <c r="Q115" s="2"/>
      <c r="R115" s="2"/>
      <c r="S115" s="2"/>
      <c r="T115" s="3"/>
      <c r="U115" s="3"/>
      <c r="V115" s="40"/>
      <c r="W115" s="40"/>
      <c r="X115" s="40"/>
      <c r="Y115" s="40"/>
      <c r="Z115" s="40"/>
      <c r="AA115" s="40"/>
      <c r="AB115" s="40"/>
      <c r="AC115" s="40"/>
      <c r="AD115" s="40"/>
      <c r="AE115" s="40"/>
      <c r="AF115" s="40"/>
      <c r="AG115" s="40"/>
      <c r="AH115" s="40"/>
      <c r="AI115" s="40"/>
      <c r="AJ115" s="40"/>
      <c r="AK115" s="40"/>
      <c r="AL115" s="40"/>
      <c r="AM115" s="40"/>
      <c r="AN115" s="40"/>
    </row>
    <row r="116" spans="1:40" ht="14.5">
      <c r="A116" s="22" t="s">
        <v>319</v>
      </c>
      <c r="B116" s="13">
        <v>43970</v>
      </c>
      <c r="C116" s="2">
        <v>1</v>
      </c>
      <c r="D116" s="2">
        <v>1</v>
      </c>
      <c r="E116" s="2"/>
      <c r="F116" s="2"/>
      <c r="G116" s="2"/>
      <c r="H116" s="2"/>
      <c r="I116" s="2">
        <v>1</v>
      </c>
      <c r="J116" s="2"/>
      <c r="K116" s="2"/>
      <c r="L116" s="2"/>
      <c r="M116" s="2"/>
      <c r="N116" s="2"/>
      <c r="O116" s="2"/>
      <c r="P116" s="2"/>
      <c r="Q116" s="2"/>
      <c r="R116" s="2"/>
      <c r="S116" s="2"/>
      <c r="T116" s="3"/>
      <c r="U116" s="3"/>
      <c r="V116" s="40"/>
      <c r="W116" s="40"/>
      <c r="X116" s="40"/>
      <c r="Y116" s="40"/>
      <c r="Z116" s="40"/>
      <c r="AA116" s="40"/>
      <c r="AB116" s="40"/>
      <c r="AC116" s="40"/>
      <c r="AD116" s="40"/>
      <c r="AE116" s="40"/>
      <c r="AF116" s="40"/>
      <c r="AG116" s="40"/>
      <c r="AH116" s="40"/>
      <c r="AI116" s="40"/>
      <c r="AJ116" s="40"/>
      <c r="AK116" s="40"/>
      <c r="AL116" s="40"/>
      <c r="AM116" s="40"/>
      <c r="AN116" s="40"/>
    </row>
    <row r="117" spans="1:40" ht="14.5">
      <c r="A117" s="22" t="s">
        <v>320</v>
      </c>
      <c r="B117" s="13">
        <v>43969</v>
      </c>
      <c r="C117" s="2">
        <v>2</v>
      </c>
      <c r="D117" s="2">
        <v>2</v>
      </c>
      <c r="E117" s="2"/>
      <c r="F117" s="2"/>
      <c r="G117" s="2"/>
      <c r="H117" s="2"/>
      <c r="I117" s="2">
        <v>1</v>
      </c>
      <c r="J117" s="2">
        <v>1</v>
      </c>
      <c r="K117" s="2"/>
      <c r="L117" s="2"/>
      <c r="M117" s="2"/>
      <c r="N117" s="2">
        <v>2673</v>
      </c>
      <c r="O117" s="2">
        <v>1</v>
      </c>
      <c r="P117" s="2"/>
      <c r="Q117" s="2"/>
      <c r="R117" s="2"/>
      <c r="S117" s="2"/>
      <c r="T117" s="3"/>
      <c r="U117" s="3"/>
      <c r="V117" s="40"/>
      <c r="W117" s="40"/>
      <c r="X117" s="40"/>
      <c r="Y117" s="40"/>
      <c r="Z117" s="40"/>
      <c r="AA117" s="40"/>
      <c r="AB117" s="40"/>
      <c r="AC117" s="40"/>
      <c r="AD117" s="40"/>
      <c r="AE117" s="40"/>
      <c r="AF117" s="40"/>
      <c r="AG117" s="40"/>
      <c r="AH117" s="40"/>
      <c r="AI117" s="40"/>
      <c r="AJ117" s="40"/>
      <c r="AK117" s="40"/>
      <c r="AL117" s="40"/>
      <c r="AM117" s="40"/>
      <c r="AN117" s="40"/>
    </row>
    <row r="118" spans="1:40" ht="14.5">
      <c r="A118" s="22" t="s">
        <v>321</v>
      </c>
      <c r="B118" s="13">
        <v>43970</v>
      </c>
      <c r="C118" s="2">
        <v>24</v>
      </c>
      <c r="D118" s="2">
        <v>24</v>
      </c>
      <c r="E118" s="2"/>
      <c r="F118" s="2"/>
      <c r="G118" s="2"/>
      <c r="H118" s="2"/>
      <c r="I118" s="2"/>
      <c r="J118" s="2"/>
      <c r="K118" s="2"/>
      <c r="L118" s="2"/>
      <c r="M118" s="2"/>
      <c r="N118" s="2"/>
      <c r="O118" s="2"/>
      <c r="P118" s="2"/>
      <c r="Q118" s="2"/>
      <c r="R118" s="2"/>
      <c r="S118" s="2"/>
      <c r="T118" s="3"/>
      <c r="U118" s="3"/>
      <c r="V118" s="40"/>
      <c r="W118" s="40"/>
      <c r="X118" s="40"/>
      <c r="Y118" s="40"/>
      <c r="Z118" s="40"/>
      <c r="AA118" s="40"/>
      <c r="AB118" s="40"/>
      <c r="AC118" s="40"/>
      <c r="AD118" s="40"/>
      <c r="AE118" s="40"/>
      <c r="AF118" s="40"/>
      <c r="AG118" s="40"/>
      <c r="AH118" s="40"/>
      <c r="AI118" s="40"/>
      <c r="AJ118" s="40"/>
      <c r="AK118" s="40"/>
      <c r="AL118" s="40"/>
      <c r="AM118" s="40"/>
      <c r="AN118" s="40"/>
    </row>
    <row r="119" spans="1:40" ht="14.5">
      <c r="A119" s="22" t="s">
        <v>323</v>
      </c>
      <c r="B119" s="13">
        <v>43971</v>
      </c>
      <c r="C119" s="2">
        <v>12</v>
      </c>
      <c r="D119" s="2">
        <v>12</v>
      </c>
      <c r="E119" s="2">
        <v>4</v>
      </c>
      <c r="F119" s="2"/>
      <c r="G119" s="2">
        <v>1</v>
      </c>
      <c r="H119" s="2"/>
      <c r="I119" s="2"/>
      <c r="J119" s="2"/>
      <c r="K119" s="2"/>
      <c r="L119" s="2"/>
      <c r="M119" s="2"/>
      <c r="N119" s="2"/>
      <c r="O119" s="2"/>
      <c r="P119" s="2"/>
      <c r="Q119" s="2"/>
      <c r="R119" s="2"/>
      <c r="S119" s="2"/>
      <c r="T119" s="3"/>
      <c r="U119" s="3"/>
      <c r="V119" s="40"/>
      <c r="W119" s="40"/>
      <c r="X119" s="40"/>
      <c r="Y119" s="40"/>
      <c r="Z119" s="40"/>
      <c r="AA119" s="40"/>
      <c r="AB119" s="40"/>
      <c r="AC119" s="40"/>
      <c r="AD119" s="40"/>
      <c r="AE119" s="40"/>
      <c r="AF119" s="40"/>
      <c r="AG119" s="40"/>
      <c r="AH119" s="40"/>
      <c r="AI119" s="40"/>
      <c r="AJ119" s="40"/>
      <c r="AK119" s="40"/>
      <c r="AL119" s="40"/>
      <c r="AM119" s="40"/>
      <c r="AN119" s="40"/>
    </row>
    <row r="120" spans="1:40" ht="14.5">
      <c r="A120" s="22" t="s">
        <v>326</v>
      </c>
      <c r="B120" s="13">
        <v>43961</v>
      </c>
      <c r="C120" s="2">
        <v>51</v>
      </c>
      <c r="D120" s="2">
        <v>51</v>
      </c>
      <c r="E120" s="2"/>
      <c r="F120" s="2"/>
      <c r="G120" s="47" t="s">
        <v>676</v>
      </c>
      <c r="H120" s="47" t="s">
        <v>676</v>
      </c>
      <c r="I120" s="20">
        <v>6</v>
      </c>
      <c r="J120" s="2">
        <v>45</v>
      </c>
      <c r="K120" s="2"/>
      <c r="L120" s="2"/>
      <c r="M120" s="2"/>
      <c r="N120" s="2">
        <v>3080</v>
      </c>
      <c r="O120" s="2">
        <v>51</v>
      </c>
      <c r="P120" s="2"/>
      <c r="Q120" s="2"/>
      <c r="R120" s="2">
        <v>4</v>
      </c>
      <c r="S120" s="2"/>
      <c r="T120" s="47" t="s">
        <v>677</v>
      </c>
      <c r="U120" s="48"/>
      <c r="V120" s="49"/>
      <c r="W120" s="46" t="s">
        <v>678</v>
      </c>
      <c r="X120" s="40"/>
      <c r="Y120" s="40"/>
      <c r="Z120" s="40"/>
      <c r="AA120" s="40"/>
      <c r="AB120" s="40"/>
      <c r="AC120" s="40"/>
      <c r="AD120" s="40"/>
      <c r="AE120" s="40"/>
      <c r="AF120" s="40"/>
      <c r="AG120" s="40"/>
      <c r="AH120" s="40"/>
      <c r="AI120" s="40"/>
      <c r="AJ120" s="40"/>
      <c r="AK120" s="40"/>
      <c r="AL120" s="40"/>
      <c r="AM120" s="40"/>
      <c r="AN120" s="40"/>
    </row>
    <row r="121" spans="1:40" ht="14.5">
      <c r="A121" s="22" t="s">
        <v>327</v>
      </c>
      <c r="B121" s="13">
        <v>43972</v>
      </c>
      <c r="C121" s="2">
        <v>21</v>
      </c>
      <c r="D121" s="185">
        <v>21</v>
      </c>
      <c r="E121" s="185">
        <v>70</v>
      </c>
      <c r="F121" s="2"/>
      <c r="G121" s="2"/>
      <c r="H121" s="2"/>
      <c r="I121" s="2"/>
      <c r="J121" s="2"/>
      <c r="K121" s="2"/>
      <c r="L121" s="2"/>
      <c r="M121" s="2"/>
      <c r="N121" s="2"/>
      <c r="O121" s="2"/>
      <c r="P121" s="2"/>
      <c r="Q121" s="2"/>
      <c r="R121" s="2"/>
      <c r="S121" s="2"/>
      <c r="T121" s="3"/>
      <c r="U121" s="3"/>
      <c r="V121" s="40"/>
      <c r="W121" s="40"/>
      <c r="X121" s="40"/>
      <c r="Y121" s="40"/>
      <c r="Z121" s="40"/>
      <c r="AA121" s="40"/>
      <c r="AB121" s="40"/>
      <c r="AC121" s="40"/>
      <c r="AD121" s="40"/>
      <c r="AE121" s="40"/>
      <c r="AF121" s="40"/>
      <c r="AG121" s="40"/>
      <c r="AH121" s="40"/>
      <c r="AI121" s="40"/>
      <c r="AJ121" s="40"/>
      <c r="AK121" s="40"/>
      <c r="AL121" s="40"/>
      <c r="AM121" s="40"/>
      <c r="AN121" s="40"/>
    </row>
    <row r="122" spans="1:40" ht="14.5">
      <c r="A122" s="22" t="s">
        <v>328</v>
      </c>
      <c r="B122" s="13">
        <v>43972</v>
      </c>
      <c r="C122" s="2">
        <v>16</v>
      </c>
      <c r="D122" s="2">
        <v>16</v>
      </c>
      <c r="E122" s="2"/>
      <c r="F122" s="2"/>
      <c r="G122" s="2"/>
      <c r="H122" s="2"/>
      <c r="I122" s="20">
        <v>3</v>
      </c>
      <c r="J122" s="2">
        <v>13</v>
      </c>
      <c r="K122" s="2"/>
      <c r="L122" s="2"/>
      <c r="M122" s="2"/>
      <c r="N122" s="26" t="s">
        <v>679</v>
      </c>
      <c r="O122" s="2"/>
      <c r="P122" s="2" t="s">
        <v>661</v>
      </c>
      <c r="Q122" s="2"/>
      <c r="R122" s="2"/>
      <c r="S122" s="2"/>
      <c r="T122" s="20" t="s">
        <v>680</v>
      </c>
      <c r="U122" s="3"/>
      <c r="V122" s="40"/>
      <c r="W122" s="40"/>
      <c r="X122" s="40"/>
      <c r="Y122" s="40"/>
      <c r="Z122" s="40"/>
      <c r="AA122" s="40"/>
      <c r="AB122" s="40"/>
      <c r="AC122" s="40"/>
      <c r="AD122" s="40"/>
      <c r="AE122" s="40"/>
      <c r="AF122" s="40"/>
      <c r="AG122" s="40"/>
      <c r="AH122" s="40"/>
      <c r="AI122" s="40"/>
      <c r="AJ122" s="40"/>
      <c r="AK122" s="40"/>
      <c r="AL122" s="40"/>
      <c r="AM122" s="40"/>
      <c r="AN122" s="40"/>
    </row>
    <row r="123" spans="1:40" ht="14.5">
      <c r="A123" s="22" t="s">
        <v>329</v>
      </c>
      <c r="B123" s="23">
        <v>43965</v>
      </c>
      <c r="C123" s="2">
        <v>31</v>
      </c>
      <c r="D123" s="2">
        <v>31</v>
      </c>
      <c r="E123" s="2"/>
      <c r="F123" s="2"/>
      <c r="G123" s="2"/>
      <c r="H123" s="2"/>
      <c r="I123" s="2"/>
      <c r="J123" s="2"/>
      <c r="K123" s="2"/>
      <c r="L123" s="2"/>
      <c r="M123" s="2"/>
      <c r="N123" s="2"/>
      <c r="O123" s="2">
        <v>2</v>
      </c>
      <c r="P123" s="2" t="s">
        <v>661</v>
      </c>
      <c r="Q123" s="2"/>
      <c r="R123" s="2"/>
      <c r="S123" s="2"/>
      <c r="T123" s="3"/>
      <c r="U123" s="3"/>
      <c r="V123" s="40"/>
      <c r="W123" s="40"/>
      <c r="X123" s="40"/>
      <c r="Y123" s="40"/>
      <c r="Z123" s="40"/>
      <c r="AA123" s="40"/>
      <c r="AB123" s="40"/>
      <c r="AC123" s="40"/>
      <c r="AD123" s="40"/>
      <c r="AE123" s="40"/>
      <c r="AF123" s="40"/>
      <c r="AG123" s="40"/>
      <c r="AH123" s="40"/>
      <c r="AI123" s="40"/>
      <c r="AJ123" s="40"/>
      <c r="AK123" s="40"/>
      <c r="AL123" s="40"/>
      <c r="AM123" s="40"/>
      <c r="AN123" s="40"/>
    </row>
    <row r="124" spans="1:40" ht="14.5">
      <c r="A124" s="24" t="s">
        <v>331</v>
      </c>
      <c r="B124" s="13">
        <v>43973</v>
      </c>
      <c r="C124" s="2">
        <v>23</v>
      </c>
      <c r="D124" s="2">
        <v>23</v>
      </c>
      <c r="E124" s="2">
        <v>37</v>
      </c>
      <c r="F124" s="2"/>
      <c r="G124" s="2"/>
      <c r="H124" s="2"/>
      <c r="I124" s="2"/>
      <c r="J124" s="2"/>
      <c r="K124" s="2"/>
      <c r="L124" s="2"/>
      <c r="M124" s="2"/>
      <c r="N124" s="2"/>
      <c r="O124" s="2">
        <v>2</v>
      </c>
      <c r="P124" s="2" t="s">
        <v>661</v>
      </c>
      <c r="Q124" s="2"/>
      <c r="R124" s="2"/>
      <c r="S124" s="2"/>
      <c r="T124" s="3"/>
      <c r="U124" s="3"/>
      <c r="V124" s="40"/>
      <c r="W124" s="40"/>
      <c r="X124" s="40"/>
      <c r="Y124" s="40"/>
      <c r="Z124" s="40"/>
      <c r="AA124" s="40"/>
      <c r="AB124" s="40"/>
      <c r="AC124" s="40"/>
      <c r="AD124" s="40"/>
      <c r="AE124" s="40"/>
      <c r="AF124" s="40"/>
      <c r="AG124" s="40"/>
      <c r="AH124" s="40"/>
      <c r="AI124" s="40"/>
      <c r="AJ124" s="40"/>
      <c r="AK124" s="40"/>
      <c r="AL124" s="40"/>
      <c r="AM124" s="40"/>
      <c r="AN124" s="40"/>
    </row>
    <row r="125" spans="1:40" ht="14.5">
      <c r="A125" s="24" t="s">
        <v>334</v>
      </c>
      <c r="B125" s="13">
        <v>43974</v>
      </c>
      <c r="C125" s="2">
        <v>1</v>
      </c>
      <c r="D125" s="2">
        <v>1</v>
      </c>
      <c r="E125" s="2"/>
      <c r="F125" s="2"/>
      <c r="G125" s="2"/>
      <c r="H125" s="2"/>
      <c r="I125" s="2"/>
      <c r="J125" s="2">
        <v>1</v>
      </c>
      <c r="K125" s="2"/>
      <c r="L125" s="2"/>
      <c r="M125" s="2"/>
      <c r="N125" s="2"/>
      <c r="O125" s="2"/>
      <c r="P125" s="2"/>
      <c r="Q125" s="2"/>
      <c r="R125" s="2"/>
      <c r="S125" s="2"/>
      <c r="T125" s="3"/>
      <c r="U125" s="3"/>
      <c r="V125" s="40"/>
      <c r="W125" s="40"/>
      <c r="X125" s="40"/>
      <c r="Y125" s="40"/>
      <c r="Z125" s="40"/>
      <c r="AA125" s="40"/>
      <c r="AB125" s="40"/>
      <c r="AC125" s="40"/>
      <c r="AD125" s="40"/>
      <c r="AE125" s="40"/>
      <c r="AF125" s="40"/>
      <c r="AG125" s="40"/>
      <c r="AH125" s="40"/>
      <c r="AI125" s="40"/>
      <c r="AJ125" s="40"/>
      <c r="AK125" s="40"/>
      <c r="AL125" s="40"/>
      <c r="AM125" s="40"/>
      <c r="AN125" s="40"/>
    </row>
    <row r="126" spans="1:40" ht="14.5">
      <c r="A126" s="1" t="s">
        <v>335</v>
      </c>
      <c r="B126" s="13">
        <v>43973</v>
      </c>
      <c r="C126" s="2">
        <v>15</v>
      </c>
      <c r="D126" s="2">
        <v>16</v>
      </c>
      <c r="E126" s="2"/>
      <c r="F126" s="2"/>
      <c r="G126" s="2">
        <v>1</v>
      </c>
      <c r="H126" s="2"/>
      <c r="I126" s="2">
        <v>1</v>
      </c>
      <c r="J126" s="2">
        <v>14</v>
      </c>
      <c r="K126" s="2"/>
      <c r="L126" s="2"/>
      <c r="M126" s="2"/>
      <c r="N126" s="2"/>
      <c r="O126" s="2"/>
      <c r="P126" s="2"/>
      <c r="Q126" s="2">
        <v>1</v>
      </c>
      <c r="R126" s="2">
        <v>1</v>
      </c>
      <c r="S126" s="2"/>
      <c r="T126" s="3"/>
      <c r="U126" s="3"/>
      <c r="V126" s="40"/>
      <c r="W126" s="40"/>
      <c r="X126" s="40"/>
      <c r="Y126" s="40"/>
      <c r="Z126" s="40"/>
      <c r="AA126" s="40"/>
      <c r="AB126" s="40"/>
      <c r="AC126" s="40"/>
      <c r="AD126" s="40"/>
      <c r="AE126" s="40"/>
      <c r="AF126" s="40"/>
      <c r="AG126" s="40"/>
      <c r="AH126" s="40"/>
      <c r="AI126" s="40"/>
      <c r="AJ126" s="40"/>
      <c r="AK126" s="40"/>
      <c r="AL126" s="40"/>
      <c r="AM126" s="40"/>
      <c r="AN126" s="40"/>
    </row>
    <row r="127" spans="1:40" ht="14.5">
      <c r="A127" s="24" t="s">
        <v>338</v>
      </c>
      <c r="B127" s="13">
        <v>43962</v>
      </c>
      <c r="C127" s="2">
        <v>1</v>
      </c>
      <c r="D127" s="2">
        <v>1</v>
      </c>
      <c r="E127" s="2"/>
      <c r="F127" s="2"/>
      <c r="G127" s="2"/>
      <c r="H127" s="2"/>
      <c r="I127" s="2"/>
      <c r="J127" s="2">
        <v>1</v>
      </c>
      <c r="K127" s="2"/>
      <c r="L127" s="2"/>
      <c r="M127" s="2"/>
      <c r="N127" s="2">
        <v>3240</v>
      </c>
      <c r="O127" s="2"/>
      <c r="P127" s="2"/>
      <c r="Q127" s="2"/>
      <c r="R127" s="2"/>
      <c r="S127" s="2"/>
      <c r="T127" s="3"/>
      <c r="U127" s="3"/>
      <c r="V127" s="40"/>
      <c r="W127" s="40"/>
      <c r="X127" s="40"/>
      <c r="Y127" s="40"/>
      <c r="Z127" s="40"/>
      <c r="AA127" s="40"/>
      <c r="AB127" s="40"/>
      <c r="AC127" s="40"/>
      <c r="AD127" s="40"/>
      <c r="AE127" s="40"/>
      <c r="AF127" s="40"/>
      <c r="AG127" s="40"/>
      <c r="AH127" s="40"/>
      <c r="AI127" s="40"/>
      <c r="AJ127" s="40"/>
      <c r="AK127" s="40"/>
      <c r="AL127" s="40"/>
      <c r="AM127" s="40"/>
      <c r="AN127" s="40"/>
    </row>
    <row r="128" spans="1:40" ht="14.5">
      <c r="A128" s="1" t="s">
        <v>339</v>
      </c>
      <c r="B128" s="13">
        <v>43978</v>
      </c>
      <c r="C128" s="2">
        <v>20</v>
      </c>
      <c r="D128" s="2">
        <v>20</v>
      </c>
      <c r="E128" s="2"/>
      <c r="F128" s="2"/>
      <c r="G128" s="2"/>
      <c r="H128" s="2"/>
      <c r="I128" s="2"/>
      <c r="J128" s="2"/>
      <c r="K128" s="2"/>
      <c r="L128" s="2"/>
      <c r="M128" s="2"/>
      <c r="N128" s="2"/>
      <c r="O128" s="2"/>
      <c r="P128" s="2"/>
      <c r="Q128" s="2"/>
      <c r="R128" s="2"/>
      <c r="S128" s="2"/>
      <c r="T128" s="3"/>
      <c r="U128" s="3"/>
      <c r="V128" s="40"/>
      <c r="W128" s="40"/>
      <c r="X128" s="40"/>
      <c r="Y128" s="40"/>
      <c r="Z128" s="40"/>
      <c r="AA128" s="40"/>
      <c r="AB128" s="40"/>
      <c r="AC128" s="40"/>
      <c r="AD128" s="40"/>
      <c r="AE128" s="40"/>
      <c r="AF128" s="40"/>
      <c r="AG128" s="40"/>
      <c r="AH128" s="40"/>
      <c r="AI128" s="40"/>
      <c r="AJ128" s="40"/>
      <c r="AK128" s="40"/>
      <c r="AL128" s="40"/>
      <c r="AM128" s="40"/>
      <c r="AN128" s="40"/>
    </row>
    <row r="129" spans="1:40" ht="14.5">
      <c r="A129" s="1" t="s">
        <v>340</v>
      </c>
      <c r="B129" s="13">
        <v>43974</v>
      </c>
      <c r="C129" s="2">
        <v>1</v>
      </c>
      <c r="D129" s="2">
        <v>1</v>
      </c>
      <c r="E129" s="2"/>
      <c r="F129" s="2"/>
      <c r="G129" s="2"/>
      <c r="H129" s="2"/>
      <c r="I129" s="2"/>
      <c r="J129" s="2">
        <v>1</v>
      </c>
      <c r="K129" s="2"/>
      <c r="L129" s="2"/>
      <c r="M129" s="2"/>
      <c r="N129" s="2"/>
      <c r="O129" s="2"/>
      <c r="P129" s="2"/>
      <c r="Q129" s="2"/>
      <c r="R129" s="2"/>
      <c r="S129" s="2"/>
      <c r="T129" s="3"/>
      <c r="U129" s="3"/>
      <c r="V129" s="40"/>
      <c r="W129" s="40"/>
      <c r="X129" s="40"/>
      <c r="Y129" s="40"/>
      <c r="Z129" s="40"/>
      <c r="AA129" s="40"/>
      <c r="AB129" s="40"/>
      <c r="AC129" s="40"/>
      <c r="AD129" s="40"/>
      <c r="AE129" s="40"/>
      <c r="AF129" s="40"/>
      <c r="AG129" s="40"/>
      <c r="AH129" s="40"/>
      <c r="AI129" s="40"/>
      <c r="AJ129" s="40"/>
      <c r="AK129" s="40"/>
      <c r="AL129" s="40"/>
      <c r="AM129" s="40"/>
      <c r="AN129" s="40"/>
    </row>
    <row r="130" spans="1:40" ht="14.5">
      <c r="A130" s="1" t="s">
        <v>341</v>
      </c>
      <c r="B130" s="25">
        <v>43974</v>
      </c>
      <c r="C130" s="2">
        <v>10</v>
      </c>
      <c r="D130" s="2">
        <v>9</v>
      </c>
      <c r="E130" s="2">
        <v>3</v>
      </c>
      <c r="F130" s="2"/>
      <c r="G130" s="2"/>
      <c r="H130" s="2">
        <v>3</v>
      </c>
      <c r="I130" s="2">
        <v>4</v>
      </c>
      <c r="J130" s="2">
        <v>2</v>
      </c>
      <c r="K130" s="2"/>
      <c r="L130" s="2"/>
      <c r="M130" s="2"/>
      <c r="N130" s="2"/>
      <c r="O130" s="2"/>
      <c r="P130" s="2"/>
      <c r="Q130" s="2"/>
      <c r="R130" s="2"/>
      <c r="S130" s="2"/>
      <c r="T130" s="3"/>
      <c r="U130" s="3"/>
      <c r="V130" s="40"/>
      <c r="W130" s="40"/>
      <c r="X130" s="40"/>
      <c r="Y130" s="40"/>
      <c r="Z130" s="40"/>
      <c r="AA130" s="40"/>
      <c r="AB130" s="40"/>
      <c r="AC130" s="40"/>
      <c r="AD130" s="40"/>
      <c r="AE130" s="40"/>
      <c r="AF130" s="40"/>
      <c r="AG130" s="40"/>
      <c r="AH130" s="40"/>
      <c r="AI130" s="40"/>
      <c r="AJ130" s="40"/>
      <c r="AK130" s="40"/>
      <c r="AL130" s="40"/>
      <c r="AM130" s="40"/>
      <c r="AN130" s="40"/>
    </row>
    <row r="131" spans="1:40" ht="14.5">
      <c r="A131" s="1" t="s">
        <v>345</v>
      </c>
      <c r="B131" s="13">
        <v>43967</v>
      </c>
      <c r="C131" s="2">
        <v>1</v>
      </c>
      <c r="D131" s="2">
        <v>1</v>
      </c>
      <c r="E131" s="2"/>
      <c r="F131" s="2"/>
      <c r="G131" s="2"/>
      <c r="H131" s="2"/>
      <c r="I131" s="2">
        <v>1</v>
      </c>
      <c r="J131" s="2"/>
      <c r="K131" s="2"/>
      <c r="L131" s="2"/>
      <c r="M131" s="2"/>
      <c r="N131" s="2">
        <v>2150</v>
      </c>
      <c r="O131" s="2"/>
      <c r="P131" s="2" t="s">
        <v>670</v>
      </c>
      <c r="Q131" s="2"/>
      <c r="R131" s="2"/>
      <c r="S131" s="2"/>
      <c r="T131" s="3"/>
      <c r="U131" s="3"/>
      <c r="V131" s="40"/>
      <c r="W131" s="40"/>
      <c r="X131" s="40"/>
      <c r="Y131" s="40"/>
      <c r="Z131" s="40"/>
      <c r="AA131" s="40"/>
      <c r="AB131" s="40"/>
      <c r="AC131" s="40"/>
      <c r="AD131" s="40"/>
      <c r="AE131" s="40"/>
      <c r="AF131" s="40"/>
      <c r="AG131" s="40"/>
      <c r="AH131" s="40"/>
      <c r="AI131" s="40"/>
      <c r="AJ131" s="40"/>
      <c r="AK131" s="40"/>
      <c r="AL131" s="40"/>
      <c r="AM131" s="40"/>
      <c r="AN131" s="40"/>
    </row>
    <row r="132" spans="1:40" ht="14.5">
      <c r="A132" s="14" t="s">
        <v>346</v>
      </c>
      <c r="B132" s="13">
        <v>43981</v>
      </c>
      <c r="C132" s="2">
        <v>308</v>
      </c>
      <c r="D132" s="2">
        <v>308</v>
      </c>
      <c r="E132" s="2"/>
      <c r="F132" s="2"/>
      <c r="G132" s="2"/>
      <c r="H132" s="2"/>
      <c r="I132" s="2"/>
      <c r="J132" s="2"/>
      <c r="K132" s="2"/>
      <c r="L132" s="2"/>
      <c r="M132" s="2"/>
      <c r="N132" s="2"/>
      <c r="O132" s="2"/>
      <c r="P132" s="2"/>
      <c r="Q132" s="2"/>
      <c r="R132" s="2"/>
      <c r="S132" s="2"/>
      <c r="T132" s="3"/>
      <c r="U132" s="3"/>
      <c r="V132" s="40"/>
      <c r="W132" s="40"/>
      <c r="X132" s="40"/>
      <c r="Y132" s="40"/>
      <c r="Z132" s="40"/>
      <c r="AA132" s="40"/>
      <c r="AB132" s="40"/>
      <c r="AC132" s="40"/>
      <c r="AD132" s="40"/>
      <c r="AE132" s="40"/>
      <c r="AF132" s="40"/>
      <c r="AG132" s="40"/>
      <c r="AH132" s="40"/>
      <c r="AI132" s="40"/>
      <c r="AJ132" s="40"/>
      <c r="AK132" s="40"/>
      <c r="AL132" s="40"/>
      <c r="AM132" s="40"/>
      <c r="AN132" s="40"/>
    </row>
    <row r="133" spans="1:40" ht="14.5">
      <c r="A133" s="14" t="s">
        <v>348</v>
      </c>
      <c r="B133" s="13">
        <v>43983</v>
      </c>
      <c r="C133" s="2">
        <v>4</v>
      </c>
      <c r="D133" s="2">
        <v>4</v>
      </c>
      <c r="E133" s="2">
        <v>4</v>
      </c>
      <c r="F133" s="2"/>
      <c r="G133" s="2"/>
      <c r="H133" s="2">
        <v>2</v>
      </c>
      <c r="I133" s="2"/>
      <c r="J133" s="2">
        <v>2</v>
      </c>
      <c r="K133" s="2"/>
      <c r="L133" s="2"/>
      <c r="M133" s="2"/>
      <c r="N133" s="2"/>
      <c r="O133" s="2"/>
      <c r="P133" s="2"/>
      <c r="Q133" s="2"/>
      <c r="R133" s="2"/>
      <c r="S133" s="2"/>
      <c r="T133" s="3"/>
      <c r="U133" s="3"/>
      <c r="V133" s="40"/>
      <c r="W133" s="40"/>
      <c r="X133" s="40"/>
      <c r="Y133" s="40"/>
      <c r="Z133" s="40"/>
      <c r="AA133" s="40"/>
      <c r="AB133" s="40"/>
      <c r="AC133" s="40"/>
      <c r="AD133" s="40"/>
      <c r="AE133" s="40"/>
      <c r="AF133" s="40"/>
      <c r="AG133" s="40"/>
      <c r="AH133" s="40"/>
      <c r="AI133" s="40"/>
      <c r="AJ133" s="40"/>
      <c r="AK133" s="40"/>
      <c r="AL133" s="40"/>
      <c r="AM133" s="40"/>
      <c r="AN133" s="40"/>
    </row>
    <row r="134" spans="1:40" ht="14.5">
      <c r="A134" s="24" t="s">
        <v>349</v>
      </c>
      <c r="B134" s="13">
        <v>43983</v>
      </c>
      <c r="C134" s="2">
        <v>2</v>
      </c>
      <c r="D134" s="2">
        <v>2</v>
      </c>
      <c r="E134" s="2">
        <v>5</v>
      </c>
      <c r="F134" s="2"/>
      <c r="G134" s="2"/>
      <c r="H134" s="2"/>
      <c r="I134" s="2"/>
      <c r="J134" s="2">
        <v>2</v>
      </c>
      <c r="K134" s="2"/>
      <c r="L134" s="2"/>
      <c r="M134" s="2"/>
      <c r="N134" s="2"/>
      <c r="O134" s="2"/>
      <c r="P134" s="2"/>
      <c r="Q134" s="2"/>
      <c r="R134" s="2"/>
      <c r="S134" s="2"/>
      <c r="T134" s="3"/>
      <c r="U134" s="3"/>
      <c r="V134" s="40"/>
      <c r="W134" s="40"/>
      <c r="X134" s="40"/>
      <c r="Y134" s="40"/>
      <c r="Z134" s="40"/>
      <c r="AA134" s="40"/>
      <c r="AB134" s="40"/>
      <c r="AC134" s="40"/>
      <c r="AD134" s="40"/>
      <c r="AE134" s="40"/>
      <c r="AF134" s="40"/>
      <c r="AG134" s="40"/>
      <c r="AH134" s="40"/>
      <c r="AI134" s="40"/>
      <c r="AJ134" s="40"/>
      <c r="AK134" s="40"/>
      <c r="AL134" s="40"/>
      <c r="AM134" s="40"/>
      <c r="AN134" s="40"/>
    </row>
    <row r="135" spans="1:40" ht="14.5">
      <c r="A135" s="24" t="s">
        <v>351</v>
      </c>
      <c r="B135" s="13">
        <v>43978</v>
      </c>
      <c r="C135" s="2">
        <v>1</v>
      </c>
      <c r="D135" s="2">
        <v>1</v>
      </c>
      <c r="E135" s="2"/>
      <c r="F135" s="2"/>
      <c r="G135" s="2"/>
      <c r="H135" s="2"/>
      <c r="I135" s="2"/>
      <c r="J135" s="2">
        <v>1</v>
      </c>
      <c r="K135" s="2"/>
      <c r="L135" s="2"/>
      <c r="M135" s="2"/>
      <c r="N135" s="2">
        <v>2900</v>
      </c>
      <c r="O135" s="2"/>
      <c r="P135" s="2" t="s">
        <v>661</v>
      </c>
      <c r="Q135" s="2"/>
      <c r="R135" s="2"/>
      <c r="S135" s="2"/>
      <c r="T135" s="3"/>
      <c r="U135" s="3"/>
      <c r="V135" s="40"/>
      <c r="W135" s="40"/>
      <c r="X135" s="40"/>
      <c r="Y135" s="40"/>
      <c r="Z135" s="40"/>
      <c r="AA135" s="40"/>
      <c r="AB135" s="40"/>
      <c r="AC135" s="40"/>
      <c r="AD135" s="40"/>
      <c r="AE135" s="40"/>
      <c r="AF135" s="40"/>
      <c r="AG135" s="40"/>
      <c r="AH135" s="40"/>
      <c r="AI135" s="40"/>
      <c r="AJ135" s="40"/>
      <c r="AK135" s="40"/>
      <c r="AL135" s="40"/>
      <c r="AM135" s="40"/>
      <c r="AN135" s="40"/>
    </row>
    <row r="136" spans="1:40" ht="14.5">
      <c r="A136" s="24" t="s">
        <v>352</v>
      </c>
      <c r="B136" s="13">
        <v>43986</v>
      </c>
      <c r="C136" s="2">
        <v>2</v>
      </c>
      <c r="D136" s="2">
        <v>2</v>
      </c>
      <c r="E136" s="2"/>
      <c r="F136" s="2"/>
      <c r="G136" s="2"/>
      <c r="H136" s="2"/>
      <c r="I136" s="2"/>
      <c r="J136" s="2">
        <v>2</v>
      </c>
      <c r="K136" s="2"/>
      <c r="L136" s="2"/>
      <c r="M136" s="2"/>
      <c r="N136" s="2">
        <v>3260</v>
      </c>
      <c r="O136" s="2"/>
      <c r="P136" s="2"/>
      <c r="Q136" s="2"/>
      <c r="R136" s="2"/>
      <c r="S136" s="2"/>
      <c r="T136" s="3"/>
      <c r="U136" s="3"/>
      <c r="V136" s="40"/>
      <c r="W136" s="40"/>
      <c r="X136" s="40"/>
      <c r="Y136" s="40"/>
      <c r="Z136" s="40"/>
      <c r="AA136" s="40"/>
      <c r="AB136" s="40"/>
      <c r="AC136" s="40"/>
      <c r="AD136" s="40"/>
      <c r="AE136" s="40"/>
      <c r="AF136" s="40"/>
      <c r="AG136" s="40"/>
      <c r="AH136" s="40"/>
      <c r="AI136" s="40"/>
      <c r="AJ136" s="40"/>
      <c r="AK136" s="40"/>
      <c r="AL136" s="40"/>
      <c r="AM136" s="40"/>
      <c r="AN136" s="40"/>
    </row>
    <row r="137" spans="1:40" ht="14.5">
      <c r="A137" s="1" t="s">
        <v>354</v>
      </c>
      <c r="B137" s="13">
        <v>43982</v>
      </c>
      <c r="C137" s="2">
        <v>1</v>
      </c>
      <c r="D137" s="2">
        <v>1</v>
      </c>
      <c r="E137" s="2"/>
      <c r="F137" s="2"/>
      <c r="G137" s="2"/>
      <c r="H137" s="2"/>
      <c r="I137" s="2">
        <v>1</v>
      </c>
      <c r="J137" s="2"/>
      <c r="K137" s="2"/>
      <c r="L137" s="2"/>
      <c r="M137" s="2"/>
      <c r="N137" s="2">
        <v>1830</v>
      </c>
      <c r="O137" s="2">
        <v>1</v>
      </c>
      <c r="P137" s="2"/>
      <c r="Q137" s="2"/>
      <c r="R137" s="2"/>
      <c r="S137" s="2"/>
      <c r="T137" s="3"/>
      <c r="U137" s="3"/>
      <c r="V137" s="40"/>
      <c r="W137" s="40"/>
      <c r="X137" s="40"/>
      <c r="Y137" s="40"/>
      <c r="Z137" s="40"/>
      <c r="AA137" s="40"/>
      <c r="AB137" s="40"/>
      <c r="AC137" s="40"/>
      <c r="AD137" s="40"/>
      <c r="AE137" s="40"/>
      <c r="AF137" s="40"/>
      <c r="AG137" s="40"/>
      <c r="AH137" s="40"/>
      <c r="AI137" s="40"/>
      <c r="AJ137" s="40"/>
      <c r="AK137" s="40"/>
      <c r="AL137" s="40"/>
      <c r="AM137" s="40"/>
      <c r="AN137" s="40"/>
    </row>
    <row r="138" spans="1:40" ht="14.5">
      <c r="A138" s="24" t="s">
        <v>355</v>
      </c>
      <c r="B138" s="13">
        <v>43987</v>
      </c>
      <c r="C138" s="2">
        <v>2</v>
      </c>
      <c r="D138" s="2">
        <v>2</v>
      </c>
      <c r="E138" s="2"/>
      <c r="F138" s="2"/>
      <c r="G138" s="2"/>
      <c r="H138" s="2"/>
      <c r="I138" s="2"/>
      <c r="J138" s="2"/>
      <c r="K138" s="2"/>
      <c r="L138" s="2"/>
      <c r="M138" s="2">
        <v>1</v>
      </c>
      <c r="N138" s="2">
        <v>2865</v>
      </c>
      <c r="O138" s="2"/>
      <c r="P138" s="2"/>
      <c r="Q138" s="2"/>
      <c r="R138" s="2"/>
      <c r="S138" s="2"/>
      <c r="T138" s="3"/>
      <c r="U138" s="3"/>
      <c r="V138" s="40"/>
      <c r="W138" s="40"/>
      <c r="X138" s="40"/>
      <c r="Y138" s="40"/>
      <c r="Z138" s="40"/>
      <c r="AA138" s="40"/>
      <c r="AB138" s="40"/>
      <c r="AC138" s="40"/>
      <c r="AD138" s="40"/>
      <c r="AE138" s="40"/>
      <c r="AF138" s="40"/>
      <c r="AG138" s="40"/>
      <c r="AH138" s="40"/>
      <c r="AI138" s="40"/>
      <c r="AJ138" s="40"/>
      <c r="AK138" s="40"/>
      <c r="AL138" s="40"/>
      <c r="AM138" s="40"/>
      <c r="AN138" s="40"/>
    </row>
    <row r="139" spans="1:40" ht="14.5">
      <c r="A139" s="24" t="s">
        <v>356</v>
      </c>
      <c r="B139" s="25">
        <v>43987</v>
      </c>
      <c r="C139" s="2">
        <v>3</v>
      </c>
      <c r="D139" s="2">
        <v>3</v>
      </c>
      <c r="E139" s="2"/>
      <c r="F139" s="2"/>
      <c r="G139" s="2"/>
      <c r="H139" s="2"/>
      <c r="I139" s="2"/>
      <c r="J139" s="2"/>
      <c r="K139" s="2"/>
      <c r="L139" s="2"/>
      <c r="M139" s="2"/>
      <c r="N139" s="2">
        <v>2795</v>
      </c>
      <c r="O139" s="2"/>
      <c r="P139" s="2"/>
      <c r="Q139" s="2"/>
      <c r="R139" s="2"/>
      <c r="S139" s="2"/>
      <c r="T139" s="3"/>
      <c r="U139" s="3"/>
      <c r="V139" s="40"/>
      <c r="W139" s="40"/>
      <c r="X139" s="40"/>
      <c r="Y139" s="40"/>
      <c r="Z139" s="40"/>
      <c r="AA139" s="40"/>
      <c r="AB139" s="40"/>
      <c r="AC139" s="40"/>
      <c r="AD139" s="40"/>
      <c r="AE139" s="40"/>
      <c r="AF139" s="40"/>
      <c r="AG139" s="40"/>
      <c r="AH139" s="40"/>
      <c r="AI139" s="40"/>
      <c r="AJ139" s="40"/>
      <c r="AK139" s="40"/>
      <c r="AL139" s="40"/>
      <c r="AM139" s="40"/>
      <c r="AN139" s="40"/>
    </row>
    <row r="140" spans="1:40" ht="14.5">
      <c r="A140" s="24" t="s">
        <v>358</v>
      </c>
      <c r="B140" s="25">
        <v>43985</v>
      </c>
      <c r="C140" s="2">
        <v>7</v>
      </c>
      <c r="D140" s="2">
        <v>7</v>
      </c>
      <c r="E140" s="2">
        <v>1</v>
      </c>
      <c r="F140" s="2">
        <v>31.4</v>
      </c>
      <c r="G140" s="2"/>
      <c r="H140" s="2">
        <v>5</v>
      </c>
      <c r="I140" s="2">
        <v>2</v>
      </c>
      <c r="J140" s="2"/>
      <c r="K140" s="2"/>
      <c r="L140" s="2"/>
      <c r="M140" s="2">
        <v>7</v>
      </c>
      <c r="N140" s="2"/>
      <c r="O140" s="2">
        <v>7</v>
      </c>
      <c r="P140" s="2"/>
      <c r="Q140" s="2"/>
      <c r="R140" s="2"/>
      <c r="S140" s="2"/>
      <c r="T140" s="3"/>
      <c r="U140" s="3"/>
      <c r="V140" s="40"/>
      <c r="W140" s="40"/>
      <c r="X140" s="40"/>
      <c r="Y140" s="40"/>
      <c r="Z140" s="40"/>
      <c r="AA140" s="40"/>
      <c r="AB140" s="40"/>
      <c r="AC140" s="40"/>
      <c r="AD140" s="40"/>
      <c r="AE140" s="40"/>
      <c r="AF140" s="40"/>
      <c r="AG140" s="40"/>
      <c r="AH140" s="40"/>
      <c r="AI140" s="40"/>
      <c r="AJ140" s="40"/>
      <c r="AK140" s="40"/>
      <c r="AL140" s="40"/>
      <c r="AM140" s="40"/>
      <c r="AN140" s="40"/>
    </row>
    <row r="141" spans="1:40" ht="14.5">
      <c r="A141" s="24" t="s">
        <v>360</v>
      </c>
      <c r="B141" s="25">
        <v>43980</v>
      </c>
      <c r="C141" s="2">
        <v>1</v>
      </c>
      <c r="D141" s="2">
        <v>1</v>
      </c>
      <c r="E141" s="2">
        <v>1</v>
      </c>
      <c r="F141" s="2"/>
      <c r="G141" s="2"/>
      <c r="H141" s="2"/>
      <c r="I141" s="2"/>
      <c r="J141" s="2">
        <v>1</v>
      </c>
      <c r="K141" s="2"/>
      <c r="L141" s="2"/>
      <c r="M141" s="2" t="s">
        <v>661</v>
      </c>
      <c r="N141" s="2"/>
      <c r="O141" s="2"/>
      <c r="P141" s="2"/>
      <c r="Q141" s="2"/>
      <c r="R141" s="2"/>
      <c r="S141" s="2"/>
      <c r="T141" s="3"/>
      <c r="U141" s="3"/>
      <c r="V141" s="40"/>
      <c r="W141" s="40"/>
      <c r="X141" s="40"/>
      <c r="Y141" s="40"/>
      <c r="Z141" s="40"/>
      <c r="AA141" s="40"/>
      <c r="AB141" s="40"/>
      <c r="AC141" s="40"/>
      <c r="AD141" s="40"/>
      <c r="AE141" s="40"/>
      <c r="AF141" s="40"/>
      <c r="AG141" s="40"/>
      <c r="AH141" s="40"/>
      <c r="AI141" s="40"/>
      <c r="AJ141" s="40"/>
      <c r="AK141" s="40"/>
      <c r="AL141" s="40"/>
      <c r="AM141" s="40"/>
      <c r="AN141" s="40"/>
    </row>
    <row r="142" spans="1:40" ht="14.5">
      <c r="A142" s="24" t="s">
        <v>363</v>
      </c>
      <c r="B142" s="13">
        <v>43986</v>
      </c>
      <c r="C142" s="185">
        <v>197</v>
      </c>
      <c r="D142" s="2">
        <v>181</v>
      </c>
      <c r="E142" s="185"/>
      <c r="F142" s="2"/>
      <c r="G142" s="2"/>
      <c r="H142" s="2"/>
      <c r="I142" s="2"/>
      <c r="J142" s="2"/>
      <c r="K142" s="2"/>
      <c r="L142" s="2"/>
      <c r="M142" s="2"/>
      <c r="N142" s="2"/>
      <c r="O142" s="2">
        <v>37</v>
      </c>
      <c r="P142" s="2"/>
      <c r="Q142" s="185">
        <v>7</v>
      </c>
      <c r="R142" s="2"/>
      <c r="S142" s="2">
        <v>1</v>
      </c>
      <c r="T142" s="3"/>
      <c r="U142" s="3"/>
      <c r="V142" s="40"/>
      <c r="W142" s="40"/>
      <c r="X142" s="40"/>
      <c r="Y142" s="40"/>
      <c r="Z142" s="40"/>
      <c r="AA142" s="40"/>
      <c r="AB142" s="40"/>
      <c r="AC142" s="40"/>
      <c r="AD142" s="40"/>
      <c r="AE142" s="40"/>
      <c r="AF142" s="40"/>
      <c r="AG142" s="40"/>
      <c r="AH142" s="40"/>
      <c r="AI142" s="40"/>
      <c r="AJ142" s="40"/>
      <c r="AK142" s="40"/>
      <c r="AL142" s="40"/>
      <c r="AM142" s="40"/>
      <c r="AN142" s="40"/>
    </row>
    <row r="143" spans="1:40" ht="14.5">
      <c r="A143" s="24" t="s">
        <v>368</v>
      </c>
      <c r="B143" s="25">
        <v>43986</v>
      </c>
      <c r="C143" s="2">
        <v>2</v>
      </c>
      <c r="D143" s="2">
        <v>2</v>
      </c>
      <c r="E143" s="2"/>
      <c r="F143" s="2"/>
      <c r="G143" s="2"/>
      <c r="H143" s="2"/>
      <c r="I143" s="2">
        <v>1</v>
      </c>
      <c r="J143" s="2">
        <v>1</v>
      </c>
      <c r="K143" s="2"/>
      <c r="L143" s="2"/>
      <c r="M143" s="2"/>
      <c r="N143" s="2"/>
      <c r="O143" s="2">
        <v>1</v>
      </c>
      <c r="P143" s="2" t="s">
        <v>661</v>
      </c>
      <c r="Q143" s="2"/>
      <c r="R143" s="2"/>
      <c r="S143" s="2"/>
      <c r="T143" s="3"/>
      <c r="U143" s="3"/>
      <c r="V143" s="40"/>
      <c r="W143" s="40"/>
      <c r="X143" s="40"/>
      <c r="Y143" s="40"/>
      <c r="Z143" s="40"/>
      <c r="AA143" s="40"/>
      <c r="AB143" s="40"/>
      <c r="AC143" s="40"/>
      <c r="AD143" s="40"/>
      <c r="AE143" s="40"/>
      <c r="AF143" s="40"/>
      <c r="AG143" s="40"/>
      <c r="AH143" s="40"/>
      <c r="AI143" s="40"/>
      <c r="AJ143" s="40"/>
      <c r="AK143" s="40"/>
      <c r="AL143" s="40"/>
      <c r="AM143" s="40"/>
      <c r="AN143" s="40"/>
    </row>
    <row r="144" spans="1:40" ht="14.5">
      <c r="A144" s="24" t="s">
        <v>371</v>
      </c>
      <c r="B144" s="25">
        <v>43990</v>
      </c>
      <c r="C144" s="2">
        <v>31</v>
      </c>
      <c r="D144" s="2">
        <v>30</v>
      </c>
      <c r="E144" s="2"/>
      <c r="F144" s="2"/>
      <c r="G144" s="2"/>
      <c r="H144" s="2"/>
      <c r="I144" s="2"/>
      <c r="J144" s="2"/>
      <c r="K144" s="2"/>
      <c r="L144" s="2"/>
      <c r="M144" s="2"/>
      <c r="N144" s="2"/>
      <c r="O144" s="2"/>
      <c r="P144" s="2"/>
      <c r="Q144" s="2"/>
      <c r="R144" s="2"/>
      <c r="S144" s="2"/>
      <c r="T144" s="3"/>
      <c r="U144" s="3"/>
      <c r="V144" s="40"/>
      <c r="W144" s="40"/>
      <c r="X144" s="40"/>
      <c r="Y144" s="40"/>
      <c r="Z144" s="40"/>
      <c r="AA144" s="40"/>
      <c r="AB144" s="40"/>
      <c r="AC144" s="40"/>
      <c r="AD144" s="40"/>
      <c r="AE144" s="40"/>
      <c r="AF144" s="40"/>
      <c r="AG144" s="40"/>
      <c r="AH144" s="40"/>
      <c r="AI144" s="40"/>
      <c r="AJ144" s="40"/>
      <c r="AK144" s="40"/>
      <c r="AL144" s="40"/>
      <c r="AM144" s="40"/>
      <c r="AN144" s="40"/>
    </row>
    <row r="145" spans="1:40" ht="14.5">
      <c r="A145" s="24" t="s">
        <v>374</v>
      </c>
      <c r="B145" s="25">
        <v>43990</v>
      </c>
      <c r="C145" s="2">
        <v>82</v>
      </c>
      <c r="D145" s="2">
        <v>82</v>
      </c>
      <c r="E145" s="2"/>
      <c r="F145" s="2"/>
      <c r="G145" s="2"/>
      <c r="H145" s="2"/>
      <c r="I145" s="2"/>
      <c r="J145" s="2"/>
      <c r="K145" s="2"/>
      <c r="L145" s="2"/>
      <c r="M145" s="2"/>
      <c r="N145" s="2"/>
      <c r="O145" s="2">
        <v>22</v>
      </c>
      <c r="P145" s="2"/>
      <c r="Q145" s="2"/>
      <c r="R145" s="2"/>
      <c r="S145" s="2"/>
      <c r="T145" s="3"/>
      <c r="U145" s="3"/>
      <c r="V145" s="40"/>
      <c r="W145" s="40"/>
      <c r="X145" s="40"/>
      <c r="Y145" s="40"/>
      <c r="Z145" s="40"/>
      <c r="AA145" s="40"/>
      <c r="AB145" s="40"/>
      <c r="AC145" s="40"/>
      <c r="AD145" s="40"/>
      <c r="AE145" s="40"/>
      <c r="AF145" s="40"/>
      <c r="AG145" s="40"/>
      <c r="AH145" s="40"/>
      <c r="AI145" s="40"/>
      <c r="AJ145" s="40"/>
      <c r="AK145" s="40"/>
      <c r="AL145" s="40"/>
      <c r="AM145" s="40"/>
      <c r="AN145" s="40"/>
    </row>
    <row r="146" spans="1:40" ht="14.5">
      <c r="A146" s="24" t="s">
        <v>377</v>
      </c>
      <c r="B146" s="13">
        <v>43952</v>
      </c>
      <c r="C146" s="2">
        <v>1</v>
      </c>
      <c r="D146" s="2">
        <v>1</v>
      </c>
      <c r="E146" s="2"/>
      <c r="F146" s="2"/>
      <c r="G146" s="2"/>
      <c r="H146" s="2"/>
      <c r="I146" s="2"/>
      <c r="J146" s="2">
        <v>1</v>
      </c>
      <c r="K146" s="2"/>
      <c r="L146" s="2"/>
      <c r="M146" s="2"/>
      <c r="N146" s="2">
        <v>2500</v>
      </c>
      <c r="O146" s="2"/>
      <c r="P146" s="2"/>
      <c r="Q146" s="2"/>
      <c r="R146" s="2"/>
      <c r="S146" s="2"/>
      <c r="T146" s="3"/>
      <c r="U146" s="3"/>
      <c r="V146" s="40"/>
      <c r="W146" s="40"/>
      <c r="X146" s="40"/>
      <c r="Y146" s="40"/>
      <c r="Z146" s="40"/>
      <c r="AA146" s="40"/>
      <c r="AB146" s="40"/>
      <c r="AC146" s="40"/>
      <c r="AD146" s="40"/>
      <c r="AE146" s="40"/>
      <c r="AF146" s="40"/>
      <c r="AG146" s="40"/>
      <c r="AH146" s="40"/>
      <c r="AI146" s="40"/>
      <c r="AJ146" s="40"/>
      <c r="AK146" s="40"/>
      <c r="AL146" s="40"/>
      <c r="AM146" s="40"/>
      <c r="AN146" s="40"/>
    </row>
    <row r="147" spans="1:40" ht="14.5">
      <c r="A147" s="1" t="s">
        <v>378</v>
      </c>
      <c r="B147" s="13">
        <v>43990</v>
      </c>
      <c r="C147" s="2">
        <v>1</v>
      </c>
      <c r="D147" s="2">
        <v>1</v>
      </c>
      <c r="E147" s="2"/>
      <c r="F147" s="2"/>
      <c r="G147" s="2"/>
      <c r="H147" s="2"/>
      <c r="I147" s="2">
        <v>1</v>
      </c>
      <c r="J147" s="2"/>
      <c r="K147" s="2"/>
      <c r="L147" s="2"/>
      <c r="M147" s="2"/>
      <c r="N147" s="2">
        <v>2085</v>
      </c>
      <c r="O147" s="2">
        <v>1</v>
      </c>
      <c r="P147" s="2"/>
      <c r="Q147" s="2"/>
      <c r="R147" s="2"/>
      <c r="S147" s="2"/>
      <c r="T147" s="3"/>
      <c r="U147" s="3"/>
      <c r="V147" s="40"/>
      <c r="W147" s="40"/>
      <c r="X147" s="40"/>
      <c r="Y147" s="40"/>
      <c r="Z147" s="40"/>
      <c r="AA147" s="40"/>
      <c r="AB147" s="40"/>
      <c r="AC147" s="40"/>
      <c r="AD147" s="40"/>
      <c r="AE147" s="40"/>
      <c r="AF147" s="40"/>
      <c r="AG147" s="40"/>
      <c r="AH147" s="40"/>
      <c r="AI147" s="40"/>
      <c r="AJ147" s="40"/>
      <c r="AK147" s="40"/>
      <c r="AL147" s="40"/>
      <c r="AM147" s="40"/>
      <c r="AN147" s="40"/>
    </row>
    <row r="148" spans="1:40" ht="14.5">
      <c r="A148" s="1" t="s">
        <v>379</v>
      </c>
      <c r="B148" s="13">
        <v>43994</v>
      </c>
      <c r="C148" s="2">
        <v>3</v>
      </c>
      <c r="D148" s="2">
        <v>3</v>
      </c>
      <c r="E148" s="2" t="s">
        <v>380</v>
      </c>
      <c r="F148" s="2"/>
      <c r="G148" s="2"/>
      <c r="H148" s="2">
        <v>1</v>
      </c>
      <c r="I148" s="2"/>
      <c r="J148" s="2">
        <v>1</v>
      </c>
      <c r="K148" s="2"/>
      <c r="L148" s="2">
        <v>1</v>
      </c>
      <c r="M148" s="2">
        <v>2</v>
      </c>
      <c r="N148" s="2"/>
      <c r="O148" s="2"/>
      <c r="P148" s="2"/>
      <c r="Q148" s="2"/>
      <c r="R148" s="2"/>
      <c r="S148" s="2"/>
      <c r="T148" s="3"/>
      <c r="U148" s="3"/>
      <c r="V148" s="40"/>
      <c r="W148" s="40"/>
      <c r="X148" s="40"/>
      <c r="Y148" s="40"/>
      <c r="Z148" s="40"/>
      <c r="AA148" s="40"/>
      <c r="AB148" s="40"/>
      <c r="AC148" s="40"/>
      <c r="AD148" s="40"/>
      <c r="AE148" s="40"/>
      <c r="AF148" s="40"/>
      <c r="AG148" s="40"/>
      <c r="AH148" s="40"/>
      <c r="AI148" s="40"/>
      <c r="AJ148" s="40"/>
      <c r="AK148" s="40"/>
      <c r="AL148" s="40"/>
      <c r="AM148" s="40"/>
      <c r="AN148" s="40"/>
    </row>
    <row r="149" spans="1:40" ht="14.5">
      <c r="A149" s="1" t="s">
        <v>381</v>
      </c>
      <c r="B149" s="13">
        <v>43995</v>
      </c>
      <c r="C149" s="2">
        <v>27</v>
      </c>
      <c r="D149" s="2">
        <v>27</v>
      </c>
      <c r="E149" s="2"/>
      <c r="F149" s="2" t="s">
        <v>681</v>
      </c>
      <c r="G149" s="2"/>
      <c r="H149" s="2"/>
      <c r="I149" s="2"/>
      <c r="J149" s="2"/>
      <c r="K149" s="2"/>
      <c r="L149" s="2"/>
      <c r="M149" s="2"/>
      <c r="N149" s="2">
        <v>3317</v>
      </c>
      <c r="O149" s="2"/>
      <c r="P149" s="2"/>
      <c r="Q149" s="2"/>
      <c r="R149" s="2"/>
      <c r="S149" s="2"/>
      <c r="T149" s="3"/>
      <c r="U149" s="3"/>
      <c r="V149" s="40"/>
      <c r="W149" s="40"/>
      <c r="X149" s="40"/>
      <c r="Y149" s="40"/>
      <c r="Z149" s="40"/>
      <c r="AA149" s="40"/>
      <c r="AB149" s="40"/>
      <c r="AC149" s="40"/>
      <c r="AD149" s="40"/>
      <c r="AE149" s="40"/>
      <c r="AF149" s="40"/>
      <c r="AG149" s="40"/>
      <c r="AH149" s="40"/>
      <c r="AI149" s="40"/>
      <c r="AJ149" s="40"/>
      <c r="AK149" s="40"/>
      <c r="AL149" s="40"/>
      <c r="AM149" s="40"/>
      <c r="AN149" s="40"/>
    </row>
    <row r="150" spans="1:40" ht="14.5">
      <c r="A150" s="24" t="s">
        <v>383</v>
      </c>
      <c r="B150" s="13">
        <v>43997</v>
      </c>
      <c r="C150" s="2">
        <v>17</v>
      </c>
      <c r="D150" s="2">
        <v>17</v>
      </c>
      <c r="E150" s="2">
        <v>20</v>
      </c>
      <c r="F150" s="2" t="s">
        <v>682</v>
      </c>
      <c r="G150" s="2">
        <v>2</v>
      </c>
      <c r="H150" s="2">
        <v>3</v>
      </c>
      <c r="I150" s="2">
        <v>5</v>
      </c>
      <c r="J150" s="2">
        <v>7</v>
      </c>
      <c r="K150" s="2"/>
      <c r="L150" s="2"/>
      <c r="M150" s="2"/>
      <c r="N150" s="2" t="s">
        <v>683</v>
      </c>
      <c r="O150" s="2">
        <v>3</v>
      </c>
      <c r="P150" s="2" t="s">
        <v>249</v>
      </c>
      <c r="Q150" s="2"/>
      <c r="R150" s="2"/>
      <c r="S150" s="2"/>
      <c r="T150" s="3"/>
      <c r="U150" s="3"/>
      <c r="V150" s="40"/>
      <c r="W150" s="40"/>
      <c r="X150" s="40"/>
      <c r="Y150" s="40"/>
      <c r="Z150" s="40"/>
      <c r="AA150" s="40"/>
      <c r="AB150" s="40"/>
      <c r="AC150" s="40"/>
      <c r="AD150" s="40"/>
      <c r="AE150" s="40"/>
      <c r="AF150" s="40"/>
      <c r="AG150" s="40"/>
      <c r="AH150" s="40"/>
      <c r="AI150" s="40"/>
      <c r="AJ150" s="40"/>
      <c r="AK150" s="40"/>
      <c r="AL150" s="40"/>
      <c r="AM150" s="40"/>
      <c r="AN150" s="40"/>
    </row>
    <row r="151" spans="1:40" ht="14.5">
      <c r="A151" s="24" t="s">
        <v>388</v>
      </c>
      <c r="B151" s="13">
        <v>43992</v>
      </c>
      <c r="C151" s="2">
        <v>7</v>
      </c>
      <c r="D151" s="2">
        <v>7</v>
      </c>
      <c r="E151" s="2">
        <v>4</v>
      </c>
      <c r="F151" s="2" t="s">
        <v>684</v>
      </c>
      <c r="G151" s="2"/>
      <c r="H151" s="2"/>
      <c r="I151" s="2"/>
      <c r="J151" s="2"/>
      <c r="K151" s="2"/>
      <c r="L151" s="2"/>
      <c r="M151" s="2"/>
      <c r="N151" s="2" t="s">
        <v>685</v>
      </c>
      <c r="O151" s="2"/>
      <c r="P151" s="2"/>
      <c r="Q151" s="2"/>
      <c r="R151" s="2"/>
      <c r="S151" s="2"/>
      <c r="T151" s="3"/>
      <c r="U151" s="3"/>
      <c r="V151" s="40"/>
      <c r="W151" s="40"/>
      <c r="X151" s="40"/>
      <c r="Y151" s="40"/>
      <c r="Z151" s="40"/>
      <c r="AA151" s="40"/>
      <c r="AB151" s="40"/>
      <c r="AC151" s="40"/>
      <c r="AD151" s="40"/>
      <c r="AE151" s="40"/>
      <c r="AF151" s="40"/>
      <c r="AG151" s="40"/>
      <c r="AH151" s="40"/>
      <c r="AI151" s="40"/>
      <c r="AJ151" s="40"/>
      <c r="AK151" s="40"/>
      <c r="AL151" s="40"/>
      <c r="AM151" s="40"/>
      <c r="AN151" s="40"/>
    </row>
    <row r="152" spans="1:40" ht="14.5">
      <c r="A152" s="24" t="s">
        <v>392</v>
      </c>
      <c r="B152" s="13">
        <v>43960</v>
      </c>
      <c r="C152" s="2">
        <v>78</v>
      </c>
      <c r="D152" s="2">
        <v>75</v>
      </c>
      <c r="E152" s="2">
        <v>9</v>
      </c>
      <c r="F152" s="2"/>
      <c r="G152" s="2"/>
      <c r="H152" s="2"/>
      <c r="I152" s="2"/>
      <c r="J152" s="2"/>
      <c r="K152" s="2"/>
      <c r="L152" s="2"/>
      <c r="M152" s="2">
        <v>18</v>
      </c>
      <c r="N152" s="2"/>
      <c r="O152" s="2"/>
      <c r="P152" s="2"/>
      <c r="Q152" s="2">
        <v>1</v>
      </c>
      <c r="R152" s="2"/>
      <c r="S152" s="2"/>
      <c r="T152" s="3"/>
      <c r="U152" s="3"/>
      <c r="V152" s="40"/>
      <c r="W152" s="40"/>
      <c r="X152" s="40"/>
      <c r="Y152" s="40"/>
      <c r="Z152" s="40"/>
      <c r="AA152" s="40"/>
      <c r="AB152" s="40"/>
      <c r="AC152" s="40"/>
      <c r="AD152" s="40"/>
      <c r="AE152" s="40"/>
      <c r="AF152" s="40"/>
      <c r="AG152" s="40"/>
      <c r="AH152" s="40"/>
      <c r="AI152" s="40"/>
      <c r="AJ152" s="40"/>
      <c r="AK152" s="40"/>
      <c r="AL152" s="40"/>
      <c r="AM152" s="40"/>
      <c r="AN152" s="40"/>
    </row>
    <row r="153" spans="1:40" ht="14.5">
      <c r="A153" s="24" t="s">
        <v>395</v>
      </c>
      <c r="B153" s="4">
        <v>43950</v>
      </c>
      <c r="C153" s="2">
        <v>3</v>
      </c>
      <c r="D153" s="2">
        <v>1</v>
      </c>
      <c r="E153" s="2"/>
      <c r="F153" s="2"/>
      <c r="G153" s="2"/>
      <c r="H153" s="2"/>
      <c r="I153" s="2">
        <v>1</v>
      </c>
      <c r="J153" s="2"/>
      <c r="K153" s="2"/>
      <c r="L153" s="2"/>
      <c r="M153" s="2"/>
      <c r="N153" s="2">
        <v>1390</v>
      </c>
      <c r="O153" s="2">
        <v>3</v>
      </c>
      <c r="P153" s="2"/>
      <c r="Q153" s="2"/>
      <c r="R153" s="2"/>
      <c r="S153" s="2"/>
      <c r="T153" s="3"/>
      <c r="U153" s="3"/>
      <c r="V153" s="40"/>
      <c r="W153" s="40"/>
      <c r="X153" s="40"/>
      <c r="Y153" s="40"/>
      <c r="Z153" s="40"/>
      <c r="AA153" s="40"/>
      <c r="AB153" s="40"/>
      <c r="AC153" s="40"/>
      <c r="AD153" s="40"/>
      <c r="AE153" s="40"/>
      <c r="AF153" s="40"/>
      <c r="AG153" s="40"/>
      <c r="AH153" s="40"/>
      <c r="AI153" s="40"/>
      <c r="AJ153" s="40"/>
      <c r="AK153" s="40"/>
      <c r="AL153" s="40"/>
      <c r="AM153" s="40"/>
      <c r="AN153" s="40"/>
    </row>
    <row r="154" spans="1:40" ht="14.5">
      <c r="A154" s="24" t="s">
        <v>396</v>
      </c>
      <c r="B154" s="13">
        <v>43958</v>
      </c>
      <c r="C154" s="2">
        <v>1</v>
      </c>
      <c r="D154" s="2">
        <v>1</v>
      </c>
      <c r="E154" s="2"/>
      <c r="F154" s="2"/>
      <c r="G154" s="2"/>
      <c r="H154" s="2"/>
      <c r="I154" s="2">
        <v>1</v>
      </c>
      <c r="J154" s="2"/>
      <c r="K154" s="2"/>
      <c r="L154" s="2"/>
      <c r="M154" s="2"/>
      <c r="N154" s="2">
        <v>3070</v>
      </c>
      <c r="O154" s="2"/>
      <c r="P154" s="2"/>
      <c r="Q154" s="2"/>
      <c r="R154" s="2"/>
      <c r="S154" s="2"/>
      <c r="T154" s="3"/>
      <c r="U154" s="3"/>
      <c r="V154" s="40"/>
      <c r="W154" s="40"/>
      <c r="X154" s="40"/>
      <c r="Y154" s="40"/>
      <c r="Z154" s="40"/>
      <c r="AA154" s="40"/>
      <c r="AB154" s="40"/>
      <c r="AC154" s="40"/>
      <c r="AD154" s="40"/>
      <c r="AE154" s="40"/>
      <c r="AF154" s="40"/>
      <c r="AG154" s="40"/>
      <c r="AH154" s="40"/>
      <c r="AI154" s="40"/>
      <c r="AJ154" s="40"/>
      <c r="AK154" s="40"/>
      <c r="AL154" s="40"/>
      <c r="AM154" s="40"/>
      <c r="AN154" s="40"/>
    </row>
    <row r="155" spans="1:40" ht="14.5">
      <c r="A155" s="24" t="s">
        <v>398</v>
      </c>
      <c r="B155" s="15">
        <v>43984</v>
      </c>
      <c r="C155" s="2">
        <v>1</v>
      </c>
      <c r="D155" s="2">
        <v>1</v>
      </c>
      <c r="E155" s="2"/>
      <c r="F155" s="2"/>
      <c r="G155" s="2"/>
      <c r="H155" s="2"/>
      <c r="I155" s="2"/>
      <c r="J155" s="2">
        <v>1</v>
      </c>
      <c r="K155" s="2"/>
      <c r="L155" s="2"/>
      <c r="M155" s="2"/>
      <c r="N155" s="2"/>
      <c r="O155" s="2"/>
      <c r="P155" s="2"/>
      <c r="Q155" s="2"/>
      <c r="R155" s="2"/>
      <c r="S155" s="2"/>
      <c r="T155" s="3"/>
      <c r="U155" s="3"/>
      <c r="V155" s="40"/>
      <c r="W155" s="40"/>
      <c r="X155" s="40"/>
      <c r="Y155" s="40"/>
      <c r="Z155" s="40"/>
      <c r="AA155" s="40"/>
      <c r="AB155" s="40"/>
      <c r="AC155" s="40"/>
      <c r="AD155" s="40"/>
      <c r="AE155" s="40"/>
      <c r="AF155" s="40"/>
      <c r="AG155" s="40"/>
      <c r="AH155" s="40"/>
      <c r="AI155" s="40"/>
      <c r="AJ155" s="40"/>
      <c r="AK155" s="40"/>
      <c r="AL155" s="40"/>
      <c r="AM155" s="40"/>
      <c r="AN155" s="40"/>
    </row>
    <row r="156" spans="1:40" ht="14.5">
      <c r="A156" s="24" t="s">
        <v>400</v>
      </c>
      <c r="B156" s="15">
        <v>43991</v>
      </c>
      <c r="C156" s="2">
        <v>14</v>
      </c>
      <c r="D156" s="2">
        <v>14</v>
      </c>
      <c r="E156" s="2">
        <v>74</v>
      </c>
      <c r="F156" s="2" t="s">
        <v>686</v>
      </c>
      <c r="G156" s="2"/>
      <c r="H156" s="2"/>
      <c r="I156" s="2"/>
      <c r="J156" s="2"/>
      <c r="K156" s="2"/>
      <c r="L156" s="2"/>
      <c r="M156" s="2"/>
      <c r="N156" s="2"/>
      <c r="O156" s="2"/>
      <c r="P156" s="2"/>
      <c r="Q156" s="2"/>
      <c r="R156" s="2"/>
      <c r="S156" s="2"/>
      <c r="T156" s="3"/>
      <c r="U156" s="3"/>
      <c r="V156" s="40"/>
      <c r="W156" s="40"/>
      <c r="X156" s="40"/>
      <c r="Y156" s="40"/>
      <c r="Z156" s="40"/>
      <c r="AA156" s="40"/>
      <c r="AB156" s="40"/>
      <c r="AC156" s="40"/>
      <c r="AD156" s="40"/>
      <c r="AE156" s="40"/>
      <c r="AF156" s="40"/>
      <c r="AG156" s="40"/>
      <c r="AH156" s="40"/>
      <c r="AI156" s="40"/>
      <c r="AJ156" s="40"/>
      <c r="AK156" s="40"/>
      <c r="AL156" s="40"/>
      <c r="AM156" s="40"/>
      <c r="AN156" s="40"/>
    </row>
    <row r="157" spans="1:40" ht="14.5">
      <c r="A157" s="24" t="s">
        <v>402</v>
      </c>
      <c r="B157" s="27" t="s">
        <v>687</v>
      </c>
      <c r="C157" s="2">
        <v>0</v>
      </c>
      <c r="D157" s="2">
        <v>0</v>
      </c>
      <c r="E157" s="2">
        <v>4</v>
      </c>
      <c r="F157" s="2"/>
      <c r="G157" s="2"/>
      <c r="H157" s="2"/>
      <c r="I157" s="2"/>
      <c r="J157" s="2"/>
      <c r="K157" s="2"/>
      <c r="L157" s="2"/>
      <c r="M157" s="2"/>
      <c r="N157" s="2"/>
      <c r="O157" s="2"/>
      <c r="P157" s="2"/>
      <c r="Q157" s="2"/>
      <c r="R157" s="2"/>
      <c r="S157" s="2"/>
      <c r="T157" s="3"/>
      <c r="U157" s="3"/>
      <c r="V157" s="40"/>
      <c r="W157" s="40"/>
      <c r="X157" s="40"/>
      <c r="Y157" s="40"/>
      <c r="Z157" s="40"/>
      <c r="AA157" s="40"/>
      <c r="AB157" s="40"/>
      <c r="AC157" s="40"/>
      <c r="AD157" s="40"/>
      <c r="AE157" s="40"/>
      <c r="AF157" s="40"/>
      <c r="AG157" s="40"/>
      <c r="AH157" s="40"/>
      <c r="AI157" s="40"/>
      <c r="AJ157" s="40"/>
      <c r="AK157" s="40"/>
      <c r="AL157" s="40"/>
      <c r="AM157" s="40"/>
      <c r="AN157" s="40"/>
    </row>
    <row r="158" spans="1:40" ht="14.5">
      <c r="A158" s="50" t="s">
        <v>406</v>
      </c>
      <c r="B158" s="27" t="s">
        <v>407</v>
      </c>
      <c r="C158" s="2">
        <v>1</v>
      </c>
      <c r="D158" s="2">
        <v>1</v>
      </c>
      <c r="E158" s="2"/>
      <c r="F158" s="2"/>
      <c r="G158" s="2"/>
      <c r="H158" s="2"/>
      <c r="I158" s="2"/>
      <c r="J158" s="2">
        <v>1</v>
      </c>
      <c r="K158" s="2"/>
      <c r="L158" s="2"/>
      <c r="M158" s="2"/>
      <c r="N158" s="2">
        <v>2950</v>
      </c>
      <c r="O158" s="2"/>
      <c r="P158" s="2"/>
      <c r="Q158" s="2"/>
      <c r="R158" s="2"/>
      <c r="S158" s="2"/>
      <c r="T158" s="3"/>
      <c r="U158" s="3"/>
      <c r="V158" s="40"/>
      <c r="W158" s="40"/>
      <c r="X158" s="40"/>
      <c r="Y158" s="40"/>
      <c r="Z158" s="40"/>
      <c r="AA158" s="40"/>
      <c r="AB158" s="40"/>
      <c r="AC158" s="40"/>
      <c r="AD158" s="40"/>
      <c r="AE158" s="40"/>
      <c r="AF158" s="40"/>
      <c r="AG158" s="40"/>
      <c r="AH158" s="40"/>
      <c r="AI158" s="40"/>
      <c r="AJ158" s="40"/>
      <c r="AK158" s="40"/>
      <c r="AL158" s="40"/>
      <c r="AM158" s="40"/>
      <c r="AN158" s="40"/>
    </row>
    <row r="159" spans="1:40" ht="14.5">
      <c r="A159" s="50" t="s">
        <v>411</v>
      </c>
      <c r="B159" s="27" t="s">
        <v>412</v>
      </c>
      <c r="C159" s="2">
        <v>247</v>
      </c>
      <c r="D159" s="2">
        <v>241</v>
      </c>
      <c r="E159" s="2"/>
      <c r="F159" s="26" t="s">
        <v>688</v>
      </c>
      <c r="G159" s="2"/>
      <c r="H159" s="2"/>
      <c r="I159" s="2"/>
      <c r="J159" s="2"/>
      <c r="K159" s="2"/>
      <c r="L159" s="2"/>
      <c r="M159" s="2"/>
      <c r="N159" s="2">
        <v>3135</v>
      </c>
      <c r="O159" s="2">
        <v>61</v>
      </c>
      <c r="P159" s="2"/>
      <c r="Q159" s="2">
        <v>2</v>
      </c>
      <c r="R159" s="2"/>
      <c r="S159" s="2"/>
      <c r="T159" s="3"/>
      <c r="U159" s="3"/>
      <c r="V159" s="40"/>
      <c r="W159" s="40"/>
      <c r="X159" s="40"/>
      <c r="Y159" s="40"/>
      <c r="Z159" s="40"/>
      <c r="AA159" s="40"/>
      <c r="AB159" s="40"/>
      <c r="AC159" s="40"/>
      <c r="AD159" s="40"/>
      <c r="AE159" s="40"/>
      <c r="AF159" s="40"/>
      <c r="AG159" s="40"/>
      <c r="AH159" s="40"/>
      <c r="AI159" s="40"/>
      <c r="AJ159" s="40"/>
      <c r="AK159" s="40"/>
      <c r="AL159" s="40"/>
      <c r="AM159" s="40"/>
      <c r="AN159" s="40"/>
    </row>
    <row r="160" spans="1:40" ht="14.5">
      <c r="A160" s="50" t="s">
        <v>414</v>
      </c>
      <c r="B160" s="27" t="s">
        <v>407</v>
      </c>
      <c r="C160" s="2">
        <v>1</v>
      </c>
      <c r="D160" s="2">
        <v>2</v>
      </c>
      <c r="E160" s="2"/>
      <c r="F160" s="2"/>
      <c r="G160" s="2"/>
      <c r="H160" s="2">
        <v>1</v>
      </c>
      <c r="I160" s="2"/>
      <c r="J160" s="2"/>
      <c r="K160" s="2"/>
      <c r="L160" s="2"/>
      <c r="M160" s="2"/>
      <c r="N160" s="2"/>
      <c r="O160" s="2">
        <v>1</v>
      </c>
      <c r="P160" s="2"/>
      <c r="Q160" s="2">
        <v>1</v>
      </c>
      <c r="R160" s="2"/>
      <c r="S160" s="2"/>
      <c r="T160" s="3"/>
      <c r="U160" s="3"/>
      <c r="V160" s="40"/>
      <c r="W160" s="40"/>
      <c r="X160" s="40"/>
      <c r="Y160" s="40"/>
      <c r="Z160" s="40"/>
      <c r="AA160" s="40"/>
      <c r="AB160" s="40"/>
      <c r="AC160" s="40"/>
      <c r="AD160" s="40"/>
      <c r="AE160" s="40"/>
      <c r="AF160" s="40"/>
      <c r="AG160" s="40"/>
      <c r="AH160" s="40"/>
      <c r="AI160" s="40"/>
      <c r="AJ160" s="40"/>
      <c r="AK160" s="40"/>
      <c r="AL160" s="40"/>
      <c r="AM160" s="40"/>
      <c r="AN160" s="40"/>
    </row>
    <row r="161" spans="1:40" ht="14.5">
      <c r="A161" s="51" t="s">
        <v>417</v>
      </c>
      <c r="B161" s="27" t="s">
        <v>418</v>
      </c>
      <c r="C161" s="2">
        <v>1</v>
      </c>
      <c r="D161" s="2">
        <v>1</v>
      </c>
      <c r="E161" s="2"/>
      <c r="F161" s="2"/>
      <c r="G161" s="2"/>
      <c r="H161" s="2"/>
      <c r="I161" s="52">
        <v>1</v>
      </c>
      <c r="J161" s="2"/>
      <c r="K161" s="2" t="s">
        <v>689</v>
      </c>
      <c r="L161" s="2"/>
      <c r="M161" s="2">
        <v>1</v>
      </c>
      <c r="N161" s="2"/>
      <c r="O161" s="2">
        <v>1</v>
      </c>
      <c r="P161" s="2"/>
      <c r="Q161" s="2"/>
      <c r="R161" s="2"/>
      <c r="S161" s="2"/>
      <c r="T161" s="3"/>
      <c r="U161" s="52" t="s">
        <v>690</v>
      </c>
      <c r="V161" s="40"/>
      <c r="W161" s="40"/>
      <c r="X161" s="40"/>
      <c r="Y161" s="40"/>
      <c r="Z161" s="40"/>
      <c r="AA161" s="40"/>
      <c r="AB161" s="40"/>
      <c r="AC161" s="40"/>
      <c r="AD161" s="40"/>
      <c r="AE161" s="40"/>
      <c r="AF161" s="40"/>
      <c r="AG161" s="40"/>
      <c r="AH161" s="40"/>
      <c r="AI161" s="40"/>
      <c r="AJ161" s="40"/>
      <c r="AK161" s="40"/>
      <c r="AL161" s="40"/>
      <c r="AM161" s="40"/>
      <c r="AN161" s="40"/>
    </row>
    <row r="162" spans="1:40" ht="14.5">
      <c r="A162" s="24" t="s">
        <v>419</v>
      </c>
      <c r="B162" s="25">
        <v>43997</v>
      </c>
      <c r="C162" s="2">
        <v>6</v>
      </c>
      <c r="D162" s="2">
        <v>6</v>
      </c>
      <c r="E162" s="2">
        <v>5</v>
      </c>
      <c r="F162" s="2"/>
      <c r="G162" s="2"/>
      <c r="H162" s="2"/>
      <c r="I162" s="2"/>
      <c r="J162" s="2"/>
      <c r="K162" s="2"/>
      <c r="L162" s="2"/>
      <c r="M162" s="2"/>
      <c r="N162" s="2"/>
      <c r="O162" s="2"/>
      <c r="P162" s="2"/>
      <c r="Q162" s="2"/>
      <c r="R162" s="2"/>
      <c r="S162" s="2"/>
      <c r="T162" s="3"/>
      <c r="U162" s="3"/>
      <c r="V162" s="40"/>
      <c r="W162" s="40"/>
      <c r="X162" s="40"/>
      <c r="Y162" s="40"/>
      <c r="Z162" s="40"/>
      <c r="AA162" s="40"/>
      <c r="AB162" s="40"/>
      <c r="AC162" s="40"/>
      <c r="AD162" s="40"/>
      <c r="AE162" s="40"/>
      <c r="AF162" s="40"/>
      <c r="AG162" s="40"/>
      <c r="AH162" s="40"/>
      <c r="AI162" s="40"/>
      <c r="AJ162" s="40"/>
      <c r="AK162" s="40"/>
      <c r="AL162" s="40"/>
      <c r="AM162" s="40"/>
      <c r="AN162" s="40"/>
    </row>
    <row r="163" spans="1:40" ht="14.5">
      <c r="A163" s="24" t="s">
        <v>421</v>
      </c>
      <c r="B163" s="25">
        <v>44004</v>
      </c>
      <c r="C163" s="2">
        <v>7</v>
      </c>
      <c r="D163" s="2">
        <v>7</v>
      </c>
      <c r="E163" s="2"/>
      <c r="F163" s="2"/>
      <c r="G163" s="2"/>
      <c r="H163" s="2">
        <v>2</v>
      </c>
      <c r="I163" s="2">
        <v>1</v>
      </c>
      <c r="J163" s="2">
        <v>4</v>
      </c>
      <c r="K163" s="2"/>
      <c r="L163" s="2"/>
      <c r="M163" s="2">
        <v>1</v>
      </c>
      <c r="N163" s="2"/>
      <c r="O163" s="2">
        <v>2</v>
      </c>
      <c r="P163" s="2"/>
      <c r="Q163" s="2"/>
      <c r="R163" s="2">
        <v>1</v>
      </c>
      <c r="S163" s="2"/>
      <c r="T163" s="3"/>
      <c r="U163" s="3"/>
      <c r="V163" s="40"/>
      <c r="W163" s="40"/>
      <c r="X163" s="40"/>
      <c r="Y163" s="40"/>
      <c r="Z163" s="40"/>
      <c r="AA163" s="40"/>
      <c r="AB163" s="40"/>
      <c r="AC163" s="40"/>
      <c r="AD163" s="40"/>
      <c r="AE163" s="40"/>
      <c r="AF163" s="40"/>
      <c r="AG163" s="40"/>
      <c r="AH163" s="40"/>
      <c r="AI163" s="40"/>
      <c r="AJ163" s="40"/>
      <c r="AK163" s="40"/>
      <c r="AL163" s="40"/>
      <c r="AM163" s="40"/>
      <c r="AN163" s="40"/>
    </row>
    <row r="164" spans="1:40" ht="14.5">
      <c r="A164" s="24" t="s">
        <v>423</v>
      </c>
      <c r="B164" s="13">
        <v>44005</v>
      </c>
      <c r="C164" s="2" t="s">
        <v>19</v>
      </c>
      <c r="D164" s="2"/>
      <c r="E164" s="2"/>
      <c r="F164" s="2"/>
      <c r="G164" s="2"/>
      <c r="H164" s="2"/>
      <c r="I164" s="2"/>
      <c r="J164" s="2"/>
      <c r="K164" s="2"/>
      <c r="L164" s="2"/>
      <c r="M164" s="2"/>
      <c r="N164" s="2"/>
      <c r="O164" s="2"/>
      <c r="P164" s="2"/>
      <c r="Q164" s="2"/>
      <c r="R164" s="2"/>
      <c r="S164" s="2"/>
      <c r="T164" s="3"/>
      <c r="U164" s="3"/>
      <c r="V164" s="40"/>
      <c r="W164" s="40"/>
      <c r="X164" s="40"/>
      <c r="Y164" s="40"/>
      <c r="Z164" s="40"/>
      <c r="AA164" s="40"/>
      <c r="AB164" s="40"/>
      <c r="AC164" s="40"/>
      <c r="AD164" s="40"/>
      <c r="AE164" s="40"/>
      <c r="AF164" s="40"/>
      <c r="AG164" s="40"/>
      <c r="AH164" s="40"/>
      <c r="AI164" s="40"/>
      <c r="AJ164" s="40"/>
      <c r="AK164" s="40"/>
      <c r="AL164" s="40"/>
      <c r="AM164" s="40"/>
      <c r="AN164" s="40"/>
    </row>
    <row r="165" spans="1:40" ht="14.5">
      <c r="A165" s="24" t="s">
        <v>425</v>
      </c>
      <c r="B165" s="13">
        <v>44004</v>
      </c>
      <c r="C165" s="2">
        <v>1</v>
      </c>
      <c r="D165" s="2">
        <v>1</v>
      </c>
      <c r="E165" s="2"/>
      <c r="F165" s="2"/>
      <c r="G165" s="2"/>
      <c r="H165" s="2"/>
      <c r="I165" s="2"/>
      <c r="J165" s="2"/>
      <c r="K165" s="2"/>
      <c r="L165" s="2"/>
      <c r="M165" s="2"/>
      <c r="N165" s="2">
        <v>3310</v>
      </c>
      <c r="O165" s="2"/>
      <c r="P165" s="2"/>
      <c r="Q165" s="2"/>
      <c r="R165" s="2"/>
      <c r="S165" s="2"/>
      <c r="T165" s="3"/>
      <c r="U165" s="3"/>
      <c r="V165" s="40"/>
      <c r="W165" s="40"/>
      <c r="X165" s="40"/>
      <c r="Y165" s="40"/>
      <c r="Z165" s="40"/>
      <c r="AA165" s="40"/>
      <c r="AB165" s="40"/>
      <c r="AC165" s="40"/>
      <c r="AD165" s="40"/>
      <c r="AE165" s="40"/>
      <c r="AF165" s="40"/>
      <c r="AG165" s="40"/>
      <c r="AH165" s="40"/>
      <c r="AI165" s="40"/>
      <c r="AJ165" s="40"/>
      <c r="AK165" s="40"/>
      <c r="AL165" s="40"/>
      <c r="AM165" s="40"/>
      <c r="AN165" s="40"/>
    </row>
    <row r="166" spans="1:40" ht="14.5">
      <c r="A166" s="24" t="s">
        <v>427</v>
      </c>
      <c r="B166" s="13">
        <v>44004</v>
      </c>
      <c r="C166" s="2">
        <v>2</v>
      </c>
      <c r="D166" s="2">
        <v>2</v>
      </c>
      <c r="E166" s="2"/>
      <c r="F166" s="2"/>
      <c r="G166" s="2"/>
      <c r="H166" s="2"/>
      <c r="I166" s="2"/>
      <c r="J166" s="2">
        <v>2</v>
      </c>
      <c r="K166" s="2"/>
      <c r="L166" s="2"/>
      <c r="M166" s="2"/>
      <c r="N166" s="2" t="s">
        <v>691</v>
      </c>
      <c r="O166" s="2">
        <v>2</v>
      </c>
      <c r="P166" s="2"/>
      <c r="Q166" s="2"/>
      <c r="R166" s="2"/>
      <c r="S166" s="2">
        <v>1</v>
      </c>
      <c r="T166" s="3"/>
      <c r="U166" s="3"/>
      <c r="V166" s="40"/>
      <c r="W166" s="40"/>
      <c r="X166" s="40"/>
      <c r="Y166" s="40"/>
      <c r="Z166" s="40"/>
      <c r="AA166" s="40"/>
      <c r="AB166" s="40"/>
      <c r="AC166" s="40"/>
      <c r="AD166" s="40"/>
      <c r="AE166" s="40"/>
      <c r="AF166" s="40"/>
      <c r="AG166" s="40"/>
      <c r="AH166" s="40"/>
      <c r="AI166" s="40"/>
      <c r="AJ166" s="40"/>
      <c r="AK166" s="40"/>
      <c r="AL166" s="40"/>
      <c r="AM166" s="40"/>
      <c r="AN166" s="40"/>
    </row>
    <row r="167" spans="1:40" ht="14.5">
      <c r="A167" s="24" t="s">
        <v>429</v>
      </c>
      <c r="B167" s="13">
        <v>44005</v>
      </c>
      <c r="C167" s="2">
        <v>1</v>
      </c>
      <c r="D167" s="2">
        <v>1</v>
      </c>
      <c r="E167" s="2"/>
      <c r="F167" s="2"/>
      <c r="G167" s="2"/>
      <c r="H167" s="2"/>
      <c r="I167" s="2"/>
      <c r="J167" s="2"/>
      <c r="K167" s="2"/>
      <c r="L167" s="2"/>
      <c r="M167" s="2"/>
      <c r="N167" s="2">
        <v>2430</v>
      </c>
      <c r="O167" s="2">
        <v>1</v>
      </c>
      <c r="P167" s="2"/>
      <c r="Q167" s="2"/>
      <c r="R167" s="2"/>
      <c r="S167" s="2"/>
      <c r="T167" s="3"/>
      <c r="U167" s="3"/>
      <c r="V167" s="40"/>
      <c r="W167" s="40"/>
      <c r="X167" s="40"/>
      <c r="Y167" s="40"/>
      <c r="Z167" s="40"/>
      <c r="AA167" s="40"/>
      <c r="AB167" s="40"/>
      <c r="AC167" s="40"/>
      <c r="AD167" s="40"/>
      <c r="AE167" s="40"/>
      <c r="AF167" s="40"/>
      <c r="AG167" s="40"/>
      <c r="AH167" s="40"/>
      <c r="AI167" s="40"/>
      <c r="AJ167" s="40"/>
      <c r="AK167" s="40"/>
      <c r="AL167" s="40"/>
      <c r="AM167" s="40"/>
      <c r="AN167" s="40"/>
    </row>
    <row r="168" spans="1:40" ht="14.5">
      <c r="A168" s="24" t="s">
        <v>430</v>
      </c>
      <c r="B168" s="13">
        <v>43994</v>
      </c>
      <c r="C168" s="2">
        <v>1</v>
      </c>
      <c r="D168" s="2">
        <v>1</v>
      </c>
      <c r="E168" s="2"/>
      <c r="F168" s="2"/>
      <c r="G168" s="2"/>
      <c r="H168" s="2"/>
      <c r="I168" s="2"/>
      <c r="J168" s="2">
        <v>1</v>
      </c>
      <c r="K168" s="2"/>
      <c r="L168" s="2"/>
      <c r="M168" s="2"/>
      <c r="N168" s="2">
        <v>2600</v>
      </c>
      <c r="O168" s="2"/>
      <c r="P168" s="2"/>
      <c r="Q168" s="2"/>
      <c r="R168" s="2"/>
      <c r="S168" s="2"/>
      <c r="T168" s="3"/>
      <c r="U168" s="3"/>
      <c r="V168" s="40"/>
      <c r="W168" s="40"/>
      <c r="X168" s="40"/>
      <c r="Y168" s="40"/>
      <c r="Z168" s="40"/>
      <c r="AA168" s="40"/>
      <c r="AB168" s="40"/>
      <c r="AC168" s="40"/>
      <c r="AD168" s="40"/>
      <c r="AE168" s="40"/>
      <c r="AF168" s="40"/>
      <c r="AG168" s="40"/>
      <c r="AH168" s="40"/>
      <c r="AI168" s="40"/>
      <c r="AJ168" s="40"/>
      <c r="AK168" s="40"/>
      <c r="AL168" s="40"/>
      <c r="AM168" s="40"/>
      <c r="AN168" s="40"/>
    </row>
    <row r="169" spans="1:40" ht="14.5">
      <c r="A169" s="24" t="s">
        <v>431</v>
      </c>
      <c r="B169" s="4">
        <v>43932</v>
      </c>
      <c r="C169" s="2">
        <v>17</v>
      </c>
      <c r="D169" s="2">
        <v>17</v>
      </c>
      <c r="E169" s="2">
        <v>11</v>
      </c>
      <c r="F169" s="2"/>
      <c r="G169" s="2"/>
      <c r="H169" s="2"/>
      <c r="I169" s="2">
        <v>5</v>
      </c>
      <c r="J169" s="2">
        <v>12</v>
      </c>
      <c r="K169" s="2"/>
      <c r="L169" s="2"/>
      <c r="M169" s="2"/>
      <c r="N169" s="2">
        <v>2901</v>
      </c>
      <c r="O169" s="2"/>
      <c r="P169" s="2"/>
      <c r="Q169" s="185">
        <v>0</v>
      </c>
      <c r="R169" s="2">
        <v>1</v>
      </c>
      <c r="S169" s="2"/>
      <c r="T169" s="3"/>
      <c r="U169" s="3"/>
      <c r="V169" s="40"/>
      <c r="W169" s="40"/>
      <c r="X169" s="40"/>
      <c r="Y169" s="40"/>
      <c r="Z169" s="40"/>
      <c r="AA169" s="40"/>
      <c r="AB169" s="40"/>
      <c r="AC169" s="40"/>
      <c r="AD169" s="40"/>
      <c r="AE169" s="40"/>
      <c r="AF169" s="40"/>
      <c r="AG169" s="40"/>
      <c r="AH169" s="40"/>
      <c r="AI169" s="40"/>
      <c r="AJ169" s="40"/>
      <c r="AK169" s="40"/>
      <c r="AL169" s="40"/>
      <c r="AM169" s="40"/>
      <c r="AN169" s="40"/>
    </row>
    <row r="170" spans="1:40" ht="14.5">
      <c r="A170" s="24" t="s">
        <v>434</v>
      </c>
      <c r="B170" s="13">
        <v>44009</v>
      </c>
      <c r="C170" s="2">
        <v>2</v>
      </c>
      <c r="D170" s="2">
        <v>2</v>
      </c>
      <c r="E170" s="2"/>
      <c r="F170" s="2"/>
      <c r="G170" s="2"/>
      <c r="H170" s="2">
        <v>1</v>
      </c>
      <c r="I170" s="2">
        <v>1</v>
      </c>
      <c r="J170" s="2"/>
      <c r="K170" s="2"/>
      <c r="L170" s="2"/>
      <c r="M170" s="2"/>
      <c r="N170" s="2">
        <v>1645</v>
      </c>
      <c r="O170" s="2">
        <v>2</v>
      </c>
      <c r="P170" s="2"/>
      <c r="Q170" s="2"/>
      <c r="R170" s="2"/>
      <c r="S170" s="2">
        <v>1</v>
      </c>
      <c r="T170" s="3"/>
      <c r="U170" s="3"/>
      <c r="V170" s="40"/>
      <c r="W170" s="40"/>
      <c r="X170" s="40"/>
      <c r="Y170" s="40"/>
      <c r="Z170" s="40"/>
      <c r="AA170" s="40"/>
      <c r="AB170" s="40"/>
      <c r="AC170" s="40"/>
      <c r="AD170" s="40"/>
      <c r="AE170" s="40"/>
      <c r="AF170" s="40"/>
      <c r="AG170" s="40"/>
      <c r="AH170" s="40"/>
      <c r="AI170" s="40"/>
      <c r="AJ170" s="40"/>
      <c r="AK170" s="40"/>
      <c r="AL170" s="40"/>
      <c r="AM170" s="40"/>
      <c r="AN170" s="40"/>
    </row>
    <row r="171" spans="1:40" ht="14.5">
      <c r="A171" s="24" t="s">
        <v>437</v>
      </c>
      <c r="B171" s="13">
        <v>44007</v>
      </c>
      <c r="C171" s="2">
        <v>1</v>
      </c>
      <c r="D171" s="2">
        <v>1</v>
      </c>
      <c r="E171" s="2"/>
      <c r="F171" s="2"/>
      <c r="G171" s="2"/>
      <c r="H171" s="2"/>
      <c r="I171" s="2"/>
      <c r="J171" s="2">
        <v>1</v>
      </c>
      <c r="K171" s="2"/>
      <c r="L171" s="2"/>
      <c r="M171" s="2"/>
      <c r="N171" s="2"/>
      <c r="O171" s="2"/>
      <c r="P171" s="2"/>
      <c r="Q171" s="2"/>
      <c r="R171" s="2"/>
      <c r="S171" s="2"/>
      <c r="T171" s="3"/>
      <c r="U171" s="3"/>
      <c r="V171" s="40"/>
      <c r="W171" s="40"/>
      <c r="X171" s="40"/>
      <c r="Y171" s="40"/>
      <c r="Z171" s="40"/>
      <c r="AA171" s="40"/>
      <c r="AB171" s="40"/>
      <c r="AC171" s="40"/>
      <c r="AD171" s="40"/>
      <c r="AE171" s="40"/>
      <c r="AF171" s="40"/>
      <c r="AG171" s="40"/>
      <c r="AH171" s="40"/>
      <c r="AI171" s="40"/>
      <c r="AJ171" s="40"/>
      <c r="AK171" s="40"/>
      <c r="AL171" s="40"/>
      <c r="AM171" s="40"/>
      <c r="AN171" s="40"/>
    </row>
    <row r="172" spans="1:40" ht="14.5">
      <c r="A172" s="24" t="s">
        <v>438</v>
      </c>
      <c r="B172" s="13">
        <v>44014</v>
      </c>
      <c r="C172" s="2">
        <v>1</v>
      </c>
      <c r="D172" s="2">
        <v>1</v>
      </c>
      <c r="E172" s="2"/>
      <c r="F172" s="2"/>
      <c r="G172" s="2"/>
      <c r="H172" s="2"/>
      <c r="I172" s="2"/>
      <c r="J172" s="2"/>
      <c r="K172" s="2"/>
      <c r="L172" s="2"/>
      <c r="M172" s="2"/>
      <c r="N172" s="2">
        <v>3250</v>
      </c>
      <c r="O172" s="2"/>
      <c r="P172" s="2"/>
      <c r="Q172" s="2"/>
      <c r="R172" s="2"/>
      <c r="S172" s="2"/>
      <c r="T172" s="3"/>
      <c r="U172" s="3"/>
      <c r="V172" s="40"/>
      <c r="W172" s="40"/>
      <c r="X172" s="40"/>
      <c r="Y172" s="40"/>
      <c r="Z172" s="40"/>
      <c r="AA172" s="40"/>
      <c r="AB172" s="40"/>
      <c r="AC172" s="40"/>
      <c r="AD172" s="40"/>
      <c r="AE172" s="40"/>
      <c r="AF172" s="40"/>
      <c r="AG172" s="40"/>
      <c r="AH172" s="40"/>
      <c r="AI172" s="40"/>
      <c r="AJ172" s="40"/>
      <c r="AK172" s="40"/>
      <c r="AL172" s="40"/>
      <c r="AM172" s="40"/>
      <c r="AN172" s="40"/>
    </row>
    <row r="173" spans="1:40" ht="14.5">
      <c r="A173" s="24" t="s">
        <v>439</v>
      </c>
      <c r="B173" s="13">
        <v>44012</v>
      </c>
      <c r="C173" s="2">
        <v>1</v>
      </c>
      <c r="D173" s="2">
        <v>1</v>
      </c>
      <c r="E173" s="2"/>
      <c r="F173" s="2"/>
      <c r="G173" s="2"/>
      <c r="H173" s="2"/>
      <c r="I173" s="2"/>
      <c r="J173" s="2">
        <v>1</v>
      </c>
      <c r="K173" s="2"/>
      <c r="L173" s="2"/>
      <c r="M173" s="2"/>
      <c r="N173" s="2">
        <v>2880</v>
      </c>
      <c r="O173" s="2"/>
      <c r="P173" s="2"/>
      <c r="Q173" s="2"/>
      <c r="R173" s="2"/>
      <c r="S173" s="2"/>
      <c r="T173" s="3"/>
      <c r="U173" s="3"/>
      <c r="V173" s="40"/>
      <c r="W173" s="40"/>
      <c r="X173" s="40"/>
      <c r="Y173" s="40"/>
      <c r="Z173" s="40"/>
      <c r="AA173" s="40"/>
      <c r="AB173" s="40"/>
      <c r="AC173" s="40"/>
      <c r="AD173" s="40"/>
      <c r="AE173" s="40"/>
      <c r="AF173" s="40"/>
      <c r="AG173" s="40"/>
      <c r="AH173" s="40"/>
      <c r="AI173" s="40"/>
      <c r="AJ173" s="40"/>
      <c r="AK173" s="40"/>
      <c r="AL173" s="40"/>
      <c r="AM173" s="40"/>
      <c r="AN173" s="40"/>
    </row>
    <row r="174" spans="1:40" ht="14.5">
      <c r="A174" s="24" t="s">
        <v>440</v>
      </c>
      <c r="B174" s="13">
        <v>44013</v>
      </c>
      <c r="C174" s="2">
        <v>1</v>
      </c>
      <c r="D174" s="2">
        <v>1</v>
      </c>
      <c r="E174" s="2"/>
      <c r="F174" s="2"/>
      <c r="G174" s="2"/>
      <c r="H174" s="2"/>
      <c r="I174" s="2"/>
      <c r="J174" s="2">
        <v>1</v>
      </c>
      <c r="K174" s="2"/>
      <c r="L174" s="2"/>
      <c r="M174" s="2"/>
      <c r="N174" s="2">
        <v>2980</v>
      </c>
      <c r="O174" s="2">
        <v>1</v>
      </c>
      <c r="P174" s="2"/>
      <c r="Q174" s="2"/>
      <c r="R174" s="2"/>
      <c r="S174" s="2"/>
      <c r="T174" s="3"/>
      <c r="U174" s="3"/>
      <c r="V174" s="40"/>
      <c r="W174" s="40"/>
      <c r="X174" s="40"/>
      <c r="Y174" s="40"/>
      <c r="Z174" s="40"/>
      <c r="AA174" s="40"/>
      <c r="AB174" s="40"/>
      <c r="AC174" s="40"/>
      <c r="AD174" s="40"/>
      <c r="AE174" s="40"/>
      <c r="AF174" s="40"/>
      <c r="AG174" s="40"/>
      <c r="AH174" s="40"/>
      <c r="AI174" s="40"/>
      <c r="AJ174" s="40"/>
      <c r="AK174" s="40"/>
      <c r="AL174" s="40"/>
      <c r="AM174" s="40"/>
      <c r="AN174" s="40"/>
    </row>
    <row r="175" spans="1:40" ht="14.5">
      <c r="A175" s="24" t="s">
        <v>441</v>
      </c>
      <c r="B175" s="13">
        <v>44015</v>
      </c>
      <c r="C175" s="2">
        <v>17</v>
      </c>
      <c r="D175" s="2">
        <v>17</v>
      </c>
      <c r="E175" s="2"/>
      <c r="F175" s="2"/>
      <c r="G175" s="2"/>
      <c r="H175" s="2"/>
      <c r="I175" s="2"/>
      <c r="J175" s="2"/>
      <c r="K175" s="2"/>
      <c r="L175" s="2"/>
      <c r="M175" s="2"/>
      <c r="N175" s="2"/>
      <c r="O175" s="2"/>
      <c r="P175" s="2"/>
      <c r="Q175" s="2"/>
      <c r="R175" s="2"/>
      <c r="S175" s="2"/>
      <c r="T175" s="3"/>
      <c r="U175" s="3"/>
      <c r="V175" s="40"/>
      <c r="W175" s="40"/>
      <c r="X175" s="40"/>
      <c r="Y175" s="40"/>
      <c r="Z175" s="40"/>
      <c r="AA175" s="40"/>
      <c r="AB175" s="40"/>
      <c r="AC175" s="40"/>
      <c r="AD175" s="40"/>
      <c r="AE175" s="40"/>
      <c r="AF175" s="40"/>
      <c r="AG175" s="40"/>
      <c r="AH175" s="40"/>
      <c r="AI175" s="40"/>
      <c r="AJ175" s="40"/>
      <c r="AK175" s="40"/>
      <c r="AL175" s="40"/>
      <c r="AM175" s="40"/>
      <c r="AN175" s="40"/>
    </row>
    <row r="176" spans="1:40" ht="14.5">
      <c r="A176" s="24" t="s">
        <v>442</v>
      </c>
      <c r="B176" s="13">
        <v>44012</v>
      </c>
      <c r="C176" s="2"/>
      <c r="D176" s="2"/>
      <c r="E176" s="2">
        <v>1</v>
      </c>
      <c r="F176" s="2"/>
      <c r="G176" s="2"/>
      <c r="H176" s="2"/>
      <c r="I176" s="2"/>
      <c r="J176" s="2"/>
      <c r="K176" s="2"/>
      <c r="L176" s="2"/>
      <c r="M176" s="2"/>
      <c r="N176" s="2"/>
      <c r="O176" s="2"/>
      <c r="P176" s="2"/>
      <c r="Q176" s="2"/>
      <c r="R176" s="2"/>
      <c r="S176" s="2"/>
      <c r="T176" s="3"/>
      <c r="U176" s="3"/>
      <c r="V176" s="40"/>
      <c r="W176" s="40"/>
      <c r="X176" s="40"/>
      <c r="Y176" s="40"/>
      <c r="Z176" s="40"/>
      <c r="AA176" s="40"/>
      <c r="AB176" s="40"/>
      <c r="AC176" s="40"/>
      <c r="AD176" s="40"/>
      <c r="AE176" s="40"/>
      <c r="AF176" s="40"/>
      <c r="AG176" s="40"/>
      <c r="AH176" s="40"/>
      <c r="AI176" s="40"/>
      <c r="AJ176" s="40"/>
      <c r="AK176" s="40"/>
      <c r="AL176" s="40"/>
      <c r="AM176" s="40"/>
      <c r="AN176" s="40"/>
    </row>
    <row r="177" spans="1:40" ht="14.5">
      <c r="A177" s="24" t="s">
        <v>443</v>
      </c>
      <c r="B177" s="13">
        <v>44012</v>
      </c>
      <c r="C177" s="2"/>
      <c r="D177" s="2"/>
      <c r="E177" s="2">
        <v>1</v>
      </c>
      <c r="F177" s="2"/>
      <c r="G177" s="2"/>
      <c r="H177" s="2"/>
      <c r="I177" s="2"/>
      <c r="J177" s="2"/>
      <c r="K177" s="2"/>
      <c r="L177" s="2"/>
      <c r="M177" s="2"/>
      <c r="N177" s="2"/>
      <c r="O177" s="2"/>
      <c r="P177" s="2"/>
      <c r="Q177" s="2"/>
      <c r="R177" s="2"/>
      <c r="S177" s="2"/>
      <c r="T177" s="3"/>
      <c r="U177" s="3"/>
      <c r="V177" s="40"/>
      <c r="W177" s="40"/>
      <c r="X177" s="40"/>
      <c r="Y177" s="40"/>
      <c r="Z177" s="40"/>
      <c r="AA177" s="40"/>
      <c r="AB177" s="40"/>
      <c r="AC177" s="40"/>
      <c r="AD177" s="40"/>
      <c r="AE177" s="40"/>
      <c r="AF177" s="40"/>
      <c r="AG177" s="40"/>
      <c r="AH177" s="40"/>
      <c r="AI177" s="40"/>
      <c r="AJ177" s="40"/>
      <c r="AK177" s="40"/>
      <c r="AL177" s="40"/>
      <c r="AM177" s="40"/>
      <c r="AN177" s="40"/>
    </row>
    <row r="178" spans="1:40" ht="14.5">
      <c r="A178" s="24" t="s">
        <v>444</v>
      </c>
      <c r="B178" s="25">
        <v>43917</v>
      </c>
      <c r="C178" s="2">
        <v>15</v>
      </c>
      <c r="D178" s="2">
        <v>14</v>
      </c>
      <c r="E178" s="2"/>
      <c r="F178" s="2"/>
      <c r="G178" s="2"/>
      <c r="H178" s="2"/>
      <c r="I178" s="52">
        <v>3</v>
      </c>
      <c r="J178" s="2"/>
      <c r="K178" s="2"/>
      <c r="L178" s="2"/>
      <c r="M178" s="2">
        <v>1</v>
      </c>
      <c r="N178" s="2"/>
      <c r="O178" s="2"/>
      <c r="P178" s="2"/>
      <c r="Q178" s="2"/>
      <c r="R178" s="2">
        <v>3</v>
      </c>
      <c r="S178" s="2"/>
      <c r="T178" s="2"/>
      <c r="U178" s="52" t="s">
        <v>692</v>
      </c>
      <c r="V178" s="2"/>
      <c r="W178" s="2"/>
      <c r="X178" s="3"/>
      <c r="Y178" s="3"/>
      <c r="Z178" s="2"/>
      <c r="AA178" s="3"/>
      <c r="AB178" s="3"/>
      <c r="AC178" s="3"/>
      <c r="AD178" s="3"/>
      <c r="AE178" s="3"/>
      <c r="AF178" s="3"/>
      <c r="AG178" s="3"/>
      <c r="AH178" s="3"/>
      <c r="AI178" s="3"/>
      <c r="AJ178" s="3"/>
      <c r="AK178" s="3"/>
      <c r="AL178" s="3"/>
      <c r="AM178" s="3"/>
      <c r="AN178" s="3"/>
    </row>
    <row r="179" spans="1:40" ht="14.5">
      <c r="A179" s="24" t="s">
        <v>175</v>
      </c>
      <c r="B179" s="28">
        <v>43941</v>
      </c>
      <c r="C179" s="2">
        <v>8</v>
      </c>
      <c r="D179" s="2">
        <v>13</v>
      </c>
      <c r="E179" s="2"/>
      <c r="F179" s="2"/>
      <c r="G179" s="2"/>
      <c r="H179" s="2"/>
      <c r="I179" s="2"/>
      <c r="J179" s="2"/>
      <c r="K179" s="2"/>
      <c r="L179" s="2"/>
      <c r="M179" s="2"/>
      <c r="N179" s="2"/>
      <c r="O179" s="2"/>
      <c r="P179" s="2"/>
      <c r="Q179" s="2"/>
      <c r="R179" s="2"/>
      <c r="S179" s="2"/>
      <c r="T179" s="2"/>
      <c r="U179" s="2"/>
      <c r="V179" s="2"/>
      <c r="W179" s="2"/>
      <c r="X179" s="3"/>
      <c r="Y179" s="3"/>
      <c r="Z179" s="2"/>
      <c r="AA179" s="3"/>
      <c r="AB179" s="3"/>
      <c r="AC179" s="3"/>
      <c r="AD179" s="3"/>
      <c r="AE179" s="3"/>
      <c r="AF179" s="3"/>
      <c r="AG179" s="3"/>
      <c r="AH179" s="3"/>
      <c r="AI179" s="3"/>
      <c r="AJ179" s="3"/>
      <c r="AK179" s="3"/>
      <c r="AL179" s="3"/>
      <c r="AM179" s="3"/>
      <c r="AN179" s="3"/>
    </row>
    <row r="180" spans="1:40" ht="14.5">
      <c r="A180" s="24" t="s">
        <v>445</v>
      </c>
      <c r="B180" s="29">
        <v>43958</v>
      </c>
      <c r="C180" s="2">
        <v>9</v>
      </c>
      <c r="D180" s="2">
        <v>9</v>
      </c>
      <c r="E180" s="2"/>
      <c r="F180" s="2"/>
      <c r="G180" s="2"/>
      <c r="H180" s="2"/>
      <c r="I180" s="2"/>
      <c r="J180" s="2"/>
      <c r="K180" s="2"/>
      <c r="L180" s="2"/>
      <c r="M180" s="2"/>
      <c r="N180" s="2"/>
      <c r="O180" s="2"/>
      <c r="P180" s="2"/>
      <c r="Q180" s="185">
        <v>0</v>
      </c>
      <c r="R180" s="2"/>
      <c r="S180" s="2"/>
      <c r="T180" s="2"/>
      <c r="U180" s="2"/>
      <c r="V180" s="2"/>
      <c r="W180" s="2"/>
      <c r="X180" s="3"/>
      <c r="Y180" s="3"/>
      <c r="Z180" s="2"/>
      <c r="AA180" s="3"/>
      <c r="AB180" s="3"/>
      <c r="AC180" s="3"/>
      <c r="AD180" s="3"/>
      <c r="AE180" s="3"/>
      <c r="AF180" s="3"/>
      <c r="AG180" s="3"/>
      <c r="AH180" s="3"/>
      <c r="AI180" s="3"/>
      <c r="AJ180" s="3"/>
      <c r="AK180" s="3"/>
      <c r="AL180" s="3"/>
      <c r="AM180" s="3"/>
      <c r="AN180" s="3"/>
    </row>
    <row r="181" spans="1:40" ht="14.5">
      <c r="A181" s="24" t="s">
        <v>446</v>
      </c>
      <c r="B181" s="29">
        <v>43924</v>
      </c>
      <c r="C181" s="2">
        <v>40</v>
      </c>
      <c r="D181" s="2">
        <v>40</v>
      </c>
      <c r="E181" s="2"/>
      <c r="F181" s="2"/>
      <c r="G181" s="2"/>
      <c r="H181" s="2"/>
      <c r="I181" s="2"/>
      <c r="J181" s="2"/>
      <c r="K181" s="2"/>
      <c r="L181" s="2"/>
      <c r="M181" s="2"/>
      <c r="N181" s="2"/>
      <c r="O181" s="2"/>
      <c r="P181" s="2"/>
      <c r="Q181" s="2"/>
      <c r="R181" s="2"/>
      <c r="S181" s="2"/>
      <c r="T181" s="2"/>
      <c r="U181" s="2"/>
      <c r="V181" s="2"/>
      <c r="W181" s="2"/>
      <c r="X181" s="3"/>
      <c r="Y181" s="3"/>
      <c r="Z181" s="2"/>
      <c r="AA181" s="3"/>
      <c r="AB181" s="3"/>
      <c r="AC181" s="3"/>
      <c r="AD181" s="3"/>
      <c r="AE181" s="3"/>
      <c r="AF181" s="3"/>
      <c r="AG181" s="3"/>
      <c r="AH181" s="3"/>
      <c r="AI181" s="3"/>
      <c r="AJ181" s="3"/>
      <c r="AK181" s="3"/>
      <c r="AL181" s="3"/>
      <c r="AM181" s="3"/>
      <c r="AN181" s="3"/>
    </row>
    <row r="182" spans="1:40" ht="14.5">
      <c r="A182" s="24" t="s">
        <v>447</v>
      </c>
      <c r="B182" s="25">
        <v>43997</v>
      </c>
      <c r="C182" s="2">
        <v>6</v>
      </c>
      <c r="D182" s="2">
        <v>6</v>
      </c>
      <c r="E182" s="2">
        <v>26</v>
      </c>
      <c r="F182" s="2"/>
      <c r="G182" s="2"/>
      <c r="H182" s="2">
        <v>1</v>
      </c>
      <c r="I182" s="2">
        <v>1</v>
      </c>
      <c r="J182" s="2">
        <v>4</v>
      </c>
      <c r="K182" s="2"/>
      <c r="L182" s="2"/>
      <c r="M182" s="2">
        <v>2</v>
      </c>
      <c r="N182" s="2">
        <v>2937</v>
      </c>
      <c r="O182" s="2"/>
      <c r="P182" s="2"/>
      <c r="Q182" s="2"/>
      <c r="R182" s="2">
        <v>2</v>
      </c>
      <c r="S182" s="2"/>
      <c r="T182" s="2"/>
      <c r="U182" s="2"/>
      <c r="V182" s="2"/>
      <c r="W182" s="2"/>
      <c r="X182" s="3"/>
      <c r="Y182" s="3"/>
      <c r="Z182" s="2"/>
      <c r="AA182" s="3"/>
      <c r="AB182" s="3"/>
      <c r="AC182" s="3"/>
      <c r="AD182" s="3"/>
      <c r="AE182" s="3"/>
      <c r="AF182" s="3"/>
      <c r="AG182" s="3"/>
      <c r="AH182" s="3"/>
      <c r="AI182" s="3"/>
      <c r="AJ182" s="3"/>
      <c r="AK182" s="3"/>
      <c r="AL182" s="3"/>
      <c r="AM182" s="3"/>
      <c r="AN182" s="3"/>
    </row>
    <row r="183" spans="1:40" ht="14.5">
      <c r="A183" s="24" t="s">
        <v>449</v>
      </c>
      <c r="B183" s="25">
        <v>44018</v>
      </c>
      <c r="C183" s="2">
        <v>36</v>
      </c>
      <c r="D183" s="2">
        <v>33</v>
      </c>
      <c r="E183" s="2">
        <v>67</v>
      </c>
      <c r="F183" s="2">
        <v>37.9</v>
      </c>
      <c r="G183" s="2"/>
      <c r="H183" s="2"/>
      <c r="I183" s="52">
        <v>13</v>
      </c>
      <c r="J183" s="2">
        <v>20</v>
      </c>
      <c r="K183" s="2"/>
      <c r="L183" s="2"/>
      <c r="M183" s="2"/>
      <c r="N183" s="2"/>
      <c r="O183" s="2">
        <v>10</v>
      </c>
      <c r="P183" s="2"/>
      <c r="Q183" s="2">
        <v>0</v>
      </c>
      <c r="R183" s="2">
        <v>1</v>
      </c>
      <c r="S183" s="2"/>
      <c r="T183" s="2"/>
      <c r="U183" s="52" t="s">
        <v>692</v>
      </c>
      <c r="V183" s="2"/>
      <c r="W183" s="2"/>
      <c r="X183" s="3"/>
      <c r="Y183" s="3"/>
      <c r="Z183" s="2"/>
      <c r="AA183" s="3"/>
      <c r="AB183" s="3"/>
      <c r="AC183" s="3"/>
      <c r="AD183" s="3"/>
      <c r="AE183" s="3"/>
      <c r="AF183" s="3"/>
      <c r="AG183" s="3"/>
      <c r="AH183" s="3"/>
      <c r="AI183" s="3"/>
      <c r="AJ183" s="3"/>
      <c r="AK183" s="3"/>
      <c r="AL183" s="3"/>
      <c r="AM183" s="3"/>
      <c r="AN183" s="3"/>
    </row>
    <row r="184" spans="1:40" ht="14.5">
      <c r="A184" s="24" t="s">
        <v>452</v>
      </c>
      <c r="B184" s="25">
        <v>43984</v>
      </c>
      <c r="C184" s="2"/>
      <c r="D184" s="2"/>
      <c r="E184" s="2">
        <v>8</v>
      </c>
      <c r="F184" s="2"/>
      <c r="G184" s="2"/>
      <c r="H184" s="2"/>
      <c r="I184" s="2"/>
      <c r="J184" s="2"/>
      <c r="K184" s="2"/>
      <c r="L184" s="2"/>
      <c r="M184" s="2"/>
      <c r="N184" s="2"/>
      <c r="O184" s="2"/>
      <c r="P184" s="2"/>
      <c r="Q184" s="2"/>
      <c r="R184" s="2"/>
      <c r="S184" s="2"/>
      <c r="T184" s="2"/>
      <c r="U184" s="2"/>
      <c r="V184" s="2"/>
      <c r="W184" s="2"/>
      <c r="X184" s="3"/>
      <c r="Y184" s="3"/>
      <c r="Z184" s="2"/>
      <c r="AA184" s="3"/>
      <c r="AB184" s="3"/>
      <c r="AC184" s="3"/>
      <c r="AD184" s="3"/>
      <c r="AE184" s="3"/>
      <c r="AF184" s="3"/>
      <c r="AG184" s="3"/>
      <c r="AH184" s="3"/>
      <c r="AI184" s="3"/>
      <c r="AJ184" s="3"/>
      <c r="AK184" s="3"/>
      <c r="AL184" s="3"/>
      <c r="AM184" s="3"/>
      <c r="AN184" s="3"/>
    </row>
    <row r="185" spans="1:40" ht="14.5">
      <c r="A185" s="24" t="s">
        <v>453</v>
      </c>
      <c r="B185" s="25">
        <v>43962</v>
      </c>
      <c r="C185" s="2">
        <v>4</v>
      </c>
      <c r="D185" s="2">
        <v>4</v>
      </c>
      <c r="E185" s="2"/>
      <c r="F185" s="2"/>
      <c r="G185" s="2"/>
      <c r="H185" s="2"/>
      <c r="I185" s="2"/>
      <c r="J185" s="2">
        <v>4</v>
      </c>
      <c r="K185" s="2"/>
      <c r="L185" s="2"/>
      <c r="M185" s="2"/>
      <c r="N185" s="2">
        <v>3334</v>
      </c>
      <c r="O185" s="2"/>
      <c r="P185" s="2"/>
      <c r="Q185" s="2"/>
      <c r="R185" s="2"/>
      <c r="S185" s="2"/>
      <c r="T185" s="2"/>
      <c r="U185" s="2"/>
      <c r="V185" s="2"/>
      <c r="W185" s="2"/>
      <c r="X185" s="3"/>
      <c r="Y185" s="3"/>
      <c r="Z185" s="2"/>
      <c r="AA185" s="3"/>
      <c r="AB185" s="3"/>
      <c r="AC185" s="3"/>
      <c r="AD185" s="3"/>
      <c r="AE185" s="3"/>
      <c r="AF185" s="3"/>
      <c r="AG185" s="3"/>
      <c r="AH185" s="3"/>
      <c r="AI185" s="3"/>
      <c r="AJ185" s="3"/>
      <c r="AK185" s="3"/>
      <c r="AL185" s="3"/>
      <c r="AM185" s="3"/>
      <c r="AN185" s="3"/>
    </row>
    <row r="186" spans="1:40" ht="14.5">
      <c r="A186" s="1" t="s">
        <v>456</v>
      </c>
      <c r="B186" s="25">
        <v>43998</v>
      </c>
      <c r="C186" s="2">
        <v>1</v>
      </c>
      <c r="D186" s="2">
        <v>1</v>
      </c>
      <c r="E186" s="2"/>
      <c r="F186" s="2"/>
      <c r="G186" s="2"/>
      <c r="H186" s="2"/>
      <c r="I186" s="2"/>
      <c r="J186" s="2">
        <v>1</v>
      </c>
      <c r="K186" s="2"/>
      <c r="L186" s="2"/>
      <c r="M186" s="2"/>
      <c r="N186" s="2">
        <v>2600</v>
      </c>
      <c r="O186" s="2"/>
      <c r="P186" s="2"/>
      <c r="Q186" s="2"/>
      <c r="R186" s="2"/>
      <c r="S186" s="2"/>
      <c r="T186" s="3"/>
      <c r="U186" s="3"/>
      <c r="V186" s="40"/>
      <c r="W186" s="40"/>
      <c r="X186" s="40"/>
      <c r="Y186" s="40"/>
      <c r="Z186" s="40"/>
      <c r="AA186" s="40"/>
      <c r="AB186" s="40"/>
      <c r="AC186" s="40"/>
      <c r="AD186" s="40"/>
      <c r="AE186" s="40"/>
      <c r="AF186" s="40"/>
      <c r="AG186" s="40"/>
      <c r="AH186" s="40"/>
      <c r="AI186" s="40"/>
      <c r="AJ186" s="40"/>
      <c r="AK186" s="40"/>
      <c r="AL186" s="40"/>
      <c r="AM186" s="40"/>
      <c r="AN186" s="40"/>
    </row>
    <row r="187" spans="1:40" ht="14.5">
      <c r="A187" s="24" t="s">
        <v>457</v>
      </c>
      <c r="B187" s="25">
        <v>44021</v>
      </c>
      <c r="C187" s="2">
        <v>7</v>
      </c>
      <c r="D187" s="2">
        <v>7</v>
      </c>
      <c r="E187" s="2"/>
      <c r="F187" s="2"/>
      <c r="G187" s="2"/>
      <c r="H187" s="2"/>
      <c r="I187" s="2"/>
      <c r="J187" s="2">
        <v>7</v>
      </c>
      <c r="K187" s="2"/>
      <c r="L187" s="2"/>
      <c r="M187" s="2"/>
      <c r="N187" s="2">
        <v>3377</v>
      </c>
      <c r="O187" s="2"/>
      <c r="P187" s="2"/>
      <c r="Q187" s="2"/>
      <c r="R187" s="2"/>
      <c r="S187" s="2"/>
      <c r="T187" s="3"/>
      <c r="U187" s="3"/>
      <c r="V187" s="40"/>
      <c r="W187" s="40"/>
      <c r="X187" s="40"/>
      <c r="Y187" s="40"/>
      <c r="Z187" s="40"/>
      <c r="AA187" s="40"/>
      <c r="AB187" s="40"/>
      <c r="AC187" s="40"/>
      <c r="AD187" s="40"/>
      <c r="AE187" s="40"/>
      <c r="AF187" s="40"/>
      <c r="AG187" s="40"/>
      <c r="AH187" s="40"/>
      <c r="AI187" s="40"/>
      <c r="AJ187" s="40"/>
      <c r="AK187" s="40"/>
      <c r="AL187" s="40"/>
      <c r="AM187" s="40"/>
      <c r="AN187" s="40"/>
    </row>
    <row r="188" spans="1:40" ht="14.5">
      <c r="A188" s="24" t="s">
        <v>461</v>
      </c>
      <c r="B188" s="25">
        <v>44019</v>
      </c>
      <c r="C188" s="2"/>
      <c r="D188" s="2"/>
      <c r="E188" s="2">
        <v>2</v>
      </c>
      <c r="F188" s="2"/>
      <c r="G188" s="2"/>
      <c r="H188" s="2"/>
      <c r="I188" s="2"/>
      <c r="J188" s="2"/>
      <c r="K188" s="2" t="s">
        <v>693</v>
      </c>
      <c r="L188" s="2"/>
      <c r="M188" s="2"/>
      <c r="N188" s="2"/>
      <c r="O188" s="2"/>
      <c r="P188" s="2"/>
      <c r="Q188" s="2"/>
      <c r="R188" s="2"/>
      <c r="S188" s="2"/>
      <c r="T188" s="3"/>
      <c r="U188" s="3"/>
      <c r="V188" s="40"/>
      <c r="W188" s="40"/>
      <c r="X188" s="40"/>
      <c r="Y188" s="40"/>
      <c r="Z188" s="40"/>
      <c r="AA188" s="40"/>
      <c r="AB188" s="40"/>
      <c r="AC188" s="40"/>
      <c r="AD188" s="40"/>
      <c r="AE188" s="40"/>
      <c r="AF188" s="40"/>
      <c r="AG188" s="40"/>
      <c r="AH188" s="40"/>
      <c r="AI188" s="40"/>
      <c r="AJ188" s="40"/>
      <c r="AK188" s="40"/>
      <c r="AL188" s="40"/>
      <c r="AM188" s="40"/>
      <c r="AN188" s="40"/>
    </row>
    <row r="189" spans="1:40" ht="14.5">
      <c r="A189" s="24" t="s">
        <v>463</v>
      </c>
      <c r="B189" s="25">
        <v>44010</v>
      </c>
      <c r="C189" s="2">
        <v>13</v>
      </c>
      <c r="D189" s="2">
        <v>13</v>
      </c>
      <c r="E189" s="2"/>
      <c r="F189" s="2"/>
      <c r="G189" s="2"/>
      <c r="H189" s="2"/>
      <c r="I189" s="2"/>
      <c r="J189" s="2"/>
      <c r="K189" s="2"/>
      <c r="L189" s="2"/>
      <c r="M189" s="2"/>
      <c r="N189" s="2">
        <v>3163</v>
      </c>
      <c r="O189" s="2"/>
      <c r="P189" s="2"/>
      <c r="Q189" s="2"/>
      <c r="R189" s="2"/>
      <c r="S189" s="2"/>
      <c r="T189" s="3"/>
      <c r="U189" s="3"/>
      <c r="V189" s="40"/>
      <c r="W189" s="40"/>
      <c r="X189" s="40"/>
      <c r="Y189" s="40"/>
      <c r="Z189" s="40"/>
      <c r="AA189" s="40"/>
      <c r="AB189" s="40"/>
      <c r="AC189" s="40"/>
      <c r="AD189" s="40"/>
      <c r="AE189" s="40"/>
      <c r="AF189" s="40"/>
      <c r="AG189" s="40"/>
      <c r="AH189" s="40"/>
      <c r="AI189" s="40"/>
      <c r="AJ189" s="40"/>
      <c r="AK189" s="40"/>
      <c r="AL189" s="40"/>
      <c r="AM189" s="40"/>
      <c r="AN189" s="40"/>
    </row>
    <row r="190" spans="1:40" ht="14.5">
      <c r="A190" s="24" t="s">
        <v>457</v>
      </c>
      <c r="B190" s="25">
        <v>44022</v>
      </c>
      <c r="C190" s="2">
        <v>42</v>
      </c>
      <c r="D190" s="2">
        <v>42</v>
      </c>
      <c r="E190" s="2"/>
      <c r="F190" s="2" t="s">
        <v>694</v>
      </c>
      <c r="G190" s="2"/>
      <c r="H190" s="2"/>
      <c r="I190" s="52">
        <v>9</v>
      </c>
      <c r="J190" s="2">
        <v>33</v>
      </c>
      <c r="K190" s="2" t="s">
        <v>695</v>
      </c>
      <c r="L190" s="2">
        <v>0</v>
      </c>
      <c r="M190" s="2"/>
      <c r="N190" s="2">
        <v>3082</v>
      </c>
      <c r="O190" s="2">
        <v>9</v>
      </c>
      <c r="P190" s="2"/>
      <c r="Q190" s="2"/>
      <c r="R190" s="2"/>
      <c r="S190" s="2">
        <v>0</v>
      </c>
      <c r="T190" s="3"/>
      <c r="U190" s="52" t="s">
        <v>692</v>
      </c>
      <c r="V190" s="40"/>
      <c r="W190" s="40"/>
      <c r="X190" s="40"/>
      <c r="Y190" s="40"/>
      <c r="Z190" s="40"/>
      <c r="AA190" s="40"/>
      <c r="AB190" s="40"/>
      <c r="AC190" s="40"/>
      <c r="AD190" s="40"/>
      <c r="AE190" s="40"/>
      <c r="AF190" s="40"/>
      <c r="AG190" s="40"/>
      <c r="AH190" s="40"/>
      <c r="AI190" s="40"/>
      <c r="AJ190" s="40"/>
      <c r="AK190" s="40"/>
      <c r="AL190" s="40"/>
      <c r="AM190" s="40"/>
      <c r="AN190" s="40"/>
    </row>
    <row r="191" spans="1:40" ht="14.5">
      <c r="A191" s="24" t="s">
        <v>467</v>
      </c>
      <c r="B191" s="13">
        <v>44022</v>
      </c>
      <c r="C191" s="2">
        <v>1</v>
      </c>
      <c r="D191" s="2">
        <v>1</v>
      </c>
      <c r="E191" s="2"/>
      <c r="F191" s="2"/>
      <c r="G191" s="2"/>
      <c r="H191" s="2"/>
      <c r="I191" s="2"/>
      <c r="J191" s="2">
        <v>1</v>
      </c>
      <c r="K191" s="2"/>
      <c r="L191" s="2"/>
      <c r="M191" s="2"/>
      <c r="N191" s="2">
        <v>4170</v>
      </c>
      <c r="O191" s="2"/>
      <c r="P191" s="2"/>
      <c r="Q191" s="2"/>
      <c r="R191" s="2"/>
      <c r="S191" s="2"/>
      <c r="T191" s="3"/>
      <c r="U191" s="3"/>
      <c r="V191" s="40"/>
      <c r="W191" s="40"/>
      <c r="X191" s="40"/>
      <c r="Y191" s="40"/>
      <c r="Z191" s="40"/>
      <c r="AA191" s="40"/>
      <c r="AB191" s="40"/>
      <c r="AC191" s="40"/>
      <c r="AD191" s="40"/>
      <c r="AE191" s="40"/>
      <c r="AF191" s="40"/>
      <c r="AG191" s="40"/>
      <c r="AH191" s="40"/>
      <c r="AI191" s="40"/>
      <c r="AJ191" s="40"/>
      <c r="AK191" s="40"/>
      <c r="AL191" s="40"/>
      <c r="AM191" s="40"/>
      <c r="AN191" s="40"/>
    </row>
    <row r="192" spans="1:40" ht="14.5">
      <c r="A192" s="24" t="s">
        <v>468</v>
      </c>
      <c r="B192" s="13">
        <v>44022</v>
      </c>
      <c r="C192" s="2">
        <v>1</v>
      </c>
      <c r="D192" s="2">
        <v>1</v>
      </c>
      <c r="E192" s="2"/>
      <c r="F192" s="2"/>
      <c r="G192" s="2"/>
      <c r="H192" s="2"/>
      <c r="I192" s="2">
        <v>1</v>
      </c>
      <c r="J192" s="2"/>
      <c r="K192" s="2"/>
      <c r="L192" s="2"/>
      <c r="M192" s="2"/>
      <c r="N192" s="2">
        <v>3280</v>
      </c>
      <c r="O192" s="2">
        <v>1</v>
      </c>
      <c r="P192" s="2"/>
      <c r="Q192" s="2"/>
      <c r="R192" s="2"/>
      <c r="S192" s="2"/>
      <c r="T192" s="3"/>
      <c r="U192" s="3"/>
      <c r="V192" s="40"/>
      <c r="W192" s="40"/>
      <c r="X192" s="40"/>
      <c r="Y192" s="40"/>
      <c r="Z192" s="40"/>
      <c r="AA192" s="40"/>
      <c r="AB192" s="40"/>
      <c r="AC192" s="40"/>
      <c r="AD192" s="40"/>
      <c r="AE192" s="40"/>
      <c r="AF192" s="40"/>
      <c r="AG192" s="40"/>
      <c r="AH192" s="40"/>
      <c r="AI192" s="40"/>
      <c r="AJ192" s="40"/>
      <c r="AK192" s="40"/>
      <c r="AL192" s="40"/>
      <c r="AM192" s="40"/>
      <c r="AN192" s="40"/>
    </row>
    <row r="193" spans="1:40" ht="14.5">
      <c r="A193" s="24" t="s">
        <v>469</v>
      </c>
      <c r="B193" s="13">
        <v>44020</v>
      </c>
      <c r="C193" s="185">
        <v>73</v>
      </c>
      <c r="D193" s="2">
        <v>70</v>
      </c>
      <c r="E193" s="2"/>
      <c r="F193" s="2" t="s">
        <v>696</v>
      </c>
      <c r="G193" s="2"/>
      <c r="H193" s="2"/>
      <c r="I193" s="2"/>
      <c r="J193" s="2"/>
      <c r="K193" s="2"/>
      <c r="L193" s="2"/>
      <c r="M193" s="2"/>
      <c r="N193" s="2" t="s">
        <v>697</v>
      </c>
      <c r="O193" s="2">
        <v>13</v>
      </c>
      <c r="P193" s="2"/>
      <c r="Q193" s="2">
        <v>1</v>
      </c>
      <c r="R193" s="2"/>
      <c r="S193" s="2"/>
      <c r="T193" s="3"/>
      <c r="U193" s="3"/>
      <c r="V193" s="40"/>
      <c r="W193" s="40"/>
      <c r="X193" s="40"/>
      <c r="Y193" s="40"/>
      <c r="Z193" s="40"/>
      <c r="AA193" s="40"/>
      <c r="AB193" s="40"/>
      <c r="AC193" s="40"/>
      <c r="AD193" s="40"/>
      <c r="AE193" s="40"/>
      <c r="AF193" s="40"/>
      <c r="AG193" s="40"/>
      <c r="AH193" s="40"/>
      <c r="AI193" s="40"/>
      <c r="AJ193" s="40"/>
      <c r="AK193" s="40"/>
      <c r="AL193" s="40"/>
      <c r="AM193" s="40"/>
      <c r="AN193" s="40"/>
    </row>
    <row r="194" spans="1:40" ht="14.5">
      <c r="A194" s="24" t="s">
        <v>471</v>
      </c>
      <c r="B194" s="13">
        <v>44020</v>
      </c>
      <c r="C194" s="2">
        <v>1</v>
      </c>
      <c r="D194" s="2">
        <v>1</v>
      </c>
      <c r="E194" s="2"/>
      <c r="F194" s="2"/>
      <c r="G194" s="2"/>
      <c r="H194" s="2"/>
      <c r="I194" s="2">
        <v>1</v>
      </c>
      <c r="J194" s="2"/>
      <c r="K194" s="2"/>
      <c r="L194" s="2"/>
      <c r="M194" s="2"/>
      <c r="N194" s="2">
        <v>3100</v>
      </c>
      <c r="O194" s="2">
        <v>1</v>
      </c>
      <c r="P194" s="2"/>
      <c r="Q194" s="2"/>
      <c r="R194" s="2"/>
      <c r="S194" s="2"/>
      <c r="T194" s="3"/>
      <c r="U194" s="3"/>
      <c r="V194" s="40"/>
      <c r="W194" s="40"/>
      <c r="X194" s="40"/>
      <c r="Y194" s="40"/>
      <c r="Z194" s="40"/>
      <c r="AA194" s="40"/>
      <c r="AB194" s="40"/>
      <c r="AC194" s="40"/>
      <c r="AD194" s="40"/>
      <c r="AE194" s="40"/>
      <c r="AF194" s="40"/>
      <c r="AG194" s="40"/>
      <c r="AH194" s="40"/>
      <c r="AI194" s="40"/>
      <c r="AJ194" s="40"/>
      <c r="AK194" s="40"/>
      <c r="AL194" s="40"/>
      <c r="AM194" s="40"/>
      <c r="AN194" s="40"/>
    </row>
    <row r="195" spans="1:40" ht="14.5">
      <c r="A195" s="24" t="s">
        <v>472</v>
      </c>
      <c r="B195" s="13">
        <v>44020</v>
      </c>
      <c r="C195" s="2">
        <v>2</v>
      </c>
      <c r="D195" s="2">
        <v>2</v>
      </c>
      <c r="E195" s="2"/>
      <c r="F195" s="2"/>
      <c r="G195" s="2"/>
      <c r="H195" s="2"/>
      <c r="I195" s="2"/>
      <c r="J195" s="2">
        <v>2</v>
      </c>
      <c r="K195" s="2"/>
      <c r="L195" s="2"/>
      <c r="M195" s="2"/>
      <c r="N195" s="2">
        <v>3795</v>
      </c>
      <c r="O195" s="2">
        <v>1</v>
      </c>
      <c r="P195" s="2"/>
      <c r="Q195" s="2"/>
      <c r="R195" s="2"/>
      <c r="S195" s="2"/>
      <c r="T195" s="3"/>
      <c r="U195" s="3"/>
      <c r="V195" s="40"/>
      <c r="W195" s="40"/>
      <c r="X195" s="40"/>
      <c r="Y195" s="40"/>
      <c r="Z195" s="40"/>
      <c r="AA195" s="40"/>
      <c r="AB195" s="40"/>
      <c r="AC195" s="40"/>
      <c r="AD195" s="40"/>
      <c r="AE195" s="40"/>
      <c r="AF195" s="40"/>
      <c r="AG195" s="40"/>
      <c r="AH195" s="40"/>
      <c r="AI195" s="40"/>
      <c r="AJ195" s="40"/>
      <c r="AK195" s="40"/>
      <c r="AL195" s="40"/>
      <c r="AM195" s="40"/>
      <c r="AN195" s="40"/>
    </row>
    <row r="196" spans="1:40" ht="14.5">
      <c r="A196" s="22" t="s">
        <v>474</v>
      </c>
      <c r="B196" s="13">
        <v>44025</v>
      </c>
      <c r="C196" s="2">
        <v>0</v>
      </c>
      <c r="D196" s="2">
        <v>1</v>
      </c>
      <c r="E196" s="2"/>
      <c r="F196" s="2"/>
      <c r="G196" s="2">
        <v>2</v>
      </c>
      <c r="H196" s="2"/>
      <c r="I196" s="2"/>
      <c r="J196" s="2"/>
      <c r="K196" s="2"/>
      <c r="L196" s="2"/>
      <c r="M196" s="2"/>
      <c r="N196" s="2"/>
      <c r="O196" s="2"/>
      <c r="P196" s="2"/>
      <c r="Q196" s="2">
        <v>2</v>
      </c>
      <c r="R196" s="2"/>
      <c r="S196" s="2"/>
      <c r="T196" s="3"/>
      <c r="U196" s="3"/>
      <c r="V196" s="40"/>
      <c r="W196" s="40"/>
      <c r="X196" s="40"/>
      <c r="Y196" s="40"/>
      <c r="Z196" s="40"/>
      <c r="AA196" s="40"/>
      <c r="AB196" s="40"/>
      <c r="AC196" s="40"/>
      <c r="AD196" s="40"/>
      <c r="AE196" s="40"/>
      <c r="AF196" s="40"/>
      <c r="AG196" s="40"/>
      <c r="AH196" s="40"/>
      <c r="AI196" s="40"/>
      <c r="AJ196" s="40"/>
      <c r="AK196" s="40"/>
      <c r="AL196" s="40"/>
      <c r="AM196" s="40"/>
      <c r="AN196" s="40"/>
    </row>
    <row r="197" spans="1:40" ht="14.5">
      <c r="A197" s="22" t="s">
        <v>475</v>
      </c>
      <c r="B197" s="13">
        <v>44024</v>
      </c>
      <c r="C197" s="2">
        <v>0</v>
      </c>
      <c r="D197" s="2">
        <v>5</v>
      </c>
      <c r="E197" s="2"/>
      <c r="F197" s="2"/>
      <c r="G197" s="2">
        <v>2</v>
      </c>
      <c r="H197" s="2">
        <v>2</v>
      </c>
      <c r="I197" s="2">
        <v>1</v>
      </c>
      <c r="J197" s="2"/>
      <c r="K197" s="2"/>
      <c r="L197" s="2"/>
      <c r="M197" s="2"/>
      <c r="N197" s="2"/>
      <c r="O197" s="2"/>
      <c r="P197" s="2"/>
      <c r="Q197" s="2">
        <v>5</v>
      </c>
      <c r="R197" s="2"/>
      <c r="S197" s="2"/>
      <c r="T197" s="3"/>
      <c r="U197" s="3"/>
      <c r="V197" s="40"/>
      <c r="W197" s="40"/>
      <c r="X197" s="40"/>
      <c r="Y197" s="40"/>
      <c r="Z197" s="40"/>
      <c r="AA197" s="40"/>
      <c r="AB197" s="40"/>
      <c r="AC197" s="40"/>
      <c r="AD197" s="40"/>
      <c r="AE197" s="40"/>
      <c r="AF197" s="40"/>
      <c r="AG197" s="40"/>
      <c r="AH197" s="40"/>
      <c r="AI197" s="40"/>
      <c r="AJ197" s="40"/>
      <c r="AK197" s="40"/>
      <c r="AL197" s="40"/>
      <c r="AM197" s="40"/>
      <c r="AN197" s="40"/>
    </row>
    <row r="198" spans="1:40" ht="14.5">
      <c r="A198" s="24" t="s">
        <v>478</v>
      </c>
      <c r="B198" s="25">
        <v>44025</v>
      </c>
      <c r="C198" s="2">
        <v>3</v>
      </c>
      <c r="D198" s="2">
        <v>3</v>
      </c>
      <c r="E198" s="2"/>
      <c r="F198" s="2"/>
      <c r="G198" s="2"/>
      <c r="H198" s="2">
        <v>2</v>
      </c>
      <c r="I198" s="2"/>
      <c r="J198" s="2">
        <v>1</v>
      </c>
      <c r="K198" s="2"/>
      <c r="L198" s="2"/>
      <c r="M198" s="2"/>
      <c r="N198" s="2">
        <v>2503</v>
      </c>
      <c r="O198" s="2">
        <v>2</v>
      </c>
      <c r="P198" s="2"/>
      <c r="Q198" s="2"/>
      <c r="R198" s="2">
        <v>1</v>
      </c>
      <c r="S198" s="2"/>
      <c r="T198" s="3"/>
      <c r="U198" s="3"/>
      <c r="V198" s="40"/>
      <c r="W198" s="40"/>
      <c r="X198" s="40"/>
      <c r="Y198" s="40"/>
      <c r="Z198" s="40"/>
      <c r="AA198" s="40"/>
      <c r="AB198" s="40"/>
      <c r="AC198" s="40"/>
      <c r="AD198" s="40"/>
      <c r="AE198" s="40"/>
      <c r="AF198" s="40"/>
      <c r="AG198" s="40"/>
      <c r="AH198" s="40"/>
      <c r="AI198" s="40"/>
      <c r="AJ198" s="40"/>
      <c r="AK198" s="40"/>
      <c r="AL198" s="40"/>
      <c r="AM198" s="40"/>
      <c r="AN198" s="40"/>
    </row>
    <row r="199" spans="1:40" ht="14.5">
      <c r="A199" s="24" t="s">
        <v>449</v>
      </c>
      <c r="B199" s="25">
        <v>44026</v>
      </c>
      <c r="C199" s="2">
        <v>1</v>
      </c>
      <c r="D199" s="2">
        <v>1</v>
      </c>
      <c r="E199" s="2"/>
      <c r="F199" s="2"/>
      <c r="G199" s="2"/>
      <c r="H199" s="2"/>
      <c r="I199" s="2">
        <v>1</v>
      </c>
      <c r="J199" s="2"/>
      <c r="K199" s="2"/>
      <c r="L199" s="2"/>
      <c r="M199" s="2"/>
      <c r="N199" s="2">
        <v>2540</v>
      </c>
      <c r="O199" s="2">
        <v>1</v>
      </c>
      <c r="P199" s="2"/>
      <c r="Q199" s="2"/>
      <c r="R199" s="2"/>
      <c r="S199" s="2"/>
      <c r="T199" s="3"/>
      <c r="U199" s="3"/>
      <c r="V199" s="40"/>
      <c r="W199" s="40"/>
      <c r="X199" s="40"/>
      <c r="Y199" s="40"/>
      <c r="Z199" s="40"/>
      <c r="AA199" s="40"/>
      <c r="AB199" s="40"/>
      <c r="AC199" s="40"/>
      <c r="AD199" s="40"/>
      <c r="AE199" s="40"/>
      <c r="AF199" s="40"/>
      <c r="AG199" s="40"/>
      <c r="AH199" s="40"/>
      <c r="AI199" s="40"/>
      <c r="AJ199" s="40"/>
      <c r="AK199" s="40"/>
      <c r="AL199" s="40"/>
      <c r="AM199" s="40"/>
      <c r="AN199" s="40"/>
    </row>
    <row r="200" spans="1:40" ht="14.5">
      <c r="A200" s="24" t="s">
        <v>480</v>
      </c>
      <c r="B200" s="25">
        <v>44027</v>
      </c>
      <c r="C200" s="2">
        <v>4</v>
      </c>
      <c r="D200" s="2">
        <v>4</v>
      </c>
      <c r="E200" s="2"/>
      <c r="F200" s="2"/>
      <c r="G200" s="2">
        <v>1</v>
      </c>
      <c r="H200" s="2"/>
      <c r="I200" s="2"/>
      <c r="J200" s="2">
        <v>3</v>
      </c>
      <c r="K200" s="2"/>
      <c r="L200" s="2"/>
      <c r="M200" s="2"/>
      <c r="N200" s="2">
        <v>3207</v>
      </c>
      <c r="O200" s="2"/>
      <c r="P200" s="2"/>
      <c r="Q200" s="2"/>
      <c r="R200" s="2"/>
      <c r="S200" s="2"/>
      <c r="T200" s="3"/>
      <c r="U200" s="3"/>
      <c r="V200" s="40"/>
      <c r="W200" s="40"/>
      <c r="X200" s="40"/>
      <c r="Y200" s="40"/>
      <c r="Z200" s="40"/>
      <c r="AA200" s="40"/>
      <c r="AB200" s="40"/>
      <c r="AC200" s="40"/>
      <c r="AD200" s="40"/>
      <c r="AE200" s="40"/>
      <c r="AF200" s="40"/>
      <c r="AG200" s="40"/>
      <c r="AH200" s="40"/>
      <c r="AI200" s="40"/>
      <c r="AJ200" s="40"/>
      <c r="AK200" s="40"/>
      <c r="AL200" s="40"/>
      <c r="AM200" s="40"/>
      <c r="AN200" s="40"/>
    </row>
    <row r="201" spans="1:40" ht="14.5">
      <c r="A201" s="24" t="s">
        <v>483</v>
      </c>
      <c r="B201" s="13">
        <v>44028</v>
      </c>
      <c r="C201" s="2">
        <v>1</v>
      </c>
      <c r="D201" s="2">
        <v>1</v>
      </c>
      <c r="E201" s="2"/>
      <c r="F201" s="2"/>
      <c r="G201" s="2"/>
      <c r="H201" s="2">
        <v>1</v>
      </c>
      <c r="I201" s="2"/>
      <c r="J201" s="2"/>
      <c r="K201" s="2"/>
      <c r="L201" s="2"/>
      <c r="M201" s="2"/>
      <c r="N201" s="2">
        <v>1705</v>
      </c>
      <c r="O201" s="2">
        <v>1</v>
      </c>
      <c r="P201" s="2"/>
      <c r="Q201" s="2"/>
      <c r="R201" s="2"/>
      <c r="S201" s="2"/>
      <c r="T201" s="3"/>
      <c r="U201" s="3"/>
      <c r="V201" s="40"/>
      <c r="W201" s="40"/>
      <c r="X201" s="40"/>
      <c r="Y201" s="40"/>
      <c r="Z201" s="40"/>
      <c r="AA201" s="40"/>
      <c r="AB201" s="40"/>
      <c r="AC201" s="40"/>
      <c r="AD201" s="40"/>
      <c r="AE201" s="40"/>
      <c r="AF201" s="40"/>
      <c r="AG201" s="40"/>
      <c r="AH201" s="40"/>
      <c r="AI201" s="40"/>
      <c r="AJ201" s="40"/>
      <c r="AK201" s="40"/>
      <c r="AL201" s="40"/>
      <c r="AM201" s="40"/>
      <c r="AN201" s="40"/>
    </row>
    <row r="202" spans="1:40" ht="14.5">
      <c r="A202" s="24" t="s">
        <v>484</v>
      </c>
      <c r="B202" s="13">
        <v>44015</v>
      </c>
      <c r="C202" s="2">
        <v>1</v>
      </c>
      <c r="D202" s="2">
        <v>1</v>
      </c>
      <c r="E202" s="2"/>
      <c r="F202" s="2"/>
      <c r="G202" s="2"/>
      <c r="H202" s="2"/>
      <c r="I202" s="2"/>
      <c r="J202" s="2">
        <v>1</v>
      </c>
      <c r="K202" s="2"/>
      <c r="L202" s="2"/>
      <c r="M202" s="2"/>
      <c r="N202" s="2">
        <v>2700</v>
      </c>
      <c r="O202" s="2"/>
      <c r="P202" s="2"/>
      <c r="Q202" s="2"/>
      <c r="R202" s="2"/>
      <c r="S202" s="2"/>
      <c r="T202" s="3"/>
      <c r="U202" s="3"/>
      <c r="V202" s="40"/>
      <c r="W202" s="40"/>
      <c r="X202" s="40"/>
      <c r="Y202" s="40"/>
      <c r="Z202" s="40"/>
      <c r="AA202" s="40"/>
      <c r="AB202" s="40"/>
      <c r="AC202" s="40"/>
      <c r="AD202" s="40"/>
      <c r="AE202" s="40"/>
      <c r="AF202" s="40"/>
      <c r="AG202" s="40"/>
      <c r="AH202" s="40"/>
      <c r="AI202" s="40"/>
      <c r="AJ202" s="40"/>
      <c r="AK202" s="40"/>
      <c r="AL202" s="40"/>
      <c r="AM202" s="40"/>
      <c r="AN202" s="40"/>
    </row>
    <row r="203" spans="1:40" ht="14.5">
      <c r="A203" s="24" t="s">
        <v>485</v>
      </c>
      <c r="B203" s="13">
        <v>44005</v>
      </c>
      <c r="C203" s="2">
        <v>9</v>
      </c>
      <c r="D203" s="2">
        <v>9</v>
      </c>
      <c r="E203" s="2"/>
      <c r="F203" s="2"/>
      <c r="G203" s="2"/>
      <c r="H203" s="2"/>
      <c r="I203" s="2">
        <v>3</v>
      </c>
      <c r="J203" s="2">
        <v>6</v>
      </c>
      <c r="K203" s="2"/>
      <c r="L203" s="2"/>
      <c r="M203" s="2"/>
      <c r="N203" s="2" t="s">
        <v>698</v>
      </c>
      <c r="O203" s="2"/>
      <c r="P203" s="2"/>
      <c r="Q203" s="2"/>
      <c r="R203" s="2"/>
      <c r="S203" s="2"/>
      <c r="T203" s="3"/>
      <c r="U203" s="3"/>
      <c r="V203" s="40"/>
      <c r="W203" s="40"/>
      <c r="X203" s="40"/>
      <c r="Y203" s="40"/>
      <c r="Z203" s="40"/>
      <c r="AA203" s="40"/>
      <c r="AB203" s="40"/>
      <c r="AC203" s="40"/>
      <c r="AD203" s="40"/>
      <c r="AE203" s="40"/>
      <c r="AF203" s="40"/>
      <c r="AG203" s="40"/>
      <c r="AH203" s="40"/>
      <c r="AI203" s="40"/>
      <c r="AJ203" s="40"/>
      <c r="AK203" s="40"/>
      <c r="AL203" s="40"/>
      <c r="AM203" s="40"/>
      <c r="AN203" s="40"/>
    </row>
    <row r="204" spans="1:40" ht="14.5">
      <c r="A204" s="24" t="s">
        <v>487</v>
      </c>
      <c r="B204" s="13">
        <v>44024</v>
      </c>
      <c r="C204" s="2">
        <v>1</v>
      </c>
      <c r="D204" s="2">
        <v>1</v>
      </c>
      <c r="E204" s="2"/>
      <c r="F204" s="2"/>
      <c r="G204" s="2"/>
      <c r="H204" s="2">
        <v>1</v>
      </c>
      <c r="I204" s="2"/>
      <c r="J204" s="2"/>
      <c r="K204" s="2"/>
      <c r="L204" s="2"/>
      <c r="M204" s="2"/>
      <c r="N204" s="2"/>
      <c r="O204" s="2">
        <v>1</v>
      </c>
      <c r="P204" s="2"/>
      <c r="Q204" s="2"/>
      <c r="R204" s="2"/>
      <c r="S204" s="2"/>
      <c r="T204" s="3"/>
      <c r="U204" s="3"/>
      <c r="V204" s="40"/>
      <c r="W204" s="40"/>
      <c r="X204" s="40"/>
      <c r="Y204" s="40"/>
      <c r="Z204" s="40"/>
      <c r="AA204" s="40"/>
      <c r="AB204" s="40"/>
      <c r="AC204" s="40"/>
      <c r="AD204" s="40"/>
      <c r="AE204" s="40"/>
      <c r="AF204" s="40"/>
      <c r="AG204" s="40"/>
      <c r="AH204" s="40"/>
      <c r="AI204" s="40"/>
      <c r="AJ204" s="40"/>
      <c r="AK204" s="40"/>
      <c r="AL204" s="40"/>
      <c r="AM204" s="40"/>
      <c r="AN204" s="40"/>
    </row>
    <row r="205" spans="1:40" ht="14.5">
      <c r="A205" s="24" t="s">
        <v>488</v>
      </c>
      <c r="B205" s="13">
        <v>44028</v>
      </c>
      <c r="C205" s="2">
        <v>2</v>
      </c>
      <c r="D205" s="2">
        <v>2</v>
      </c>
      <c r="E205" s="2"/>
      <c r="F205" s="2"/>
      <c r="G205" s="2"/>
      <c r="H205" s="2"/>
      <c r="I205" s="2"/>
      <c r="J205" s="2"/>
      <c r="K205" s="2"/>
      <c r="L205" s="2"/>
      <c r="M205" s="2"/>
      <c r="N205" s="2"/>
      <c r="O205" s="2"/>
      <c r="P205" s="2" t="s">
        <v>661</v>
      </c>
      <c r="Q205" s="2"/>
      <c r="R205" s="2"/>
      <c r="S205" s="2"/>
      <c r="T205" s="3"/>
      <c r="U205" s="3"/>
      <c r="V205" s="40"/>
      <c r="W205" s="40"/>
      <c r="X205" s="40"/>
      <c r="Y205" s="40"/>
      <c r="Z205" s="40"/>
      <c r="AA205" s="40"/>
      <c r="AB205" s="40"/>
      <c r="AC205" s="40"/>
      <c r="AD205" s="40"/>
      <c r="AE205" s="40"/>
      <c r="AF205" s="40"/>
      <c r="AG205" s="40"/>
      <c r="AH205" s="40"/>
      <c r="AI205" s="40"/>
      <c r="AJ205" s="40"/>
      <c r="AK205" s="40"/>
      <c r="AL205" s="40"/>
      <c r="AM205" s="40"/>
      <c r="AN205" s="40"/>
    </row>
    <row r="206" spans="1:40" ht="14.5">
      <c r="A206" s="24" t="s">
        <v>489</v>
      </c>
      <c r="B206" s="13">
        <v>43981</v>
      </c>
      <c r="C206" s="2">
        <v>3</v>
      </c>
      <c r="D206" s="2">
        <v>3</v>
      </c>
      <c r="E206" s="2"/>
      <c r="F206" s="2"/>
      <c r="G206" s="2"/>
      <c r="H206" s="2">
        <v>1</v>
      </c>
      <c r="I206" s="2"/>
      <c r="J206" s="2">
        <v>2</v>
      </c>
      <c r="K206" s="2"/>
      <c r="L206" s="2"/>
      <c r="M206" s="2"/>
      <c r="N206" s="2"/>
      <c r="O206" s="2"/>
      <c r="P206" s="2"/>
      <c r="Q206" s="2"/>
      <c r="R206" s="2"/>
      <c r="S206" s="2"/>
      <c r="T206" s="3"/>
      <c r="U206" s="3"/>
      <c r="V206" s="40"/>
      <c r="W206" s="40"/>
      <c r="X206" s="40"/>
      <c r="Y206" s="40"/>
      <c r="Z206" s="40"/>
      <c r="AA206" s="40"/>
      <c r="AB206" s="40"/>
      <c r="AC206" s="40"/>
      <c r="AD206" s="40"/>
      <c r="AE206" s="40"/>
      <c r="AF206" s="40"/>
      <c r="AG206" s="40"/>
      <c r="AH206" s="40"/>
      <c r="AI206" s="40"/>
      <c r="AJ206" s="40"/>
      <c r="AK206" s="40"/>
      <c r="AL206" s="40"/>
      <c r="AM206" s="40"/>
      <c r="AN206" s="40"/>
    </row>
    <row r="207" spans="1:40" ht="14.5">
      <c r="A207" s="24" t="s">
        <v>492</v>
      </c>
      <c r="B207" s="13">
        <v>44028</v>
      </c>
      <c r="C207" s="2"/>
      <c r="D207" s="2"/>
      <c r="E207" s="2">
        <v>12</v>
      </c>
      <c r="F207" s="2"/>
      <c r="G207" s="2"/>
      <c r="H207" s="2"/>
      <c r="I207" s="2"/>
      <c r="J207" s="2"/>
      <c r="K207" s="2"/>
      <c r="L207" s="2"/>
      <c r="M207" s="2"/>
      <c r="N207" s="2"/>
      <c r="O207" s="2"/>
      <c r="P207" s="2"/>
      <c r="Q207" s="2"/>
      <c r="R207" s="2"/>
      <c r="S207" s="2"/>
      <c r="T207" s="3"/>
      <c r="U207" s="3"/>
      <c r="V207" s="40"/>
      <c r="W207" s="40"/>
      <c r="X207" s="40"/>
      <c r="Y207" s="40"/>
      <c r="Z207" s="40"/>
      <c r="AA207" s="40"/>
      <c r="AB207" s="40"/>
      <c r="AC207" s="40"/>
      <c r="AD207" s="40"/>
      <c r="AE207" s="40"/>
      <c r="AF207" s="40"/>
      <c r="AG207" s="40"/>
      <c r="AH207" s="40"/>
      <c r="AI207" s="40"/>
      <c r="AJ207" s="40"/>
      <c r="AK207" s="40"/>
      <c r="AL207" s="40"/>
      <c r="AM207" s="40"/>
      <c r="AN207" s="40"/>
    </row>
    <row r="208" spans="1:40" ht="14.5">
      <c r="A208" s="24" t="s">
        <v>496</v>
      </c>
      <c r="B208" s="13">
        <v>44028</v>
      </c>
      <c r="C208" s="2">
        <v>16</v>
      </c>
      <c r="D208" s="2">
        <v>16</v>
      </c>
      <c r="E208" s="2"/>
      <c r="F208" s="2"/>
      <c r="G208" s="2"/>
      <c r="H208" s="2"/>
      <c r="I208" s="2"/>
      <c r="J208" s="2"/>
      <c r="K208" s="2"/>
      <c r="L208" s="2"/>
      <c r="M208" s="2"/>
      <c r="N208" s="2"/>
      <c r="O208" s="2"/>
      <c r="P208" s="2"/>
      <c r="Q208" s="2">
        <v>2</v>
      </c>
      <c r="R208" s="2"/>
      <c r="S208" s="2"/>
      <c r="T208" s="3"/>
      <c r="U208" s="3"/>
      <c r="V208" s="40"/>
      <c r="W208" s="40"/>
      <c r="X208" s="40"/>
      <c r="Y208" s="40"/>
      <c r="Z208" s="40"/>
      <c r="AA208" s="40"/>
      <c r="AB208" s="40"/>
      <c r="AC208" s="40"/>
      <c r="AD208" s="40"/>
      <c r="AE208" s="40"/>
      <c r="AF208" s="40"/>
      <c r="AG208" s="40"/>
      <c r="AH208" s="40"/>
      <c r="AI208" s="40"/>
      <c r="AJ208" s="40"/>
      <c r="AK208" s="40"/>
      <c r="AL208" s="40"/>
      <c r="AM208" s="40"/>
      <c r="AN208" s="40"/>
    </row>
    <row r="209" spans="1:40" ht="14.5">
      <c r="A209" s="1" t="s">
        <v>498</v>
      </c>
      <c r="B209" s="13">
        <v>44025</v>
      </c>
      <c r="C209" s="2">
        <v>1</v>
      </c>
      <c r="D209" s="2">
        <v>1</v>
      </c>
      <c r="E209" s="2"/>
      <c r="F209" s="2"/>
      <c r="G209" s="2"/>
      <c r="H209" s="2"/>
      <c r="I209" s="2"/>
      <c r="J209" s="2">
        <v>1</v>
      </c>
      <c r="K209" s="2"/>
      <c r="L209" s="2"/>
      <c r="M209" s="2"/>
      <c r="N209" s="2">
        <v>3010</v>
      </c>
      <c r="O209" s="2">
        <v>1</v>
      </c>
      <c r="P209" s="2"/>
      <c r="Q209" s="2"/>
      <c r="R209" s="2"/>
      <c r="S209" s="2"/>
      <c r="T209" s="3"/>
      <c r="U209" s="3"/>
      <c r="V209" s="40"/>
      <c r="W209" s="40"/>
      <c r="X209" s="40"/>
      <c r="Y209" s="40"/>
      <c r="Z209" s="40"/>
      <c r="AA209" s="40"/>
      <c r="AB209" s="40"/>
      <c r="AC209" s="40"/>
      <c r="AD209" s="40"/>
      <c r="AE209" s="40"/>
      <c r="AF209" s="40"/>
      <c r="AG209" s="40"/>
      <c r="AH209" s="40"/>
      <c r="AI209" s="40"/>
      <c r="AJ209" s="40"/>
      <c r="AK209" s="40"/>
      <c r="AL209" s="40"/>
      <c r="AM209" s="40"/>
      <c r="AN209" s="40"/>
    </row>
    <row r="210" spans="1:40" ht="14.5">
      <c r="A210" s="24" t="s">
        <v>499</v>
      </c>
      <c r="B210" s="13">
        <v>44029</v>
      </c>
      <c r="C210" s="2">
        <v>2</v>
      </c>
      <c r="D210" s="2">
        <v>2</v>
      </c>
      <c r="E210" s="2"/>
      <c r="F210" s="2"/>
      <c r="G210" s="2"/>
      <c r="H210" s="2"/>
      <c r="I210" s="2"/>
      <c r="J210" s="2">
        <v>2</v>
      </c>
      <c r="K210" s="2"/>
      <c r="L210" s="2"/>
      <c r="M210" s="2">
        <v>1</v>
      </c>
      <c r="N210" s="2">
        <v>3020</v>
      </c>
      <c r="O210" s="2"/>
      <c r="P210" s="2"/>
      <c r="Q210" s="2"/>
      <c r="R210" s="2"/>
      <c r="S210" s="2"/>
      <c r="T210" s="3"/>
      <c r="U210" s="3"/>
      <c r="V210" s="40"/>
      <c r="W210" s="40"/>
      <c r="X210" s="40"/>
      <c r="Y210" s="40"/>
      <c r="Z210" s="40"/>
      <c r="AA210" s="40"/>
      <c r="AB210" s="40"/>
      <c r="AC210" s="40"/>
      <c r="AD210" s="40"/>
      <c r="AE210" s="40"/>
      <c r="AF210" s="40"/>
      <c r="AG210" s="40"/>
      <c r="AH210" s="40"/>
      <c r="AI210" s="40"/>
      <c r="AJ210" s="40"/>
      <c r="AK210" s="40"/>
      <c r="AL210" s="40"/>
      <c r="AM210" s="40"/>
      <c r="AN210" s="40"/>
    </row>
    <row r="211" spans="1:40" ht="14.5">
      <c r="A211" s="24" t="s">
        <v>501</v>
      </c>
      <c r="B211" s="13">
        <v>44030</v>
      </c>
      <c r="C211" s="185">
        <v>10</v>
      </c>
      <c r="D211" s="185">
        <v>10</v>
      </c>
      <c r="E211" s="185">
        <v>19</v>
      </c>
      <c r="F211" s="2"/>
      <c r="G211" s="2"/>
      <c r="H211" s="2"/>
      <c r="I211" s="2"/>
      <c r="J211" s="2"/>
      <c r="K211" s="2"/>
      <c r="L211" s="2"/>
      <c r="M211" s="2">
        <v>1</v>
      </c>
      <c r="N211" s="2"/>
      <c r="O211" s="2">
        <v>3</v>
      </c>
      <c r="P211" s="2"/>
      <c r="Q211" s="2"/>
      <c r="R211" s="2"/>
      <c r="S211" s="2"/>
      <c r="T211" s="3"/>
      <c r="U211" s="3"/>
      <c r="V211" s="40"/>
      <c r="W211" s="40"/>
      <c r="X211" s="40"/>
      <c r="Y211" s="40"/>
      <c r="Z211" s="40"/>
      <c r="AA211" s="40"/>
      <c r="AB211" s="40"/>
      <c r="AC211" s="40"/>
      <c r="AD211" s="40"/>
      <c r="AE211" s="40"/>
      <c r="AF211" s="40"/>
      <c r="AG211" s="40"/>
      <c r="AH211" s="40"/>
      <c r="AI211" s="40"/>
      <c r="AJ211" s="40"/>
      <c r="AK211" s="40"/>
      <c r="AL211" s="40"/>
      <c r="AM211" s="40"/>
      <c r="AN211" s="40"/>
    </row>
    <row r="212" spans="1:40" ht="14.5">
      <c r="A212" s="24" t="s">
        <v>505</v>
      </c>
      <c r="B212" s="23">
        <v>44002</v>
      </c>
      <c r="C212" s="2">
        <v>25</v>
      </c>
      <c r="D212" s="2">
        <v>25</v>
      </c>
      <c r="E212" s="2"/>
      <c r="F212" s="2"/>
      <c r="G212" s="2"/>
      <c r="H212" s="2"/>
      <c r="I212" s="2">
        <v>10</v>
      </c>
      <c r="J212" s="2">
        <v>15</v>
      </c>
      <c r="K212" s="2"/>
      <c r="L212" s="2"/>
      <c r="M212" s="2"/>
      <c r="N212" s="2"/>
      <c r="O212" s="2"/>
      <c r="P212" s="2"/>
      <c r="Q212" s="2"/>
      <c r="R212" s="2"/>
      <c r="S212" s="2"/>
      <c r="T212" s="3"/>
      <c r="U212" s="3"/>
      <c r="V212" s="40"/>
      <c r="W212" s="40"/>
      <c r="X212" s="40"/>
      <c r="Y212" s="40"/>
      <c r="Z212" s="40"/>
      <c r="AA212" s="40"/>
      <c r="AB212" s="40"/>
      <c r="AC212" s="40"/>
      <c r="AD212" s="40"/>
      <c r="AE212" s="40"/>
      <c r="AF212" s="40"/>
      <c r="AG212" s="40"/>
      <c r="AH212" s="40"/>
      <c r="AI212" s="40"/>
      <c r="AJ212" s="40"/>
      <c r="AK212" s="40"/>
      <c r="AL212" s="40"/>
      <c r="AM212" s="40"/>
      <c r="AN212" s="40"/>
    </row>
    <row r="213" spans="1:40" ht="14.5">
      <c r="A213" s="24" t="s">
        <v>507</v>
      </c>
      <c r="B213" s="13">
        <v>44027</v>
      </c>
      <c r="C213" s="2">
        <v>1</v>
      </c>
      <c r="D213" s="2">
        <v>1</v>
      </c>
      <c r="E213" s="2"/>
      <c r="F213" s="2"/>
      <c r="G213" s="2"/>
      <c r="H213" s="2"/>
      <c r="I213" s="2"/>
      <c r="J213" s="2">
        <v>1</v>
      </c>
      <c r="K213" s="2"/>
      <c r="L213" s="2"/>
      <c r="M213" s="2">
        <v>1</v>
      </c>
      <c r="N213" s="2">
        <v>2900</v>
      </c>
      <c r="O213" s="2">
        <v>1</v>
      </c>
      <c r="P213" s="2"/>
      <c r="Q213" s="2"/>
      <c r="R213" s="2"/>
      <c r="S213" s="2"/>
      <c r="T213" s="3"/>
      <c r="U213" s="3"/>
      <c r="V213" s="40"/>
      <c r="W213" s="40"/>
      <c r="X213" s="40"/>
      <c r="Y213" s="40"/>
      <c r="Z213" s="40"/>
      <c r="AA213" s="40"/>
      <c r="AB213" s="40"/>
      <c r="AC213" s="40"/>
      <c r="AD213" s="40"/>
      <c r="AE213" s="40"/>
      <c r="AF213" s="40"/>
      <c r="AG213" s="40"/>
      <c r="AH213" s="40"/>
      <c r="AI213" s="40"/>
      <c r="AJ213" s="40"/>
      <c r="AK213" s="40"/>
      <c r="AL213" s="40"/>
      <c r="AM213" s="40"/>
      <c r="AN213" s="40"/>
    </row>
    <row r="214" spans="1:40" ht="14.5">
      <c r="A214" s="24" t="s">
        <v>510</v>
      </c>
      <c r="B214" s="13">
        <v>44019</v>
      </c>
      <c r="C214" s="2">
        <v>134</v>
      </c>
      <c r="D214" s="2">
        <v>134</v>
      </c>
      <c r="E214" s="2">
        <v>1</v>
      </c>
      <c r="F214" s="2"/>
      <c r="G214" s="2"/>
      <c r="H214" s="2"/>
      <c r="I214" s="2"/>
      <c r="J214" s="2"/>
      <c r="K214" s="2"/>
      <c r="L214" s="2"/>
      <c r="M214" s="2"/>
      <c r="N214" s="2"/>
      <c r="O214" s="2">
        <v>24</v>
      </c>
      <c r="P214" s="2"/>
      <c r="Q214" s="185">
        <v>3</v>
      </c>
      <c r="R214" s="2"/>
      <c r="S214" s="2">
        <v>1</v>
      </c>
      <c r="T214" s="26"/>
      <c r="U214" s="3"/>
      <c r="V214" s="40"/>
      <c r="W214" s="40"/>
      <c r="X214" s="40"/>
      <c r="Y214" s="40"/>
      <c r="Z214" s="40"/>
      <c r="AA214" s="40"/>
      <c r="AB214" s="40"/>
      <c r="AC214" s="40"/>
      <c r="AD214" s="40"/>
      <c r="AE214" s="40"/>
      <c r="AF214" s="40"/>
      <c r="AG214" s="40"/>
      <c r="AH214" s="40"/>
      <c r="AI214" s="40"/>
      <c r="AJ214" s="40"/>
      <c r="AK214" s="40"/>
      <c r="AL214" s="40"/>
      <c r="AM214" s="40"/>
      <c r="AN214" s="40"/>
    </row>
    <row r="215" spans="1:40" ht="14.5">
      <c r="A215" s="1" t="s">
        <v>511</v>
      </c>
      <c r="B215" s="13">
        <v>44027</v>
      </c>
      <c r="C215" s="2">
        <v>20</v>
      </c>
      <c r="D215" s="2">
        <v>19</v>
      </c>
      <c r="E215" s="2">
        <v>4</v>
      </c>
      <c r="F215" s="26" t="s">
        <v>512</v>
      </c>
      <c r="G215" s="2"/>
      <c r="H215" s="2"/>
      <c r="I215" s="2"/>
      <c r="J215" s="2"/>
      <c r="K215" s="2"/>
      <c r="L215" s="2"/>
      <c r="M215" s="2">
        <v>1</v>
      </c>
      <c r="N215" s="2"/>
      <c r="O215" s="2"/>
      <c r="P215" s="2"/>
      <c r="Q215" s="2"/>
      <c r="R215" s="2"/>
      <c r="S215" s="2"/>
      <c r="T215" s="3"/>
      <c r="U215" s="3"/>
      <c r="V215" s="40"/>
      <c r="W215" s="40"/>
      <c r="X215" s="40"/>
      <c r="Y215" s="40"/>
      <c r="Z215" s="40"/>
      <c r="AA215" s="40"/>
      <c r="AB215" s="40"/>
      <c r="AC215" s="40"/>
      <c r="AD215" s="40"/>
      <c r="AE215" s="40"/>
      <c r="AF215" s="40"/>
      <c r="AG215" s="40"/>
      <c r="AH215" s="40"/>
      <c r="AI215" s="40"/>
      <c r="AJ215" s="40"/>
      <c r="AK215" s="40"/>
      <c r="AL215" s="40"/>
      <c r="AM215" s="40"/>
      <c r="AN215" s="40"/>
    </row>
    <row r="216" spans="1:40" ht="14.5">
      <c r="A216" s="24" t="s">
        <v>514</v>
      </c>
      <c r="B216" s="13">
        <v>44030</v>
      </c>
      <c r="C216" s="2">
        <v>1</v>
      </c>
      <c r="D216" s="2">
        <v>1</v>
      </c>
      <c r="E216" s="2"/>
      <c r="F216" s="2"/>
      <c r="G216" s="2"/>
      <c r="H216" s="2"/>
      <c r="I216" s="2"/>
      <c r="J216" s="2">
        <v>1</v>
      </c>
      <c r="K216" s="2"/>
      <c r="L216" s="2"/>
      <c r="M216" s="2"/>
      <c r="N216" s="2">
        <v>3110</v>
      </c>
      <c r="O216" s="2">
        <v>1</v>
      </c>
      <c r="P216" s="2"/>
      <c r="Q216" s="2"/>
      <c r="R216" s="2"/>
      <c r="S216" s="2"/>
      <c r="T216" s="3"/>
      <c r="U216" s="3"/>
      <c r="V216" s="40"/>
      <c r="W216" s="40"/>
      <c r="X216" s="40"/>
      <c r="Y216" s="40"/>
      <c r="Z216" s="40"/>
      <c r="AA216" s="40"/>
      <c r="AB216" s="40"/>
      <c r="AC216" s="40"/>
      <c r="AD216" s="40"/>
      <c r="AE216" s="40"/>
      <c r="AF216" s="40"/>
      <c r="AG216" s="40"/>
      <c r="AH216" s="40"/>
      <c r="AI216" s="40"/>
      <c r="AJ216" s="40"/>
      <c r="AK216" s="40"/>
      <c r="AL216" s="40"/>
      <c r="AM216" s="40"/>
      <c r="AN216" s="40"/>
    </row>
    <row r="217" spans="1:40" ht="14.5">
      <c r="A217" s="24" t="s">
        <v>515</v>
      </c>
      <c r="B217" s="13">
        <v>44032</v>
      </c>
      <c r="C217" s="2">
        <v>24</v>
      </c>
      <c r="D217" s="2">
        <v>23</v>
      </c>
      <c r="E217" s="2"/>
      <c r="F217" s="2"/>
      <c r="G217" s="2"/>
      <c r="H217" s="2"/>
      <c r="I217" s="2"/>
      <c r="J217" s="2"/>
      <c r="K217" s="2"/>
      <c r="L217" s="2"/>
      <c r="M217" s="2"/>
      <c r="N217" s="2"/>
      <c r="O217" s="2"/>
      <c r="P217" s="2"/>
      <c r="Q217" s="2"/>
      <c r="R217" s="2"/>
      <c r="S217" s="2"/>
      <c r="T217" s="3"/>
      <c r="U217" s="3"/>
      <c r="V217" s="40"/>
      <c r="W217" s="40"/>
      <c r="X217" s="40"/>
      <c r="Y217" s="40"/>
      <c r="Z217" s="40"/>
      <c r="AA217" s="40"/>
      <c r="AB217" s="40"/>
      <c r="AC217" s="40"/>
      <c r="AD217" s="40"/>
      <c r="AE217" s="40"/>
      <c r="AF217" s="40"/>
      <c r="AG217" s="40"/>
      <c r="AH217" s="40"/>
      <c r="AI217" s="40"/>
      <c r="AJ217" s="40"/>
      <c r="AK217" s="40"/>
      <c r="AL217" s="40"/>
      <c r="AM217" s="40"/>
      <c r="AN217" s="40"/>
    </row>
    <row r="218" spans="1:40" ht="14.5">
      <c r="A218" s="24" t="s">
        <v>520</v>
      </c>
      <c r="B218" s="13">
        <v>44033</v>
      </c>
      <c r="C218" s="2">
        <v>51</v>
      </c>
      <c r="D218" s="2">
        <v>51</v>
      </c>
      <c r="E218" s="2"/>
      <c r="F218" s="2"/>
      <c r="G218" s="2"/>
      <c r="H218" s="2"/>
      <c r="I218" s="20">
        <v>10</v>
      </c>
      <c r="J218" s="2">
        <v>41</v>
      </c>
      <c r="K218" s="2"/>
      <c r="L218" s="2"/>
      <c r="M218" s="2"/>
      <c r="N218" s="2"/>
      <c r="O218" s="2"/>
      <c r="P218" s="2"/>
      <c r="Q218" s="2"/>
      <c r="R218" s="2"/>
      <c r="S218" s="2"/>
      <c r="T218" s="20" t="s">
        <v>699</v>
      </c>
      <c r="U218" s="3"/>
      <c r="V218" s="40"/>
      <c r="W218" s="40"/>
      <c r="X218" s="40"/>
      <c r="Y218" s="40"/>
      <c r="Z218" s="40"/>
      <c r="AA218" s="40"/>
      <c r="AB218" s="40"/>
      <c r="AC218" s="40"/>
      <c r="AD218" s="40"/>
      <c r="AE218" s="40"/>
      <c r="AF218" s="40"/>
      <c r="AG218" s="40"/>
      <c r="AH218" s="40"/>
      <c r="AI218" s="40"/>
      <c r="AJ218" s="40"/>
      <c r="AK218" s="40"/>
      <c r="AL218" s="40"/>
      <c r="AM218" s="40"/>
      <c r="AN218" s="40"/>
    </row>
    <row r="219" spans="1:40" ht="14.5">
      <c r="A219" s="24" t="s">
        <v>112</v>
      </c>
      <c r="B219" s="13">
        <v>44033</v>
      </c>
      <c r="C219" s="2">
        <v>21</v>
      </c>
      <c r="D219" s="2">
        <v>21</v>
      </c>
      <c r="E219" s="2"/>
      <c r="F219" s="2"/>
      <c r="G219" s="2"/>
      <c r="H219" s="2"/>
      <c r="I219" s="2"/>
      <c r="J219" s="2"/>
      <c r="K219" s="2"/>
      <c r="L219" s="2"/>
      <c r="M219" s="2"/>
      <c r="N219" s="2"/>
      <c r="O219" s="2"/>
      <c r="P219" s="2"/>
      <c r="Q219" s="2"/>
      <c r="R219" s="2"/>
      <c r="S219" s="2"/>
      <c r="T219" s="3"/>
      <c r="U219" s="3"/>
      <c r="V219" s="40"/>
      <c r="W219" s="40"/>
      <c r="X219" s="40"/>
      <c r="Y219" s="40"/>
      <c r="Z219" s="40"/>
      <c r="AA219" s="40"/>
      <c r="AB219" s="40"/>
      <c r="AC219" s="40"/>
      <c r="AD219" s="40"/>
      <c r="AE219" s="40"/>
      <c r="AF219" s="40"/>
      <c r="AG219" s="40"/>
      <c r="AH219" s="40"/>
      <c r="AI219" s="40"/>
      <c r="AJ219" s="40"/>
      <c r="AK219" s="40"/>
      <c r="AL219" s="40"/>
      <c r="AM219" s="40"/>
      <c r="AN219" s="40"/>
    </row>
    <row r="220" spans="1:40" ht="14.5">
      <c r="A220" s="24" t="s">
        <v>524</v>
      </c>
      <c r="B220" s="13">
        <v>44025</v>
      </c>
      <c r="C220" s="2" t="s">
        <v>700</v>
      </c>
      <c r="D220" s="2">
        <v>1</v>
      </c>
      <c r="E220" s="2"/>
      <c r="F220" s="2"/>
      <c r="G220" s="2">
        <v>1</v>
      </c>
      <c r="H220" s="2"/>
      <c r="I220" s="2"/>
      <c r="J220" s="2"/>
      <c r="K220" s="2"/>
      <c r="L220" s="2"/>
      <c r="M220" s="2"/>
      <c r="N220" s="2">
        <v>300</v>
      </c>
      <c r="O220" s="2"/>
      <c r="P220" s="2"/>
      <c r="Q220" s="2"/>
      <c r="R220" s="2"/>
      <c r="S220" s="2">
        <v>1</v>
      </c>
      <c r="T220" s="3"/>
      <c r="U220" s="3"/>
      <c r="V220" s="40"/>
      <c r="W220" s="40"/>
      <c r="X220" s="40"/>
      <c r="Y220" s="40"/>
      <c r="Z220" s="40"/>
      <c r="AA220" s="40"/>
      <c r="AB220" s="40"/>
      <c r="AC220" s="40"/>
      <c r="AD220" s="40"/>
      <c r="AE220" s="40"/>
      <c r="AF220" s="40"/>
      <c r="AG220" s="40"/>
      <c r="AH220" s="40"/>
      <c r="AI220" s="40"/>
      <c r="AJ220" s="40"/>
      <c r="AK220" s="40"/>
      <c r="AL220" s="40"/>
      <c r="AM220" s="40"/>
      <c r="AN220" s="40"/>
    </row>
    <row r="221" spans="1:40" ht="14.5">
      <c r="A221" s="24" t="s">
        <v>525</v>
      </c>
      <c r="B221" s="13">
        <v>44035</v>
      </c>
      <c r="C221" s="2">
        <v>10</v>
      </c>
      <c r="D221" s="2">
        <v>10</v>
      </c>
      <c r="E221" s="2"/>
      <c r="F221" s="2"/>
      <c r="G221" s="2"/>
      <c r="H221" s="2"/>
      <c r="I221" s="2">
        <v>1</v>
      </c>
      <c r="J221" s="2">
        <v>9</v>
      </c>
      <c r="K221" s="2"/>
      <c r="L221" s="2"/>
      <c r="M221" s="2"/>
      <c r="N221" s="2">
        <v>3102</v>
      </c>
      <c r="O221" s="2">
        <v>10</v>
      </c>
      <c r="P221" s="2"/>
      <c r="Q221" s="2"/>
      <c r="R221" s="2"/>
      <c r="S221" s="2"/>
      <c r="T221" s="3"/>
      <c r="U221" s="3"/>
      <c r="V221" s="40"/>
      <c r="W221" s="40"/>
      <c r="X221" s="40"/>
      <c r="Y221" s="40"/>
      <c r="Z221" s="40"/>
      <c r="AA221" s="40"/>
      <c r="AB221" s="40"/>
      <c r="AC221" s="40"/>
      <c r="AD221" s="40"/>
      <c r="AE221" s="40"/>
      <c r="AF221" s="40"/>
      <c r="AG221" s="40"/>
      <c r="AH221" s="40"/>
      <c r="AI221" s="40"/>
      <c r="AJ221" s="40"/>
      <c r="AK221" s="40"/>
      <c r="AL221" s="40"/>
      <c r="AM221" s="40"/>
      <c r="AN221" s="40"/>
    </row>
    <row r="222" spans="1:40" ht="14.5">
      <c r="A222" s="24" t="s">
        <v>527</v>
      </c>
      <c r="B222" s="13">
        <v>44033</v>
      </c>
      <c r="C222" s="2">
        <v>99</v>
      </c>
      <c r="D222" s="2">
        <v>99</v>
      </c>
      <c r="E222" s="2"/>
      <c r="F222" s="26" t="s">
        <v>701</v>
      </c>
      <c r="G222" s="2"/>
      <c r="H222" s="2"/>
      <c r="I222" s="2"/>
      <c r="J222" s="2"/>
      <c r="K222" s="2"/>
      <c r="L222" s="2"/>
      <c r="M222" s="2"/>
      <c r="N222" s="26" t="s">
        <v>702</v>
      </c>
      <c r="O222" s="2"/>
      <c r="P222" s="2"/>
      <c r="Q222" s="2"/>
      <c r="R222" s="2"/>
      <c r="S222" s="2"/>
      <c r="T222" s="3"/>
      <c r="U222" s="3"/>
      <c r="V222" s="40"/>
      <c r="W222" s="40"/>
      <c r="X222" s="40"/>
      <c r="Y222" s="40"/>
      <c r="Z222" s="40"/>
      <c r="AA222" s="40"/>
      <c r="AB222" s="40"/>
      <c r="AC222" s="40"/>
      <c r="AD222" s="40"/>
      <c r="AE222" s="40"/>
      <c r="AF222" s="40"/>
      <c r="AG222" s="40"/>
      <c r="AH222" s="40"/>
      <c r="AI222" s="40"/>
      <c r="AJ222" s="40"/>
      <c r="AK222" s="40"/>
      <c r="AL222" s="40"/>
      <c r="AM222" s="40"/>
      <c r="AN222" s="40"/>
    </row>
    <row r="223" spans="1:40" ht="14.5">
      <c r="A223" s="24" t="s">
        <v>530</v>
      </c>
      <c r="B223" s="13">
        <v>44033</v>
      </c>
      <c r="C223" s="2">
        <v>1</v>
      </c>
      <c r="D223" s="2">
        <v>1</v>
      </c>
      <c r="E223" s="2"/>
      <c r="F223" s="2"/>
      <c r="G223" s="2"/>
      <c r="H223" s="2"/>
      <c r="I223" s="2"/>
      <c r="J223" s="2">
        <v>1</v>
      </c>
      <c r="K223" s="2"/>
      <c r="L223" s="2"/>
      <c r="M223" s="2"/>
      <c r="N223" s="2">
        <v>3810</v>
      </c>
      <c r="O223" s="2"/>
      <c r="P223" s="2"/>
      <c r="Q223" s="2"/>
      <c r="R223" s="2"/>
      <c r="S223" s="2"/>
      <c r="T223" s="3"/>
      <c r="U223" s="3"/>
      <c r="V223" s="40"/>
      <c r="W223" s="40"/>
      <c r="X223" s="40"/>
      <c r="Y223" s="40"/>
      <c r="Z223" s="40"/>
      <c r="AA223" s="40"/>
      <c r="AB223" s="40"/>
      <c r="AC223" s="40"/>
      <c r="AD223" s="40"/>
      <c r="AE223" s="40"/>
      <c r="AF223" s="40"/>
      <c r="AG223" s="40"/>
      <c r="AH223" s="40"/>
      <c r="AI223" s="40"/>
      <c r="AJ223" s="40"/>
      <c r="AK223" s="40"/>
      <c r="AL223" s="40"/>
      <c r="AM223" s="40"/>
      <c r="AN223" s="40"/>
    </row>
    <row r="224" spans="1:40" ht="14.5">
      <c r="A224" s="24" t="s">
        <v>533</v>
      </c>
      <c r="B224" s="13">
        <v>44035</v>
      </c>
      <c r="C224" s="185">
        <v>120</v>
      </c>
      <c r="D224" s="185">
        <v>116</v>
      </c>
      <c r="E224" s="2"/>
      <c r="F224" s="2" t="s">
        <v>703</v>
      </c>
      <c r="G224" s="2"/>
      <c r="H224" s="2"/>
      <c r="I224" s="2"/>
      <c r="J224" s="2"/>
      <c r="K224" s="2"/>
      <c r="L224" s="2"/>
      <c r="M224" s="2"/>
      <c r="N224" s="2"/>
      <c r="O224" s="2">
        <v>12</v>
      </c>
      <c r="P224" s="2"/>
      <c r="Q224" s="2"/>
      <c r="R224" s="2"/>
      <c r="S224" s="2"/>
      <c r="T224" s="2"/>
      <c r="U224" s="3"/>
      <c r="V224" s="40"/>
      <c r="W224" s="40"/>
      <c r="X224" s="40"/>
      <c r="Y224" s="40"/>
      <c r="Z224" s="40"/>
      <c r="AA224" s="40"/>
      <c r="AB224" s="40"/>
      <c r="AC224" s="40"/>
      <c r="AD224" s="40"/>
      <c r="AE224" s="40"/>
      <c r="AF224" s="40"/>
      <c r="AG224" s="40"/>
      <c r="AH224" s="40"/>
      <c r="AI224" s="40"/>
      <c r="AJ224" s="40"/>
      <c r="AK224" s="40"/>
      <c r="AL224" s="40"/>
      <c r="AM224" s="40"/>
      <c r="AN224" s="40"/>
    </row>
    <row r="225" spans="1:40" ht="14.5">
      <c r="A225" s="24" t="s">
        <v>537</v>
      </c>
      <c r="B225" s="13">
        <v>44035</v>
      </c>
      <c r="C225" s="2">
        <v>1</v>
      </c>
      <c r="D225" s="2">
        <v>1</v>
      </c>
      <c r="E225" s="2"/>
      <c r="F225" s="2"/>
      <c r="G225" s="2"/>
      <c r="H225" s="2"/>
      <c r="I225" s="2"/>
      <c r="J225" s="2">
        <v>1</v>
      </c>
      <c r="K225" s="2"/>
      <c r="L225" s="2"/>
      <c r="M225" s="2"/>
      <c r="N225" s="2"/>
      <c r="O225" s="2"/>
      <c r="P225" s="2"/>
      <c r="Q225" s="2"/>
      <c r="R225" s="2"/>
      <c r="S225" s="2"/>
      <c r="T225" s="3"/>
      <c r="U225" s="3"/>
      <c r="V225" s="40"/>
      <c r="W225" s="40"/>
      <c r="X225" s="40"/>
      <c r="Y225" s="40"/>
      <c r="Z225" s="40"/>
      <c r="AA225" s="40"/>
      <c r="AB225" s="40"/>
      <c r="AC225" s="40"/>
      <c r="AD225" s="40"/>
      <c r="AE225" s="40"/>
      <c r="AF225" s="40"/>
      <c r="AG225" s="40"/>
      <c r="AH225" s="40"/>
      <c r="AI225" s="40"/>
      <c r="AJ225" s="40"/>
      <c r="AK225" s="40"/>
      <c r="AL225" s="40"/>
      <c r="AM225" s="40"/>
      <c r="AN225" s="40"/>
    </row>
    <row r="226" spans="1:40" ht="14.5">
      <c r="A226" s="24" t="s">
        <v>539</v>
      </c>
      <c r="B226" s="13">
        <v>44040</v>
      </c>
      <c r="C226" s="2">
        <v>2</v>
      </c>
      <c r="D226" s="2">
        <v>2</v>
      </c>
      <c r="E226" s="2"/>
      <c r="F226" s="2"/>
      <c r="G226" s="2"/>
      <c r="H226" s="2"/>
      <c r="I226" s="2"/>
      <c r="J226" s="2">
        <v>2</v>
      </c>
      <c r="K226" s="2"/>
      <c r="L226" s="2"/>
      <c r="M226" s="2"/>
      <c r="N226" s="2"/>
      <c r="O226" s="2"/>
      <c r="P226" s="2"/>
      <c r="Q226" s="2"/>
      <c r="R226" s="2"/>
      <c r="S226" s="2"/>
      <c r="T226" s="3"/>
      <c r="U226" s="3"/>
      <c r="V226" s="40"/>
      <c r="W226" s="40"/>
      <c r="X226" s="40"/>
      <c r="Y226" s="40"/>
      <c r="Z226" s="40"/>
      <c r="AA226" s="40"/>
      <c r="AB226" s="40"/>
      <c r="AC226" s="40"/>
      <c r="AD226" s="40"/>
      <c r="AE226" s="40"/>
      <c r="AF226" s="40"/>
      <c r="AG226" s="40"/>
      <c r="AH226" s="40"/>
      <c r="AI226" s="40"/>
      <c r="AJ226" s="40"/>
      <c r="AK226" s="40"/>
      <c r="AL226" s="40"/>
      <c r="AM226" s="40"/>
      <c r="AN226" s="40"/>
    </row>
    <row r="227" spans="1:40" ht="14.5">
      <c r="A227" s="24" t="s">
        <v>542</v>
      </c>
      <c r="B227" s="13">
        <v>44040</v>
      </c>
      <c r="C227" s="2">
        <v>30</v>
      </c>
      <c r="D227" s="2">
        <v>29</v>
      </c>
      <c r="E227" s="2"/>
      <c r="F227" s="2"/>
      <c r="G227" s="2"/>
      <c r="H227" s="2"/>
      <c r="I227" s="2">
        <v>3</v>
      </c>
      <c r="J227" s="2">
        <v>26</v>
      </c>
      <c r="K227" s="2"/>
      <c r="L227" s="2">
        <v>17</v>
      </c>
      <c r="M227" s="2">
        <v>3</v>
      </c>
      <c r="N227" s="2"/>
      <c r="O227" s="2">
        <v>18</v>
      </c>
      <c r="P227" s="2"/>
      <c r="Q227" s="2"/>
      <c r="R227" s="2"/>
      <c r="S227" s="2"/>
      <c r="T227" s="3"/>
      <c r="U227" s="3"/>
      <c r="V227" s="40"/>
      <c r="W227" s="40"/>
      <c r="X227" s="40"/>
      <c r="Y227" s="40"/>
      <c r="Z227" s="40"/>
      <c r="AA227" s="40"/>
      <c r="AB227" s="40"/>
      <c r="AC227" s="40"/>
      <c r="AD227" s="40"/>
      <c r="AE227" s="40"/>
      <c r="AF227" s="40"/>
      <c r="AG227" s="40"/>
      <c r="AH227" s="40"/>
      <c r="AI227" s="40"/>
      <c r="AJ227" s="40"/>
      <c r="AK227" s="40"/>
      <c r="AL227" s="40"/>
      <c r="AM227" s="40"/>
      <c r="AN227" s="40"/>
    </row>
    <row r="228" spans="1:40" ht="14.5">
      <c r="A228" s="24" t="s">
        <v>543</v>
      </c>
      <c r="B228" s="13">
        <v>44041</v>
      </c>
      <c r="C228" s="2">
        <v>1</v>
      </c>
      <c r="D228" s="2">
        <v>1</v>
      </c>
      <c r="E228" s="2"/>
      <c r="F228" s="2"/>
      <c r="G228" s="2"/>
      <c r="H228" s="2">
        <v>1</v>
      </c>
      <c r="I228" s="2"/>
      <c r="J228" s="2"/>
      <c r="K228" s="2"/>
      <c r="L228" s="2"/>
      <c r="M228" s="2"/>
      <c r="N228" s="2">
        <v>810</v>
      </c>
      <c r="O228" s="2">
        <v>1</v>
      </c>
      <c r="P228" s="2"/>
      <c r="Q228" s="2"/>
      <c r="R228" s="2">
        <v>1</v>
      </c>
      <c r="S228" s="2"/>
      <c r="T228" s="3"/>
      <c r="U228" s="3"/>
      <c r="V228" s="40"/>
      <c r="W228" s="40"/>
      <c r="X228" s="40"/>
      <c r="Y228" s="40"/>
      <c r="Z228" s="40"/>
      <c r="AA228" s="40"/>
      <c r="AB228" s="40"/>
      <c r="AC228" s="40"/>
      <c r="AD228" s="40"/>
      <c r="AE228" s="40"/>
      <c r="AF228" s="40"/>
      <c r="AG228" s="40"/>
      <c r="AH228" s="40"/>
      <c r="AI228" s="40"/>
      <c r="AJ228" s="40"/>
      <c r="AK228" s="40"/>
      <c r="AL228" s="40"/>
      <c r="AM228" s="40"/>
      <c r="AN228" s="40"/>
    </row>
    <row r="229" spans="1:40" ht="14.5">
      <c r="A229" s="24" t="s">
        <v>545</v>
      </c>
      <c r="B229" s="13">
        <v>44005</v>
      </c>
      <c r="C229" s="2">
        <v>3</v>
      </c>
      <c r="D229" s="2">
        <v>3</v>
      </c>
      <c r="E229" s="2"/>
      <c r="F229" s="2"/>
      <c r="G229" s="2"/>
      <c r="H229" s="2">
        <v>3</v>
      </c>
      <c r="I229" s="2"/>
      <c r="J229" s="2"/>
      <c r="K229" s="2"/>
      <c r="L229" s="2"/>
      <c r="M229" s="2"/>
      <c r="N229" s="2">
        <v>1310</v>
      </c>
      <c r="O229" s="2">
        <v>3</v>
      </c>
      <c r="P229" s="2"/>
      <c r="Q229" s="2"/>
      <c r="R229" s="2"/>
      <c r="S229" s="2"/>
      <c r="T229" s="3"/>
      <c r="U229" s="3"/>
      <c r="V229" s="40"/>
      <c r="W229" s="40"/>
      <c r="X229" s="40"/>
      <c r="Y229" s="40"/>
      <c r="Z229" s="40"/>
      <c r="AA229" s="40"/>
      <c r="AB229" s="40"/>
      <c r="AC229" s="40"/>
      <c r="AD229" s="40"/>
      <c r="AE229" s="40"/>
      <c r="AF229" s="40"/>
      <c r="AG229" s="40"/>
      <c r="AH229" s="40"/>
      <c r="AI229" s="40"/>
      <c r="AJ229" s="40"/>
      <c r="AK229" s="40"/>
      <c r="AL229" s="40"/>
      <c r="AM229" s="40"/>
      <c r="AN229" s="40"/>
    </row>
    <row r="230" spans="1:40" ht="14.5">
      <c r="A230" s="24" t="s">
        <v>547</v>
      </c>
      <c r="B230" s="13">
        <v>44038</v>
      </c>
      <c r="C230" s="2"/>
      <c r="D230" s="2"/>
      <c r="E230" s="2">
        <v>1</v>
      </c>
      <c r="F230" s="2"/>
      <c r="G230" s="2"/>
      <c r="H230" s="2"/>
      <c r="I230" s="2"/>
      <c r="J230" s="2"/>
      <c r="K230" s="2"/>
      <c r="L230" s="2"/>
      <c r="M230" s="2"/>
      <c r="N230" s="2"/>
      <c r="O230" s="2"/>
      <c r="P230" s="2"/>
      <c r="Q230" s="2"/>
      <c r="R230" s="2"/>
      <c r="S230" s="2"/>
      <c r="T230" s="3"/>
      <c r="U230" s="3"/>
      <c r="V230" s="40"/>
      <c r="W230" s="40"/>
      <c r="X230" s="40"/>
      <c r="Y230" s="40"/>
      <c r="Z230" s="40"/>
      <c r="AA230" s="40"/>
      <c r="AB230" s="40"/>
      <c r="AC230" s="40"/>
      <c r="AD230" s="40"/>
      <c r="AE230" s="40"/>
      <c r="AF230" s="40"/>
      <c r="AG230" s="40"/>
      <c r="AH230" s="40"/>
      <c r="AI230" s="40"/>
      <c r="AJ230" s="40"/>
      <c r="AK230" s="40"/>
      <c r="AL230" s="40"/>
      <c r="AM230" s="40"/>
      <c r="AN230" s="40"/>
    </row>
    <row r="231" spans="1:40" ht="14.5">
      <c r="A231" s="34" t="s">
        <v>548</v>
      </c>
      <c r="B231" s="13">
        <v>44043</v>
      </c>
      <c r="C231" s="2">
        <v>13</v>
      </c>
      <c r="D231" s="2">
        <v>13</v>
      </c>
      <c r="E231" s="2">
        <v>31</v>
      </c>
      <c r="F231" s="2"/>
      <c r="G231" s="2"/>
      <c r="H231" s="2"/>
      <c r="I231" s="2"/>
      <c r="J231" s="2"/>
      <c r="K231" s="2"/>
      <c r="L231" s="2"/>
      <c r="M231" s="2"/>
      <c r="N231" s="2"/>
      <c r="O231" s="2">
        <v>8</v>
      </c>
      <c r="P231" s="2"/>
      <c r="Q231" s="2"/>
      <c r="R231" s="2"/>
      <c r="S231" s="2"/>
      <c r="T231" s="3"/>
      <c r="U231" s="3"/>
      <c r="V231" s="40"/>
      <c r="W231" s="40"/>
      <c r="X231" s="40"/>
      <c r="Y231" s="40"/>
      <c r="Z231" s="40"/>
      <c r="AA231" s="40"/>
      <c r="AB231" s="40"/>
      <c r="AC231" s="40"/>
      <c r="AD231" s="40"/>
      <c r="AE231" s="40"/>
      <c r="AF231" s="40"/>
      <c r="AG231" s="40"/>
      <c r="AH231" s="40"/>
      <c r="AI231" s="40"/>
      <c r="AJ231" s="40"/>
      <c r="AK231" s="40"/>
      <c r="AL231" s="40"/>
      <c r="AM231" s="40"/>
      <c r="AN231" s="40"/>
    </row>
    <row r="232" spans="1:40" ht="14.5">
      <c r="A232" s="24" t="s">
        <v>551</v>
      </c>
      <c r="B232" s="13">
        <v>44041</v>
      </c>
      <c r="C232" s="2"/>
      <c r="D232" s="2"/>
      <c r="E232" s="2">
        <v>1</v>
      </c>
      <c r="F232" s="2"/>
      <c r="G232" s="2"/>
      <c r="H232" s="2"/>
      <c r="I232" s="2"/>
      <c r="J232" s="2"/>
      <c r="K232" s="2"/>
      <c r="L232" s="2"/>
      <c r="M232" s="2"/>
      <c r="N232" s="2"/>
      <c r="O232" s="2"/>
      <c r="P232" s="2"/>
      <c r="Q232" s="2"/>
      <c r="R232" s="2"/>
      <c r="S232" s="2"/>
      <c r="T232" s="3"/>
      <c r="U232" s="3"/>
      <c r="V232" s="40"/>
      <c r="W232" s="40"/>
      <c r="X232" s="40"/>
      <c r="Y232" s="40"/>
      <c r="Z232" s="40"/>
      <c r="AA232" s="40"/>
      <c r="AB232" s="40"/>
      <c r="AC232" s="40"/>
      <c r="AD232" s="40"/>
      <c r="AE232" s="40"/>
      <c r="AF232" s="40"/>
      <c r="AG232" s="40"/>
      <c r="AH232" s="40"/>
      <c r="AI232" s="40"/>
      <c r="AJ232" s="40"/>
      <c r="AK232" s="40"/>
      <c r="AL232" s="40"/>
      <c r="AM232" s="40"/>
      <c r="AN232" s="40"/>
    </row>
    <row r="233" spans="1:40" ht="14.5">
      <c r="A233" s="24" t="s">
        <v>552</v>
      </c>
      <c r="B233" s="53">
        <v>44032</v>
      </c>
      <c r="C233" s="2">
        <v>149</v>
      </c>
      <c r="D233" s="2">
        <v>149</v>
      </c>
      <c r="E233" s="2"/>
      <c r="F233" s="2"/>
      <c r="G233" s="2">
        <v>3</v>
      </c>
      <c r="H233" s="20">
        <v>2</v>
      </c>
      <c r="I233" s="21">
        <v>10</v>
      </c>
      <c r="J233" s="54" t="s">
        <v>704</v>
      </c>
      <c r="K233" s="2"/>
      <c r="L233" s="2"/>
      <c r="M233" s="2">
        <v>8</v>
      </c>
      <c r="N233" s="26" t="s">
        <v>705</v>
      </c>
      <c r="O233" s="2">
        <v>18</v>
      </c>
      <c r="P233" s="2"/>
      <c r="Q233" s="2">
        <v>3</v>
      </c>
      <c r="R233" s="2"/>
      <c r="S233" s="2">
        <v>1</v>
      </c>
      <c r="T233" s="55" t="s">
        <v>706</v>
      </c>
      <c r="U233" s="56" t="s">
        <v>707</v>
      </c>
      <c r="V233" s="57" t="s">
        <v>708</v>
      </c>
      <c r="W233" s="40"/>
      <c r="X233" s="40"/>
      <c r="Y233" s="40"/>
      <c r="Z233" s="40"/>
      <c r="AA233" s="40"/>
      <c r="AB233" s="40"/>
      <c r="AC233" s="40"/>
      <c r="AD233" s="40"/>
      <c r="AE233" s="40"/>
      <c r="AF233" s="40"/>
      <c r="AG233" s="40"/>
      <c r="AH233" s="40"/>
      <c r="AI233" s="40"/>
      <c r="AJ233" s="40"/>
      <c r="AK233" s="40"/>
      <c r="AL233" s="40"/>
      <c r="AM233" s="40"/>
      <c r="AN233" s="40"/>
    </row>
    <row r="234" spans="1:40" ht="14.5">
      <c r="A234" s="24" t="s">
        <v>556</v>
      </c>
      <c r="B234" s="13">
        <v>44033</v>
      </c>
      <c r="C234" s="2">
        <v>1</v>
      </c>
      <c r="D234" s="2">
        <v>1</v>
      </c>
      <c r="E234" s="2"/>
      <c r="F234" s="2"/>
      <c r="G234" s="2"/>
      <c r="H234" s="2"/>
      <c r="I234" s="2"/>
      <c r="J234" s="2">
        <v>1</v>
      </c>
      <c r="K234" s="2"/>
      <c r="L234" s="2"/>
      <c r="M234" s="2"/>
      <c r="N234" s="2">
        <v>2840</v>
      </c>
      <c r="O234" s="2">
        <v>1</v>
      </c>
      <c r="P234" s="2"/>
      <c r="Q234" s="2"/>
      <c r="R234" s="2"/>
      <c r="S234" s="2"/>
      <c r="T234" s="3"/>
      <c r="U234" s="3"/>
      <c r="V234" s="40"/>
      <c r="W234" s="40"/>
      <c r="X234" s="40"/>
      <c r="Y234" s="40"/>
      <c r="Z234" s="40"/>
      <c r="AA234" s="40"/>
      <c r="AB234" s="40"/>
      <c r="AC234" s="40"/>
      <c r="AD234" s="40"/>
      <c r="AE234" s="40"/>
      <c r="AF234" s="40"/>
      <c r="AG234" s="40"/>
      <c r="AH234" s="40"/>
      <c r="AI234" s="40"/>
      <c r="AJ234" s="40"/>
      <c r="AK234" s="40"/>
      <c r="AL234" s="40"/>
      <c r="AM234" s="40"/>
      <c r="AN234" s="40"/>
    </row>
    <row r="235" spans="1:40" ht="14.5">
      <c r="A235" s="24" t="s">
        <v>558</v>
      </c>
      <c r="B235" s="13">
        <v>44039</v>
      </c>
      <c r="C235" s="2">
        <v>1</v>
      </c>
      <c r="D235" s="2">
        <v>1</v>
      </c>
      <c r="E235" s="2"/>
      <c r="F235" s="2"/>
      <c r="G235" s="2"/>
      <c r="H235" s="2"/>
      <c r="I235" s="2"/>
      <c r="J235" s="2"/>
      <c r="K235" s="2"/>
      <c r="L235" s="2"/>
      <c r="M235" s="2">
        <v>1</v>
      </c>
      <c r="N235" s="2"/>
      <c r="O235" s="2">
        <v>1</v>
      </c>
      <c r="P235" s="2"/>
      <c r="Q235" s="2"/>
      <c r="R235" s="2"/>
      <c r="S235" s="2">
        <v>1</v>
      </c>
      <c r="T235" s="3"/>
      <c r="U235" s="3"/>
      <c r="V235" s="40"/>
      <c r="W235" s="40"/>
      <c r="X235" s="40"/>
      <c r="Y235" s="40"/>
      <c r="Z235" s="40"/>
      <c r="AA235" s="40"/>
      <c r="AB235" s="40"/>
      <c r="AC235" s="40"/>
      <c r="AD235" s="40"/>
      <c r="AE235" s="40"/>
      <c r="AF235" s="40"/>
      <c r="AG235" s="40"/>
      <c r="AH235" s="40"/>
      <c r="AI235" s="40"/>
      <c r="AJ235" s="40"/>
      <c r="AK235" s="40"/>
      <c r="AL235" s="40"/>
      <c r="AM235" s="40"/>
      <c r="AN235" s="40"/>
    </row>
    <row r="236" spans="1:40" ht="14.5">
      <c r="A236" s="24" t="s">
        <v>559</v>
      </c>
      <c r="B236" s="27" t="s">
        <v>709</v>
      </c>
      <c r="C236" s="2">
        <v>22</v>
      </c>
      <c r="D236" s="2">
        <v>19</v>
      </c>
      <c r="E236" s="2"/>
      <c r="F236" s="2" t="s">
        <v>710</v>
      </c>
      <c r="G236" s="2">
        <v>1</v>
      </c>
      <c r="H236" s="2">
        <v>6</v>
      </c>
      <c r="I236" s="2">
        <v>4</v>
      </c>
      <c r="J236" s="2">
        <v>11</v>
      </c>
      <c r="K236" s="2"/>
      <c r="L236" s="2"/>
      <c r="M236" s="2"/>
      <c r="N236" s="2"/>
      <c r="O236" s="2">
        <v>8</v>
      </c>
      <c r="P236" s="2"/>
      <c r="Q236" s="2">
        <v>1</v>
      </c>
      <c r="R236" s="2"/>
      <c r="S236" s="2"/>
      <c r="T236" s="3"/>
      <c r="U236" s="3"/>
      <c r="V236" s="40"/>
      <c r="W236" s="40"/>
      <c r="X236" s="40"/>
      <c r="Y236" s="40"/>
      <c r="Z236" s="40"/>
      <c r="AA236" s="40"/>
      <c r="AB236" s="40"/>
      <c r="AC236" s="40"/>
      <c r="AD236" s="40"/>
      <c r="AE236" s="40"/>
      <c r="AF236" s="40"/>
      <c r="AG236" s="40"/>
      <c r="AH236" s="40"/>
      <c r="AI236" s="40"/>
      <c r="AJ236" s="40"/>
      <c r="AK236" s="40"/>
      <c r="AL236" s="40"/>
      <c r="AM236" s="40"/>
      <c r="AN236" s="40"/>
    </row>
    <row r="237" spans="1:40" ht="14.5">
      <c r="A237" s="24" t="s">
        <v>562</v>
      </c>
      <c r="B237" s="27" t="s">
        <v>711</v>
      </c>
      <c r="C237" s="2">
        <v>23</v>
      </c>
      <c r="D237" s="2">
        <v>23</v>
      </c>
      <c r="E237" s="2">
        <v>7</v>
      </c>
      <c r="F237" s="2"/>
      <c r="G237" s="2"/>
      <c r="H237" s="2"/>
      <c r="I237" s="2"/>
      <c r="J237" s="2"/>
      <c r="K237" s="2"/>
      <c r="L237" s="2"/>
      <c r="M237" s="2">
        <v>1</v>
      </c>
      <c r="N237" s="2"/>
      <c r="O237" s="2"/>
      <c r="P237" s="2"/>
      <c r="Q237" s="2"/>
      <c r="R237" s="2"/>
      <c r="S237" s="2"/>
      <c r="T237" s="3"/>
      <c r="U237" s="3"/>
      <c r="V237" s="40"/>
      <c r="W237" s="40"/>
      <c r="X237" s="40"/>
      <c r="Y237" s="40"/>
      <c r="Z237" s="40"/>
      <c r="AA237" s="40"/>
      <c r="AB237" s="40"/>
      <c r="AC237" s="40"/>
      <c r="AD237" s="40"/>
      <c r="AE237" s="40"/>
      <c r="AF237" s="40"/>
      <c r="AG237" s="40"/>
      <c r="AH237" s="40"/>
      <c r="AI237" s="40"/>
      <c r="AJ237" s="40"/>
      <c r="AK237" s="40"/>
      <c r="AL237" s="40"/>
      <c r="AM237" s="40"/>
      <c r="AN237" s="40"/>
    </row>
    <row r="238" spans="1:40" ht="14.5">
      <c r="A238" s="24" t="s">
        <v>564</v>
      </c>
      <c r="B238" s="27" t="s">
        <v>709</v>
      </c>
      <c r="C238" s="2">
        <v>1</v>
      </c>
      <c r="D238" s="2">
        <v>1</v>
      </c>
      <c r="E238" s="2"/>
      <c r="F238" s="2"/>
      <c r="G238" s="2"/>
      <c r="H238" s="2"/>
      <c r="I238" s="2"/>
      <c r="J238" s="2">
        <v>1</v>
      </c>
      <c r="K238" s="2"/>
      <c r="L238" s="2"/>
      <c r="M238" s="2"/>
      <c r="N238" s="2">
        <v>3200</v>
      </c>
      <c r="O238" s="2"/>
      <c r="P238" s="2"/>
      <c r="Q238" s="2"/>
      <c r="R238" s="2"/>
      <c r="S238" s="2"/>
      <c r="T238" s="3"/>
      <c r="U238" s="3"/>
      <c r="V238" s="40"/>
      <c r="W238" s="40"/>
      <c r="X238" s="40"/>
      <c r="Y238" s="40"/>
      <c r="Z238" s="40"/>
      <c r="AA238" s="40"/>
      <c r="AB238" s="40"/>
      <c r="AC238" s="40"/>
      <c r="AD238" s="40"/>
      <c r="AE238" s="40"/>
      <c r="AF238" s="40"/>
      <c r="AG238" s="40"/>
      <c r="AH238" s="40"/>
      <c r="AI238" s="40"/>
      <c r="AJ238" s="40"/>
      <c r="AK238" s="40"/>
      <c r="AL238" s="40"/>
      <c r="AM238" s="40"/>
      <c r="AN238" s="40"/>
    </row>
    <row r="239" spans="1:40" ht="14.5">
      <c r="A239" s="24" t="s">
        <v>566</v>
      </c>
      <c r="B239" s="27" t="s">
        <v>712</v>
      </c>
      <c r="C239" s="2">
        <v>1</v>
      </c>
      <c r="D239" s="2">
        <v>1</v>
      </c>
      <c r="E239" s="2"/>
      <c r="F239" s="2"/>
      <c r="G239" s="2"/>
      <c r="H239" s="2"/>
      <c r="I239" s="2"/>
      <c r="J239" s="2">
        <v>1</v>
      </c>
      <c r="K239" s="2"/>
      <c r="L239" s="2"/>
      <c r="M239" s="2"/>
      <c r="N239" s="2">
        <v>3521</v>
      </c>
      <c r="O239" s="2"/>
      <c r="P239" s="2"/>
      <c r="Q239" s="2"/>
      <c r="R239" s="2"/>
      <c r="S239" s="2"/>
      <c r="T239" s="3"/>
      <c r="U239" s="3"/>
      <c r="V239" s="40"/>
      <c r="W239" s="40"/>
      <c r="X239" s="40"/>
      <c r="Y239" s="40"/>
      <c r="Z239" s="40"/>
      <c r="AA239" s="40"/>
      <c r="AB239" s="40"/>
      <c r="AC239" s="40"/>
      <c r="AD239" s="40"/>
      <c r="AE239" s="40"/>
      <c r="AF239" s="40"/>
      <c r="AG239" s="40"/>
      <c r="AH239" s="40"/>
      <c r="AI239" s="40"/>
      <c r="AJ239" s="40"/>
      <c r="AK239" s="40"/>
      <c r="AL239" s="40"/>
      <c r="AM239" s="40"/>
      <c r="AN239" s="40"/>
    </row>
    <row r="240" spans="1:40" ht="14.5">
      <c r="A240" s="24" t="s">
        <v>567</v>
      </c>
      <c r="B240" s="27" t="s">
        <v>713</v>
      </c>
      <c r="C240" s="2">
        <v>1</v>
      </c>
      <c r="D240" s="2">
        <v>1</v>
      </c>
      <c r="E240" s="2"/>
      <c r="F240" s="2"/>
      <c r="G240" s="2"/>
      <c r="H240" s="2"/>
      <c r="I240" s="2">
        <v>1</v>
      </c>
      <c r="J240" s="2"/>
      <c r="K240" s="2"/>
      <c r="L240" s="2"/>
      <c r="M240" s="2"/>
      <c r="N240" s="2">
        <v>930</v>
      </c>
      <c r="O240" s="2"/>
      <c r="P240" s="2"/>
      <c r="Q240" s="2"/>
      <c r="R240" s="2"/>
      <c r="S240" s="2"/>
      <c r="T240" s="3"/>
      <c r="U240" s="3"/>
      <c r="V240" s="40"/>
      <c r="W240" s="40"/>
      <c r="X240" s="40"/>
      <c r="Y240" s="40"/>
      <c r="Z240" s="40"/>
      <c r="AA240" s="40"/>
      <c r="AB240" s="40"/>
      <c r="AC240" s="40"/>
      <c r="AD240" s="40"/>
      <c r="AE240" s="40"/>
      <c r="AF240" s="40"/>
      <c r="AG240" s="40"/>
      <c r="AH240" s="40"/>
      <c r="AI240" s="40"/>
      <c r="AJ240" s="40"/>
      <c r="AK240" s="40"/>
      <c r="AL240" s="40"/>
      <c r="AM240" s="40"/>
      <c r="AN240" s="40"/>
    </row>
    <row r="241" spans="1:40" ht="14.5">
      <c r="A241" s="24" t="s">
        <v>568</v>
      </c>
      <c r="B241" s="27" t="s">
        <v>714</v>
      </c>
      <c r="C241" s="2">
        <v>1</v>
      </c>
      <c r="D241" s="2">
        <v>1</v>
      </c>
      <c r="E241" s="2"/>
      <c r="F241" s="2"/>
      <c r="G241" s="2"/>
      <c r="H241" s="2"/>
      <c r="I241" s="2">
        <v>1</v>
      </c>
      <c r="J241" s="2"/>
      <c r="K241" s="2"/>
      <c r="L241" s="2"/>
      <c r="M241" s="2">
        <v>1</v>
      </c>
      <c r="N241" s="2"/>
      <c r="O241" s="2"/>
      <c r="P241" s="2"/>
      <c r="Q241" s="2"/>
      <c r="R241" s="2"/>
      <c r="S241" s="2"/>
      <c r="T241" s="3"/>
      <c r="U241" s="3"/>
      <c r="V241" s="40"/>
      <c r="W241" s="40"/>
      <c r="X241" s="40"/>
      <c r="Y241" s="40"/>
      <c r="Z241" s="40"/>
      <c r="AA241" s="40"/>
      <c r="AB241" s="40"/>
      <c r="AC241" s="40"/>
      <c r="AD241" s="40"/>
      <c r="AE241" s="40"/>
      <c r="AF241" s="40"/>
      <c r="AG241" s="40"/>
      <c r="AH241" s="40"/>
      <c r="AI241" s="40"/>
      <c r="AJ241" s="40"/>
      <c r="AK241" s="40"/>
      <c r="AL241" s="40"/>
      <c r="AM241" s="40"/>
      <c r="AN241" s="40"/>
    </row>
    <row r="242" spans="1:40" ht="14.5">
      <c r="A242" s="24" t="s">
        <v>569</v>
      </c>
      <c r="B242" s="27" t="s">
        <v>715</v>
      </c>
      <c r="C242" s="2">
        <v>17</v>
      </c>
      <c r="D242" s="2">
        <v>17</v>
      </c>
      <c r="E242" s="2">
        <v>14</v>
      </c>
      <c r="F242" s="2"/>
      <c r="G242" s="2"/>
      <c r="H242" s="2"/>
      <c r="I242" s="2">
        <v>1</v>
      </c>
      <c r="J242" s="2">
        <v>16</v>
      </c>
      <c r="K242" s="2"/>
      <c r="L242" s="2">
        <v>1</v>
      </c>
      <c r="M242" s="2"/>
      <c r="N242" s="2">
        <v>3120</v>
      </c>
      <c r="O242" s="2">
        <v>0</v>
      </c>
      <c r="P242" s="2"/>
      <c r="Q242" s="2">
        <v>0</v>
      </c>
      <c r="R242" s="2">
        <v>1</v>
      </c>
      <c r="S242" s="2">
        <v>0</v>
      </c>
      <c r="T242" s="3"/>
      <c r="U242" s="3"/>
      <c r="V242" s="40"/>
      <c r="W242" s="40"/>
      <c r="X242" s="40"/>
      <c r="Y242" s="40"/>
      <c r="Z242" s="40"/>
      <c r="AA242" s="40"/>
      <c r="AB242" s="40"/>
      <c r="AC242" s="40"/>
      <c r="AD242" s="40"/>
      <c r="AE242" s="40"/>
      <c r="AF242" s="40"/>
      <c r="AG242" s="40"/>
      <c r="AH242" s="40"/>
      <c r="AI242" s="40"/>
      <c r="AJ242" s="40"/>
      <c r="AK242" s="40"/>
      <c r="AL242" s="40"/>
      <c r="AM242" s="40"/>
      <c r="AN242" s="40"/>
    </row>
    <row r="243" spans="1:40" ht="14.5">
      <c r="A243" s="24" t="s">
        <v>570</v>
      </c>
      <c r="B243" s="27" t="s">
        <v>716</v>
      </c>
      <c r="C243" s="2">
        <v>1</v>
      </c>
      <c r="D243" s="2">
        <v>1</v>
      </c>
      <c r="E243" s="2"/>
      <c r="F243" s="2"/>
      <c r="G243" s="2"/>
      <c r="H243" s="2"/>
      <c r="I243" s="2">
        <v>1</v>
      </c>
      <c r="J243" s="2"/>
      <c r="K243" s="2"/>
      <c r="L243" s="2"/>
      <c r="M243" s="2">
        <v>1</v>
      </c>
      <c r="N243" s="2"/>
      <c r="O243" s="2"/>
      <c r="P243" s="2"/>
      <c r="Q243" s="2"/>
      <c r="R243" s="2"/>
      <c r="S243" s="2"/>
      <c r="T243" s="3"/>
      <c r="U243" s="3"/>
      <c r="V243" s="40"/>
      <c r="W243" s="40"/>
      <c r="X243" s="40"/>
      <c r="Y243" s="40"/>
      <c r="Z243" s="40"/>
      <c r="AA243" s="40"/>
      <c r="AB243" s="40"/>
      <c r="AC243" s="40"/>
      <c r="AD243" s="40"/>
      <c r="AE243" s="40"/>
      <c r="AF243" s="40"/>
      <c r="AG243" s="40"/>
      <c r="AH243" s="40"/>
      <c r="AI243" s="40"/>
      <c r="AJ243" s="40"/>
      <c r="AK243" s="40"/>
      <c r="AL243" s="40"/>
      <c r="AM243" s="40"/>
      <c r="AN243" s="40"/>
    </row>
    <row r="244" spans="1:40" ht="14.5">
      <c r="A244" s="24" t="s">
        <v>572</v>
      </c>
      <c r="B244" s="25">
        <v>44043</v>
      </c>
      <c r="C244" s="2">
        <v>86</v>
      </c>
      <c r="D244" s="2">
        <v>86</v>
      </c>
      <c r="E244" s="2"/>
      <c r="F244" s="2"/>
      <c r="G244" s="2"/>
      <c r="H244" s="2"/>
      <c r="I244" s="20">
        <v>5</v>
      </c>
      <c r="J244" s="2">
        <v>81</v>
      </c>
      <c r="K244" s="2" t="s">
        <v>717</v>
      </c>
      <c r="L244" s="2"/>
      <c r="M244" s="2"/>
      <c r="N244" s="2"/>
      <c r="O244" s="2"/>
      <c r="P244" s="2"/>
      <c r="Q244" s="2"/>
      <c r="R244" s="2"/>
      <c r="S244" s="2">
        <v>2</v>
      </c>
      <c r="T244" s="20" t="s">
        <v>718</v>
      </c>
      <c r="U244" s="3"/>
      <c r="V244" s="40"/>
      <c r="W244" s="40"/>
      <c r="X244" s="40"/>
      <c r="Y244" s="40"/>
      <c r="Z244" s="40"/>
      <c r="AA244" s="40"/>
      <c r="AB244" s="40"/>
      <c r="AC244" s="40"/>
      <c r="AD244" s="40"/>
      <c r="AE244" s="40"/>
      <c r="AF244" s="40"/>
      <c r="AG244" s="40"/>
      <c r="AH244" s="40"/>
      <c r="AI244" s="40"/>
      <c r="AJ244" s="40"/>
      <c r="AK244" s="40"/>
      <c r="AL244" s="40"/>
      <c r="AM244" s="40"/>
      <c r="AN244" s="40"/>
    </row>
    <row r="245" spans="1:40" ht="14.5">
      <c r="A245" s="24" t="s">
        <v>574</v>
      </c>
      <c r="B245" s="27" t="s">
        <v>719</v>
      </c>
      <c r="C245" s="2">
        <v>3</v>
      </c>
      <c r="D245" s="2">
        <v>3</v>
      </c>
      <c r="E245" s="2"/>
      <c r="F245" s="2"/>
      <c r="G245" s="2"/>
      <c r="H245" s="2">
        <v>1</v>
      </c>
      <c r="I245" s="2"/>
      <c r="J245" s="2">
        <v>2</v>
      </c>
      <c r="K245" s="2"/>
      <c r="L245" s="2"/>
      <c r="M245" s="2"/>
      <c r="N245" s="2"/>
      <c r="O245" s="2"/>
      <c r="P245" s="2"/>
      <c r="Q245" s="2" t="s">
        <v>720</v>
      </c>
      <c r="R245" s="2"/>
      <c r="S245" s="2"/>
      <c r="T245" s="3"/>
      <c r="U245" s="3"/>
      <c r="V245" s="40"/>
      <c r="W245" s="40"/>
      <c r="X245" s="40"/>
      <c r="Y245" s="40"/>
      <c r="Z245" s="40"/>
      <c r="AA245" s="40"/>
      <c r="AB245" s="40"/>
      <c r="AC245" s="40"/>
      <c r="AD245" s="40"/>
      <c r="AE245" s="40"/>
      <c r="AF245" s="40"/>
      <c r="AG245" s="40"/>
      <c r="AH245" s="40"/>
      <c r="AI245" s="40"/>
      <c r="AJ245" s="40"/>
      <c r="AK245" s="40"/>
      <c r="AL245" s="40"/>
      <c r="AM245" s="40"/>
      <c r="AN245" s="40"/>
    </row>
    <row r="246" spans="1:40" ht="14.5">
      <c r="A246" s="24" t="s">
        <v>331</v>
      </c>
      <c r="B246" s="27" t="s">
        <v>577</v>
      </c>
      <c r="C246" s="2">
        <v>22</v>
      </c>
      <c r="D246" s="2">
        <v>22</v>
      </c>
      <c r="E246" s="2"/>
      <c r="F246" s="2"/>
      <c r="G246" s="2"/>
      <c r="H246" s="2">
        <v>1</v>
      </c>
      <c r="I246" s="2">
        <v>2</v>
      </c>
      <c r="J246" s="2">
        <v>19</v>
      </c>
      <c r="K246" s="2"/>
      <c r="L246" s="2"/>
      <c r="M246" s="2"/>
      <c r="N246" s="2"/>
      <c r="O246" s="2">
        <v>2</v>
      </c>
      <c r="P246" s="2"/>
      <c r="Q246" s="2"/>
      <c r="R246" s="2"/>
      <c r="S246" s="2"/>
      <c r="T246" s="3"/>
      <c r="U246" s="3"/>
      <c r="V246" s="40"/>
      <c r="W246" s="40"/>
      <c r="X246" s="40"/>
      <c r="Y246" s="40"/>
      <c r="Z246" s="40"/>
      <c r="AA246" s="40"/>
      <c r="AB246" s="40"/>
      <c r="AC246" s="40"/>
      <c r="AD246" s="40"/>
      <c r="AE246" s="40"/>
      <c r="AF246" s="40"/>
      <c r="AG246" s="40"/>
      <c r="AH246" s="40"/>
      <c r="AI246" s="40"/>
      <c r="AJ246" s="40"/>
      <c r="AK246" s="40"/>
      <c r="AL246" s="40"/>
      <c r="AM246" s="40"/>
      <c r="AN246" s="40"/>
    </row>
    <row r="247" spans="1:40" ht="14.5">
      <c r="A247" s="24" t="s">
        <v>579</v>
      </c>
      <c r="B247" s="27" t="s">
        <v>580</v>
      </c>
      <c r="C247" s="2">
        <v>1</v>
      </c>
      <c r="D247" s="2">
        <v>1</v>
      </c>
      <c r="E247" s="2"/>
      <c r="F247" s="2"/>
      <c r="G247" s="2"/>
      <c r="H247" s="2"/>
      <c r="I247" s="2"/>
      <c r="J247" s="2">
        <v>1</v>
      </c>
      <c r="K247" s="2"/>
      <c r="L247" s="2"/>
      <c r="M247" s="2"/>
      <c r="N247" s="2">
        <v>2700</v>
      </c>
      <c r="O247" s="2"/>
      <c r="P247" s="2"/>
      <c r="Q247" s="2"/>
      <c r="R247" s="2"/>
      <c r="S247" s="2"/>
      <c r="T247" s="3"/>
      <c r="U247" s="3"/>
      <c r="V247" s="40"/>
      <c r="W247" s="40"/>
      <c r="X247" s="40"/>
      <c r="Y247" s="40"/>
      <c r="Z247" s="40"/>
      <c r="AA247" s="40"/>
      <c r="AB247" s="40"/>
      <c r="AC247" s="40"/>
      <c r="AD247" s="40"/>
      <c r="AE247" s="40"/>
      <c r="AF247" s="40"/>
      <c r="AG247" s="40"/>
      <c r="AH247" s="40"/>
      <c r="AI247" s="40"/>
      <c r="AJ247" s="40"/>
      <c r="AK247" s="40"/>
      <c r="AL247" s="40"/>
      <c r="AM247" s="40"/>
      <c r="AN247" s="40"/>
    </row>
    <row r="248" spans="1:40" ht="14.5">
      <c r="A248" s="24" t="s">
        <v>582</v>
      </c>
      <c r="B248" s="37" t="s">
        <v>583</v>
      </c>
      <c r="C248" s="2">
        <v>11</v>
      </c>
      <c r="D248" s="2">
        <v>11</v>
      </c>
      <c r="E248" s="2">
        <v>6</v>
      </c>
      <c r="F248" s="2"/>
      <c r="G248" s="2"/>
      <c r="H248" s="2"/>
      <c r="I248" s="20">
        <v>2</v>
      </c>
      <c r="J248" s="2"/>
      <c r="K248" s="2"/>
      <c r="L248" s="2"/>
      <c r="M248" s="2"/>
      <c r="N248" s="2"/>
      <c r="O248" s="2"/>
      <c r="P248" s="2"/>
      <c r="Q248" s="2"/>
      <c r="R248" s="2"/>
      <c r="S248" s="2"/>
      <c r="T248" s="20" t="s">
        <v>721</v>
      </c>
      <c r="U248" s="3"/>
      <c r="V248" s="40"/>
      <c r="W248" s="40"/>
      <c r="X248" s="40"/>
      <c r="Y248" s="40"/>
      <c r="Z248" s="40"/>
      <c r="AA248" s="40"/>
      <c r="AB248" s="40"/>
      <c r="AC248" s="40"/>
      <c r="AD248" s="40"/>
      <c r="AE248" s="40"/>
      <c r="AF248" s="40"/>
      <c r="AG248" s="40"/>
      <c r="AH248" s="40"/>
      <c r="AI248" s="40"/>
      <c r="AJ248" s="40"/>
      <c r="AK248" s="40"/>
      <c r="AL248" s="40"/>
      <c r="AM248" s="40"/>
      <c r="AN248" s="40"/>
    </row>
    <row r="249" spans="1:40" ht="14.5">
      <c r="A249" s="24" t="s">
        <v>584</v>
      </c>
      <c r="B249" s="4">
        <v>44053</v>
      </c>
      <c r="C249" s="2">
        <v>45</v>
      </c>
      <c r="D249" s="2">
        <v>45</v>
      </c>
      <c r="E249" s="2"/>
      <c r="F249" s="2" t="s">
        <v>585</v>
      </c>
      <c r="G249" s="2"/>
      <c r="H249" s="2"/>
      <c r="I249" s="2"/>
      <c r="J249" s="2"/>
      <c r="K249" s="2"/>
      <c r="L249" s="2"/>
      <c r="M249" s="2"/>
      <c r="N249" s="2">
        <v>3133</v>
      </c>
      <c r="O249" s="2">
        <v>7</v>
      </c>
      <c r="P249" s="2"/>
      <c r="Q249" s="2"/>
      <c r="R249" s="2"/>
      <c r="S249" s="2"/>
      <c r="T249" s="3"/>
      <c r="U249" s="3"/>
      <c r="V249" s="40"/>
      <c r="W249" s="40"/>
      <c r="X249" s="40"/>
      <c r="Y249" s="40"/>
      <c r="Z249" s="40"/>
      <c r="AA249" s="40"/>
      <c r="AB249" s="40"/>
      <c r="AC249" s="40"/>
      <c r="AD249" s="40"/>
      <c r="AE249" s="40"/>
      <c r="AF249" s="40"/>
      <c r="AG249" s="40"/>
      <c r="AH249" s="40"/>
      <c r="AI249" s="40"/>
      <c r="AJ249" s="40"/>
      <c r="AK249" s="40"/>
      <c r="AL249" s="40"/>
      <c r="AM249" s="40"/>
      <c r="AN249" s="40"/>
    </row>
    <row r="250" spans="1:40" ht="14.5">
      <c r="A250" s="24" t="s">
        <v>587</v>
      </c>
      <c r="B250" s="4">
        <v>44053</v>
      </c>
      <c r="C250" s="2">
        <v>125</v>
      </c>
      <c r="D250" s="2">
        <v>125</v>
      </c>
      <c r="E250" s="2"/>
      <c r="F250" s="58" t="s">
        <v>722</v>
      </c>
      <c r="G250" s="2"/>
      <c r="H250" s="2"/>
      <c r="I250" s="2"/>
      <c r="J250" s="2"/>
      <c r="K250" s="2"/>
      <c r="L250" s="2"/>
      <c r="M250" s="2"/>
      <c r="N250" s="2"/>
      <c r="O250" s="2"/>
      <c r="P250" s="2"/>
      <c r="Q250" s="2"/>
      <c r="R250" s="2"/>
      <c r="S250" s="2">
        <v>1</v>
      </c>
      <c r="T250" s="3"/>
      <c r="U250" s="3"/>
      <c r="V250" s="40"/>
      <c r="W250" s="40"/>
      <c r="X250" s="40"/>
      <c r="Y250" s="40"/>
      <c r="Z250" s="40"/>
      <c r="AA250" s="40"/>
      <c r="AB250" s="40"/>
      <c r="AC250" s="40"/>
      <c r="AD250" s="40"/>
      <c r="AE250" s="40"/>
      <c r="AF250" s="40"/>
      <c r="AG250" s="40"/>
      <c r="AH250" s="40"/>
      <c r="AI250" s="40"/>
      <c r="AJ250" s="40"/>
      <c r="AK250" s="40"/>
      <c r="AL250" s="40"/>
      <c r="AM250" s="40"/>
      <c r="AN250" s="40"/>
    </row>
    <row r="251" spans="1:40" ht="14.5">
      <c r="A251" s="24" t="s">
        <v>590</v>
      </c>
      <c r="B251" s="4">
        <v>44055</v>
      </c>
      <c r="C251" s="2">
        <v>11</v>
      </c>
      <c r="D251" s="2">
        <v>9</v>
      </c>
      <c r="E251" s="2"/>
      <c r="F251" s="2"/>
      <c r="G251" s="2">
        <v>2</v>
      </c>
      <c r="H251" s="2">
        <v>4</v>
      </c>
      <c r="I251" s="2">
        <v>4</v>
      </c>
      <c r="J251" s="2">
        <v>1</v>
      </c>
      <c r="K251" s="2"/>
      <c r="L251" s="2"/>
      <c r="M251" s="2">
        <v>1</v>
      </c>
      <c r="N251" s="2"/>
      <c r="O251" s="2"/>
      <c r="P251" s="2"/>
      <c r="Q251" s="2"/>
      <c r="R251" s="2"/>
      <c r="S251" s="2">
        <v>3</v>
      </c>
      <c r="T251" s="3"/>
      <c r="U251" s="3"/>
      <c r="V251" s="40"/>
      <c r="W251" s="40"/>
      <c r="X251" s="40"/>
      <c r="Y251" s="40"/>
      <c r="Z251" s="40"/>
      <c r="AA251" s="40"/>
      <c r="AB251" s="40"/>
      <c r="AC251" s="40"/>
      <c r="AD251" s="40"/>
      <c r="AE251" s="40"/>
      <c r="AF251" s="40"/>
      <c r="AG251" s="40"/>
      <c r="AH251" s="40"/>
      <c r="AI251" s="40"/>
      <c r="AJ251" s="40"/>
      <c r="AK251" s="40"/>
      <c r="AL251" s="40"/>
      <c r="AM251" s="40"/>
      <c r="AN251" s="40"/>
    </row>
    <row r="252" spans="1:40" ht="14.5">
      <c r="A252" s="24" t="s">
        <v>298</v>
      </c>
      <c r="B252" s="4">
        <v>44054</v>
      </c>
      <c r="C252" s="2">
        <v>1</v>
      </c>
      <c r="D252" s="2">
        <v>1</v>
      </c>
      <c r="E252" s="2"/>
      <c r="F252" s="2"/>
      <c r="G252" s="2"/>
      <c r="H252" s="2"/>
      <c r="I252" s="2"/>
      <c r="J252" s="2"/>
      <c r="K252" s="2"/>
      <c r="L252" s="2"/>
      <c r="M252" s="2"/>
      <c r="N252" s="2">
        <v>2760</v>
      </c>
      <c r="O252" s="2"/>
      <c r="P252" s="2"/>
      <c r="Q252" s="2"/>
      <c r="R252" s="2"/>
      <c r="S252" s="2"/>
      <c r="T252" s="3"/>
      <c r="U252" s="3"/>
      <c r="V252" s="40"/>
      <c r="W252" s="40"/>
      <c r="X252" s="40"/>
      <c r="Y252" s="40"/>
      <c r="Z252" s="40"/>
      <c r="AA252" s="40"/>
      <c r="AB252" s="40"/>
      <c r="AC252" s="40"/>
      <c r="AD252" s="40"/>
      <c r="AE252" s="40"/>
      <c r="AF252" s="40"/>
      <c r="AG252" s="40"/>
      <c r="AH252" s="40"/>
      <c r="AI252" s="40"/>
      <c r="AJ252" s="40"/>
      <c r="AK252" s="40"/>
      <c r="AL252" s="40"/>
      <c r="AM252" s="40"/>
      <c r="AN252" s="40"/>
    </row>
    <row r="253" spans="1:40" ht="14.5">
      <c r="A253" s="24" t="s">
        <v>591</v>
      </c>
      <c r="B253" s="4">
        <v>44054</v>
      </c>
      <c r="C253" s="2">
        <v>1</v>
      </c>
      <c r="D253" s="2">
        <v>1</v>
      </c>
      <c r="E253" s="2"/>
      <c r="F253" s="2"/>
      <c r="G253" s="2"/>
      <c r="H253" s="2"/>
      <c r="I253" s="2">
        <v>1</v>
      </c>
      <c r="J253" s="2"/>
      <c r="K253" s="2"/>
      <c r="L253" s="2"/>
      <c r="M253" s="2"/>
      <c r="N253" s="2"/>
      <c r="O253" s="2"/>
      <c r="P253" s="2"/>
      <c r="Q253" s="2"/>
      <c r="R253" s="2"/>
      <c r="S253" s="2"/>
      <c r="T253" s="3"/>
      <c r="U253" s="3"/>
      <c r="V253" s="40"/>
      <c r="W253" s="40"/>
      <c r="X253" s="40"/>
      <c r="Y253" s="40"/>
      <c r="Z253" s="40"/>
      <c r="AA253" s="40"/>
      <c r="AB253" s="40"/>
      <c r="AC253" s="40"/>
      <c r="AD253" s="40"/>
      <c r="AE253" s="40"/>
      <c r="AF253" s="40"/>
      <c r="AG253" s="40"/>
      <c r="AH253" s="40"/>
      <c r="AI253" s="40"/>
      <c r="AJ253" s="40"/>
      <c r="AK253" s="40"/>
      <c r="AL253" s="40"/>
      <c r="AM253" s="40"/>
      <c r="AN253" s="40"/>
    </row>
    <row r="254" spans="1:40" ht="14.5">
      <c r="A254" s="24" t="s">
        <v>592</v>
      </c>
      <c r="B254" s="4">
        <v>44053</v>
      </c>
      <c r="C254" s="2">
        <v>159</v>
      </c>
      <c r="D254" s="2">
        <v>159</v>
      </c>
      <c r="E254" s="2">
        <v>1</v>
      </c>
      <c r="F254" s="2"/>
      <c r="G254" s="2"/>
      <c r="H254" s="2"/>
      <c r="I254" s="2"/>
      <c r="J254" s="2"/>
      <c r="K254" s="2"/>
      <c r="L254" s="2"/>
      <c r="M254" s="2"/>
      <c r="N254" s="2"/>
      <c r="O254" s="2">
        <v>15</v>
      </c>
      <c r="P254" s="2"/>
      <c r="Q254" s="2"/>
      <c r="R254" s="2"/>
      <c r="S254" s="2"/>
      <c r="T254" s="3"/>
      <c r="U254" s="3"/>
      <c r="V254" s="40"/>
      <c r="W254" s="40"/>
      <c r="X254" s="40"/>
      <c r="Y254" s="40"/>
      <c r="Z254" s="40"/>
      <c r="AA254" s="40"/>
      <c r="AB254" s="40"/>
      <c r="AC254" s="40"/>
      <c r="AD254" s="40"/>
      <c r="AE254" s="40"/>
      <c r="AF254" s="40"/>
      <c r="AG254" s="40"/>
      <c r="AH254" s="40"/>
      <c r="AI254" s="40"/>
      <c r="AJ254" s="40"/>
      <c r="AK254" s="40"/>
      <c r="AL254" s="40"/>
      <c r="AM254" s="40"/>
      <c r="AN254" s="40"/>
    </row>
    <row r="255" spans="1:40" ht="14.5">
      <c r="A255" s="24" t="s">
        <v>594</v>
      </c>
      <c r="B255" s="4">
        <v>44054</v>
      </c>
      <c r="C255" s="2">
        <v>1</v>
      </c>
      <c r="D255" s="2">
        <v>1</v>
      </c>
      <c r="E255" s="2"/>
      <c r="F255" s="2"/>
      <c r="G255" s="2"/>
      <c r="H255" s="2"/>
      <c r="I255" s="2"/>
      <c r="J255" s="2">
        <v>1</v>
      </c>
      <c r="K255" s="2"/>
      <c r="L255" s="2"/>
      <c r="M255" s="2"/>
      <c r="N255" s="2">
        <v>2870</v>
      </c>
      <c r="O255" s="2"/>
      <c r="P255" s="2"/>
      <c r="Q255" s="2"/>
      <c r="R255" s="2"/>
      <c r="S255" s="2"/>
      <c r="T255" s="3"/>
      <c r="U255" s="3"/>
      <c r="V255" s="40"/>
      <c r="W255" s="40"/>
      <c r="X255" s="40"/>
      <c r="Y255" s="40"/>
      <c r="Z255" s="40"/>
      <c r="AA255" s="40"/>
      <c r="AB255" s="40"/>
      <c r="AC255" s="40"/>
      <c r="AD255" s="40"/>
      <c r="AE255" s="40"/>
      <c r="AF255" s="40"/>
      <c r="AG255" s="40"/>
      <c r="AH255" s="40"/>
      <c r="AI255" s="40"/>
      <c r="AJ255" s="40"/>
      <c r="AK255" s="40"/>
      <c r="AL255" s="40"/>
      <c r="AM255" s="40"/>
      <c r="AN255" s="40"/>
    </row>
    <row r="256" spans="1:40" ht="14.5">
      <c r="A256" s="24" t="s">
        <v>595</v>
      </c>
      <c r="B256" s="4">
        <v>44056</v>
      </c>
      <c r="C256" s="2">
        <v>1</v>
      </c>
      <c r="D256" s="2">
        <v>1</v>
      </c>
      <c r="E256" s="2"/>
      <c r="F256" s="2"/>
      <c r="G256" s="2"/>
      <c r="H256" s="2"/>
      <c r="I256" s="2">
        <v>1</v>
      </c>
      <c r="J256" s="2"/>
      <c r="K256" s="2"/>
      <c r="L256" s="2"/>
      <c r="M256" s="2"/>
      <c r="N256" s="2"/>
      <c r="O256" s="2"/>
      <c r="P256" s="2"/>
      <c r="Q256" s="2"/>
      <c r="R256" s="2"/>
      <c r="S256" s="2"/>
      <c r="T256" s="3"/>
      <c r="U256" s="3"/>
      <c r="V256" s="40"/>
      <c r="W256" s="40"/>
      <c r="X256" s="40"/>
      <c r="Y256" s="40"/>
      <c r="Z256" s="40"/>
      <c r="AA256" s="40"/>
      <c r="AB256" s="40"/>
      <c r="AC256" s="40"/>
      <c r="AD256" s="40"/>
      <c r="AE256" s="40"/>
      <c r="AF256" s="40"/>
      <c r="AG256" s="40"/>
      <c r="AH256" s="40"/>
      <c r="AI256" s="40"/>
      <c r="AJ256" s="40"/>
      <c r="AK256" s="40"/>
      <c r="AL256" s="40"/>
      <c r="AM256" s="40"/>
      <c r="AN256" s="40"/>
    </row>
    <row r="257" spans="1:40" ht="14.5">
      <c r="A257" s="24" t="s">
        <v>597</v>
      </c>
      <c r="B257" s="13">
        <v>44036</v>
      </c>
      <c r="C257" s="2">
        <v>1</v>
      </c>
      <c r="D257" s="2">
        <v>1</v>
      </c>
      <c r="E257" s="2"/>
      <c r="F257" s="2"/>
      <c r="G257" s="2"/>
      <c r="H257" s="2"/>
      <c r="I257" s="2"/>
      <c r="J257" s="2">
        <v>1</v>
      </c>
      <c r="K257" s="2"/>
      <c r="L257" s="2"/>
      <c r="M257" s="2"/>
      <c r="N257" s="2">
        <v>3200</v>
      </c>
      <c r="O257" s="2"/>
      <c r="P257" s="2"/>
      <c r="Q257" s="2"/>
      <c r="R257" s="2"/>
      <c r="S257" s="2"/>
      <c r="T257" s="3"/>
      <c r="U257" s="3"/>
      <c r="V257" s="40"/>
      <c r="W257" s="40"/>
      <c r="X257" s="40"/>
      <c r="Y257" s="40"/>
      <c r="Z257" s="40"/>
      <c r="AA257" s="40"/>
      <c r="AB257" s="40"/>
      <c r="AC257" s="40"/>
      <c r="AD257" s="40"/>
      <c r="AE257" s="40"/>
      <c r="AF257" s="40"/>
      <c r="AG257" s="40"/>
      <c r="AH257" s="40"/>
      <c r="AI257" s="40"/>
      <c r="AJ257" s="40"/>
      <c r="AK257" s="40"/>
      <c r="AL257" s="40"/>
      <c r="AM257" s="40"/>
      <c r="AN257" s="40"/>
    </row>
    <row r="258" spans="1:40" ht="14.5">
      <c r="A258" s="1" t="s">
        <v>600</v>
      </c>
      <c r="B258" s="4">
        <v>44057</v>
      </c>
      <c r="C258" s="2">
        <v>1</v>
      </c>
      <c r="D258" s="2">
        <v>1</v>
      </c>
      <c r="E258" s="2"/>
      <c r="F258" s="2"/>
      <c r="G258" s="2"/>
      <c r="H258" s="2"/>
      <c r="I258" s="2">
        <v>1</v>
      </c>
      <c r="J258" s="2"/>
      <c r="K258" s="2"/>
      <c r="L258" s="2"/>
      <c r="M258" s="2"/>
      <c r="N258" s="2">
        <v>1340</v>
      </c>
      <c r="O258" s="2"/>
      <c r="P258" s="2"/>
      <c r="Q258" s="2"/>
      <c r="R258" s="2"/>
      <c r="S258" s="2">
        <v>1</v>
      </c>
      <c r="T258" s="3"/>
      <c r="U258" s="3"/>
      <c r="V258" s="40"/>
      <c r="W258" s="40"/>
      <c r="X258" s="40"/>
      <c r="Y258" s="40"/>
      <c r="Z258" s="40"/>
      <c r="AA258" s="40"/>
      <c r="AB258" s="40"/>
      <c r="AC258" s="40"/>
      <c r="AD258" s="40"/>
      <c r="AE258" s="40"/>
      <c r="AF258" s="40"/>
      <c r="AG258" s="40"/>
      <c r="AH258" s="40"/>
      <c r="AI258" s="40"/>
      <c r="AJ258" s="40"/>
      <c r="AK258" s="40"/>
      <c r="AL258" s="40"/>
      <c r="AM258" s="40"/>
      <c r="AN258" s="40"/>
    </row>
    <row r="259" spans="1:40" ht="14.5">
      <c r="A259" s="1" t="s">
        <v>201</v>
      </c>
      <c r="B259" s="19">
        <v>44057</v>
      </c>
      <c r="C259" s="2">
        <v>42</v>
      </c>
      <c r="D259" s="2">
        <v>41</v>
      </c>
      <c r="E259" s="2"/>
      <c r="F259" s="2"/>
      <c r="G259" s="2"/>
      <c r="H259" s="2">
        <v>2</v>
      </c>
      <c r="I259" s="2">
        <v>4</v>
      </c>
      <c r="J259" s="2">
        <v>36</v>
      </c>
      <c r="K259" s="2"/>
      <c r="L259" s="2"/>
      <c r="M259" s="2"/>
      <c r="N259" s="2"/>
      <c r="O259" s="2"/>
      <c r="P259" s="2"/>
      <c r="Q259" s="2"/>
      <c r="R259" s="2"/>
      <c r="S259" s="2"/>
      <c r="T259" s="3"/>
      <c r="U259" s="3"/>
      <c r="V259" s="40"/>
      <c r="W259" s="40"/>
      <c r="X259" s="40"/>
      <c r="Y259" s="40"/>
      <c r="Z259" s="40"/>
      <c r="AA259" s="40"/>
      <c r="AB259" s="40"/>
      <c r="AC259" s="40"/>
      <c r="AD259" s="40"/>
      <c r="AE259" s="40"/>
      <c r="AF259" s="40"/>
      <c r="AG259" s="40"/>
      <c r="AH259" s="40"/>
      <c r="AI259" s="40"/>
      <c r="AJ259" s="40"/>
      <c r="AK259" s="40"/>
      <c r="AL259" s="40"/>
      <c r="AM259" s="40"/>
      <c r="AN259" s="40"/>
    </row>
    <row r="260" spans="1:40" s="148" customFormat="1" ht="14.5">
      <c r="A260" s="161" t="s">
        <v>2864</v>
      </c>
      <c r="B260" s="19"/>
      <c r="C260" s="147"/>
      <c r="D260" s="147">
        <v>1</v>
      </c>
      <c r="E260" s="147">
        <v>4</v>
      </c>
      <c r="F260" s="147"/>
      <c r="G260" s="147"/>
      <c r="H260" s="147"/>
      <c r="I260" s="147"/>
      <c r="J260" s="147"/>
      <c r="K260" s="147"/>
      <c r="L260" s="147"/>
      <c r="M260" s="147"/>
      <c r="N260" s="147"/>
      <c r="O260" s="147"/>
      <c r="P260" s="147"/>
      <c r="Q260" s="147"/>
      <c r="R260" s="147"/>
      <c r="S260" s="147"/>
      <c r="T260" s="147"/>
      <c r="U260" s="147"/>
      <c r="V260" s="42"/>
      <c r="W260" s="42"/>
      <c r="X260" s="42"/>
      <c r="Y260" s="42"/>
      <c r="Z260" s="42"/>
      <c r="AA260" s="42"/>
      <c r="AB260" s="42"/>
      <c r="AC260" s="42"/>
      <c r="AD260" s="42"/>
      <c r="AE260" s="42"/>
      <c r="AF260" s="42"/>
      <c r="AG260" s="42"/>
      <c r="AH260" s="42"/>
      <c r="AI260" s="42"/>
      <c r="AJ260" s="42"/>
      <c r="AK260" s="42"/>
      <c r="AL260" s="42"/>
      <c r="AM260" s="42"/>
      <c r="AN260" s="42"/>
    </row>
    <row r="261" spans="1:40" s="223" customFormat="1" ht="14.5">
      <c r="A261" s="268" t="s">
        <v>2861</v>
      </c>
      <c r="B261" s="269"/>
      <c r="C261" s="270"/>
      <c r="D261" s="185">
        <v>224</v>
      </c>
      <c r="E261" s="185"/>
      <c r="F261" s="185"/>
      <c r="G261" s="185"/>
      <c r="H261" s="185"/>
      <c r="I261" s="185"/>
      <c r="J261" s="185"/>
      <c r="K261" s="185"/>
      <c r="L261" s="185"/>
      <c r="M261" s="185"/>
      <c r="N261" s="185"/>
      <c r="O261" s="185"/>
      <c r="P261" s="185"/>
      <c r="Q261" s="185"/>
      <c r="R261" s="185"/>
      <c r="S261" s="185"/>
      <c r="T261" s="185"/>
      <c r="U261" s="185"/>
      <c r="V261" s="214"/>
      <c r="W261" s="214"/>
      <c r="X261" s="214"/>
      <c r="Y261" s="214"/>
      <c r="Z261" s="214"/>
      <c r="AA261" s="214"/>
      <c r="AB261" s="214"/>
      <c r="AC261" s="214"/>
      <c r="AD261" s="214"/>
      <c r="AE261" s="214"/>
      <c r="AF261" s="214"/>
      <c r="AG261" s="214"/>
      <c r="AH261" s="214"/>
      <c r="AI261" s="214"/>
      <c r="AJ261" s="214"/>
      <c r="AK261" s="214"/>
      <c r="AL261" s="214"/>
      <c r="AM261" s="214"/>
      <c r="AN261" s="214"/>
    </row>
    <row r="262" spans="1:40" s="148" customFormat="1" ht="14.5">
      <c r="A262" s="161" t="s">
        <v>2843</v>
      </c>
      <c r="B262" s="19"/>
      <c r="C262" s="270">
        <v>17</v>
      </c>
      <c r="D262" s="185">
        <v>17</v>
      </c>
      <c r="E262" s="147"/>
      <c r="F262" s="162"/>
      <c r="G262" s="147"/>
      <c r="H262" s="147"/>
      <c r="I262" s="147"/>
      <c r="J262" s="147"/>
      <c r="K262" s="147"/>
      <c r="L262" s="147"/>
      <c r="M262" s="147">
        <v>1</v>
      </c>
      <c r="N262" s="147"/>
      <c r="O262" s="147"/>
      <c r="P262" s="147"/>
      <c r="Q262" s="185">
        <v>4</v>
      </c>
      <c r="R262" s="147"/>
      <c r="S262" s="147">
        <v>2</v>
      </c>
      <c r="T262" s="147"/>
      <c r="U262" s="147"/>
      <c r="V262" s="42"/>
      <c r="W262" s="42"/>
      <c r="X262" s="42"/>
      <c r="Y262" s="42"/>
      <c r="Z262" s="42"/>
      <c r="AA262" s="42"/>
      <c r="AB262" s="42"/>
      <c r="AC262" s="42"/>
      <c r="AD262" s="42"/>
      <c r="AE262" s="42"/>
      <c r="AF262" s="42"/>
      <c r="AG262" s="42"/>
      <c r="AH262" s="42"/>
      <c r="AI262" s="42"/>
      <c r="AJ262" s="42"/>
      <c r="AK262" s="42"/>
      <c r="AL262" s="42"/>
      <c r="AM262" s="42"/>
      <c r="AN262" s="42"/>
    </row>
    <row r="263" spans="1:40" s="148" customFormat="1" ht="14.5">
      <c r="A263" s="161" t="s">
        <v>2848</v>
      </c>
      <c r="B263" s="19"/>
      <c r="C263" s="147">
        <v>1</v>
      </c>
      <c r="D263" s="147">
        <v>1</v>
      </c>
      <c r="E263" s="147"/>
      <c r="F263" s="147"/>
      <c r="G263" s="147"/>
      <c r="H263" s="147">
        <v>1</v>
      </c>
      <c r="I263" s="147"/>
      <c r="J263" s="147"/>
      <c r="K263" s="147"/>
      <c r="L263" s="147"/>
      <c r="M263" s="147"/>
      <c r="N263" s="147"/>
      <c r="O263" s="147">
        <v>1</v>
      </c>
      <c r="P263" s="147"/>
      <c r="Q263" s="147"/>
      <c r="R263" s="147">
        <v>1</v>
      </c>
      <c r="S263" s="147"/>
      <c r="T263" s="147"/>
      <c r="U263" s="147"/>
      <c r="V263" s="42"/>
      <c r="W263" s="42"/>
      <c r="X263" s="42"/>
      <c r="Y263" s="42"/>
      <c r="Z263" s="42"/>
      <c r="AA263" s="42"/>
      <c r="AB263" s="42"/>
      <c r="AC263" s="42"/>
      <c r="AD263" s="42"/>
      <c r="AE263" s="42"/>
      <c r="AF263" s="42"/>
      <c r="AG263" s="42"/>
      <c r="AH263" s="42"/>
      <c r="AI263" s="42"/>
      <c r="AJ263" s="42"/>
      <c r="AK263" s="42"/>
      <c r="AL263" s="42"/>
      <c r="AM263" s="42"/>
      <c r="AN263" s="42"/>
    </row>
    <row r="264" spans="1:40" s="160" customFormat="1" ht="14.5">
      <c r="A264" s="152" t="s">
        <v>2877</v>
      </c>
      <c r="B264" s="151">
        <v>44069</v>
      </c>
      <c r="C264" s="159">
        <v>1</v>
      </c>
      <c r="D264" s="159">
        <v>1</v>
      </c>
      <c r="E264" s="159"/>
      <c r="F264" s="159"/>
      <c r="G264" s="159"/>
      <c r="H264" s="159"/>
      <c r="I264" s="159"/>
      <c r="J264" s="159">
        <v>1</v>
      </c>
      <c r="K264" s="159"/>
      <c r="L264" s="159"/>
      <c r="M264" s="159"/>
      <c r="N264" s="159"/>
      <c r="O264" s="159"/>
      <c r="P264" s="159"/>
      <c r="Q264" s="159"/>
      <c r="R264" s="159"/>
      <c r="S264" s="159"/>
      <c r="T264" s="159"/>
      <c r="U264" s="159"/>
      <c r="V264" s="42"/>
      <c r="W264" s="42"/>
      <c r="X264" s="42"/>
      <c r="Y264" s="42"/>
      <c r="Z264" s="42"/>
      <c r="AA264" s="42"/>
      <c r="AB264" s="42"/>
      <c r="AC264" s="42"/>
      <c r="AD264" s="42"/>
      <c r="AE264" s="42"/>
      <c r="AF264" s="42"/>
      <c r="AG264" s="42"/>
      <c r="AH264" s="42"/>
      <c r="AI264" s="42"/>
      <c r="AJ264" s="42"/>
      <c r="AK264" s="42"/>
      <c r="AL264" s="42"/>
      <c r="AM264" s="42"/>
      <c r="AN264" s="42"/>
    </row>
    <row r="265" spans="1:40" s="160" customFormat="1" ht="14.5">
      <c r="A265" s="152" t="s">
        <v>2880</v>
      </c>
      <c r="B265" s="167">
        <v>44069</v>
      </c>
      <c r="C265" s="159">
        <v>1</v>
      </c>
      <c r="D265" s="159">
        <v>1</v>
      </c>
      <c r="E265" s="159"/>
      <c r="F265" s="159">
        <v>38</v>
      </c>
      <c r="G265" s="159"/>
      <c r="H265" s="159"/>
      <c r="I265" s="159"/>
      <c r="J265" s="159">
        <v>1</v>
      </c>
      <c r="K265" s="159"/>
      <c r="L265" s="159"/>
      <c r="M265" s="159"/>
      <c r="N265" s="162" t="s">
        <v>2953</v>
      </c>
      <c r="O265" s="159">
        <v>1</v>
      </c>
      <c r="P265" s="159"/>
      <c r="Q265" s="159"/>
      <c r="R265" s="159"/>
      <c r="S265" s="159"/>
      <c r="T265" s="159"/>
      <c r="U265" s="159"/>
      <c r="V265" s="42"/>
      <c r="W265" s="42"/>
      <c r="X265" s="42"/>
      <c r="Y265" s="42"/>
      <c r="Z265" s="42"/>
      <c r="AA265" s="42"/>
      <c r="AB265" s="42"/>
      <c r="AC265" s="42"/>
      <c r="AD265" s="42"/>
      <c r="AE265" s="42"/>
      <c r="AF265" s="42"/>
      <c r="AG265" s="42"/>
      <c r="AH265" s="42"/>
      <c r="AI265" s="42"/>
      <c r="AJ265" s="42"/>
      <c r="AK265" s="42"/>
      <c r="AL265" s="42"/>
      <c r="AM265" s="42"/>
      <c r="AN265" s="42"/>
    </row>
    <row r="266" spans="1:40" s="160" customFormat="1" ht="14.5">
      <c r="A266" s="152" t="s">
        <v>2890</v>
      </c>
      <c r="B266" s="151">
        <v>44060</v>
      </c>
      <c r="C266" s="159">
        <v>15</v>
      </c>
      <c r="D266" s="159">
        <v>15</v>
      </c>
      <c r="E266" s="159"/>
      <c r="F266" s="159"/>
      <c r="G266" s="159"/>
      <c r="H266" s="159"/>
      <c r="I266" s="159"/>
      <c r="J266" s="159">
        <v>12</v>
      </c>
      <c r="K266" s="159">
        <v>5</v>
      </c>
      <c r="L266" s="159"/>
      <c r="M266" s="159"/>
      <c r="N266" s="159">
        <v>3055</v>
      </c>
      <c r="O266" s="159">
        <v>4</v>
      </c>
      <c r="P266" s="159"/>
      <c r="Q266" s="185">
        <v>0</v>
      </c>
      <c r="R266" s="159"/>
      <c r="S266" s="159"/>
      <c r="T266" s="159"/>
      <c r="U266" s="159"/>
      <c r="V266" s="42"/>
      <c r="W266" s="42"/>
      <c r="X266" s="42"/>
      <c r="Y266" s="42"/>
      <c r="Z266" s="42"/>
      <c r="AA266" s="42"/>
      <c r="AB266" s="42"/>
      <c r="AC266" s="42"/>
      <c r="AD266" s="42"/>
      <c r="AE266" s="42"/>
      <c r="AF266" s="42"/>
      <c r="AG266" s="42"/>
      <c r="AH266" s="42"/>
      <c r="AI266" s="42"/>
      <c r="AJ266" s="42"/>
      <c r="AK266" s="42"/>
      <c r="AL266" s="42"/>
      <c r="AM266" s="42"/>
      <c r="AN266" s="42"/>
    </row>
    <row r="267" spans="1:40" s="160" customFormat="1" ht="14.5">
      <c r="A267" s="152" t="s">
        <v>2894</v>
      </c>
      <c r="B267" s="151">
        <v>44069</v>
      </c>
      <c r="C267" s="159">
        <v>1</v>
      </c>
      <c r="D267" s="159">
        <v>1</v>
      </c>
      <c r="E267" s="159"/>
      <c r="F267" s="159">
        <v>38</v>
      </c>
      <c r="G267" s="159"/>
      <c r="H267" s="159"/>
      <c r="I267" s="159"/>
      <c r="J267" s="159">
        <v>1</v>
      </c>
      <c r="K267" s="159"/>
      <c r="L267" s="159"/>
      <c r="M267" s="159"/>
      <c r="N267" s="159">
        <v>3000</v>
      </c>
      <c r="P267" s="159"/>
      <c r="Q267" s="159"/>
      <c r="R267" s="159"/>
      <c r="S267" s="159">
        <v>1</v>
      </c>
      <c r="T267" s="159"/>
      <c r="U267" s="159"/>
      <c r="V267" s="42"/>
      <c r="W267" s="42"/>
      <c r="X267" s="42"/>
      <c r="Y267" s="42"/>
      <c r="Z267" s="42"/>
      <c r="AA267" s="42"/>
      <c r="AB267" s="42"/>
      <c r="AC267" s="42"/>
      <c r="AD267" s="42"/>
      <c r="AE267" s="42"/>
      <c r="AF267" s="42"/>
      <c r="AG267" s="42"/>
      <c r="AH267" s="42"/>
      <c r="AI267" s="42"/>
      <c r="AJ267" s="42"/>
      <c r="AK267" s="42"/>
      <c r="AL267" s="42"/>
      <c r="AM267" s="42"/>
      <c r="AN267" s="42"/>
    </row>
    <row r="268" spans="1:40" s="160" customFormat="1" ht="14.5">
      <c r="A268" s="152" t="s">
        <v>2903</v>
      </c>
      <c r="B268" s="151">
        <v>44069</v>
      </c>
      <c r="C268" s="159">
        <v>1</v>
      </c>
      <c r="D268" s="159">
        <v>1</v>
      </c>
      <c r="E268" s="159"/>
      <c r="F268" s="159"/>
      <c r="G268" s="159"/>
      <c r="H268" s="159"/>
      <c r="I268" s="159"/>
      <c r="J268" s="159">
        <v>1</v>
      </c>
      <c r="K268" s="159"/>
      <c r="L268" s="159"/>
      <c r="M268" s="159"/>
      <c r="N268" s="159"/>
      <c r="O268" s="159">
        <v>1</v>
      </c>
      <c r="P268" s="159"/>
      <c r="Q268" s="159"/>
      <c r="R268" s="159"/>
      <c r="S268" s="159"/>
      <c r="T268" s="159"/>
      <c r="U268" s="159"/>
      <c r="V268" s="42"/>
      <c r="W268" s="42"/>
      <c r="X268" s="42"/>
      <c r="Y268" s="42"/>
      <c r="Z268" s="42"/>
      <c r="AA268" s="42"/>
      <c r="AB268" s="42"/>
      <c r="AC268" s="42"/>
      <c r="AD268" s="42"/>
      <c r="AE268" s="42"/>
      <c r="AF268" s="42"/>
      <c r="AG268" s="42"/>
      <c r="AH268" s="42"/>
      <c r="AI268" s="42"/>
      <c r="AJ268" s="42"/>
      <c r="AK268" s="42"/>
      <c r="AL268" s="42"/>
      <c r="AM268" s="42"/>
      <c r="AN268" s="42"/>
    </row>
    <row r="269" spans="1:40" s="160" customFormat="1" ht="14.5">
      <c r="A269" s="152" t="s">
        <v>2910</v>
      </c>
      <c r="B269" s="151">
        <v>44070</v>
      </c>
      <c r="C269" s="159">
        <v>7</v>
      </c>
      <c r="D269" s="159">
        <v>7</v>
      </c>
      <c r="E269" s="159"/>
      <c r="F269" s="159"/>
      <c r="G269" s="159"/>
      <c r="H269" s="159"/>
      <c r="I269" s="159">
        <v>1</v>
      </c>
      <c r="J269" s="159">
        <v>6</v>
      </c>
      <c r="K269" s="159"/>
      <c r="L269" s="159"/>
      <c r="M269" s="159"/>
      <c r="N269" s="159">
        <v>2845</v>
      </c>
      <c r="O269" s="159"/>
      <c r="P269" s="159"/>
      <c r="Q269" s="159"/>
      <c r="R269" s="159">
        <v>3</v>
      </c>
      <c r="S269" s="159"/>
      <c r="T269" s="159"/>
      <c r="U269" s="159"/>
      <c r="V269" s="42"/>
      <c r="W269" s="42"/>
      <c r="X269" s="42"/>
      <c r="Y269" s="42"/>
      <c r="Z269" s="42"/>
      <c r="AA269" s="42"/>
      <c r="AB269" s="42"/>
      <c r="AC269" s="42"/>
      <c r="AD269" s="42"/>
      <c r="AE269" s="42"/>
      <c r="AF269" s="42"/>
      <c r="AG269" s="42"/>
      <c r="AH269" s="42"/>
      <c r="AI269" s="42"/>
      <c r="AJ269" s="42"/>
      <c r="AK269" s="42"/>
      <c r="AL269" s="42"/>
      <c r="AM269" s="42"/>
      <c r="AN269" s="42"/>
    </row>
    <row r="270" spans="1:40" s="160" customFormat="1" ht="14.5">
      <c r="A270" s="152" t="s">
        <v>2914</v>
      </c>
      <c r="B270" s="151">
        <v>44069</v>
      </c>
      <c r="C270" s="159">
        <v>7</v>
      </c>
      <c r="D270" s="159">
        <v>6</v>
      </c>
      <c r="E270" s="159"/>
      <c r="F270" s="159"/>
      <c r="G270" s="159"/>
      <c r="H270" s="159">
        <v>2</v>
      </c>
      <c r="I270" s="159">
        <v>1</v>
      </c>
      <c r="J270" s="159">
        <v>4</v>
      </c>
      <c r="K270" s="159"/>
      <c r="L270" s="159"/>
      <c r="M270" s="159"/>
      <c r="N270" s="159"/>
      <c r="O270" s="159">
        <v>2</v>
      </c>
      <c r="P270" s="159"/>
      <c r="Q270" s="159"/>
      <c r="R270" s="159"/>
      <c r="S270" s="159"/>
      <c r="T270" s="159"/>
      <c r="U270" s="159"/>
      <c r="V270" s="42"/>
      <c r="W270" s="42"/>
      <c r="X270" s="42"/>
      <c r="Y270" s="42"/>
      <c r="Z270" s="42"/>
      <c r="AA270" s="42"/>
      <c r="AB270" s="42"/>
      <c r="AC270" s="42"/>
      <c r="AD270" s="42"/>
      <c r="AE270" s="42"/>
      <c r="AF270" s="42"/>
      <c r="AG270" s="42"/>
      <c r="AH270" s="42"/>
      <c r="AI270" s="42"/>
      <c r="AJ270" s="42"/>
      <c r="AK270" s="42"/>
      <c r="AL270" s="42"/>
      <c r="AM270" s="42"/>
      <c r="AN270" s="42"/>
    </row>
    <row r="271" spans="1:40" s="160" customFormat="1" ht="14.5">
      <c r="A271" s="152" t="s">
        <v>2918</v>
      </c>
      <c r="B271" s="151">
        <v>44048</v>
      </c>
      <c r="C271" s="159">
        <v>1</v>
      </c>
      <c r="D271" s="159">
        <v>1</v>
      </c>
      <c r="E271" s="159"/>
      <c r="F271" s="159" t="s">
        <v>784</v>
      </c>
      <c r="G271" s="159"/>
      <c r="H271" s="159">
        <v>1</v>
      </c>
      <c r="I271" s="159"/>
      <c r="J271" s="159"/>
      <c r="K271" s="159"/>
      <c r="L271" s="159"/>
      <c r="M271" s="159"/>
      <c r="N271" s="159">
        <v>1830</v>
      </c>
      <c r="O271" s="159"/>
      <c r="P271" s="159"/>
      <c r="Q271" s="159"/>
      <c r="R271" s="159">
        <v>1</v>
      </c>
      <c r="S271" s="159"/>
      <c r="T271" s="159"/>
      <c r="U271" s="159"/>
      <c r="V271" s="42"/>
      <c r="W271" s="42"/>
      <c r="X271" s="42"/>
      <c r="Y271" s="42"/>
      <c r="Z271" s="42"/>
      <c r="AA271" s="42"/>
      <c r="AB271" s="42"/>
      <c r="AC271" s="42"/>
      <c r="AD271" s="42"/>
      <c r="AE271" s="42"/>
      <c r="AF271" s="42"/>
      <c r="AG271" s="42"/>
      <c r="AH271" s="42"/>
      <c r="AI271" s="42"/>
      <c r="AJ271" s="42"/>
      <c r="AK271" s="42"/>
      <c r="AL271" s="42"/>
      <c r="AM271" s="42"/>
      <c r="AN271" s="42"/>
    </row>
    <row r="272" spans="1:40" s="160" customFormat="1" ht="14.5">
      <c r="A272" s="152" t="s">
        <v>2924</v>
      </c>
      <c r="B272" s="151">
        <v>44058</v>
      </c>
      <c r="C272" s="159">
        <v>50</v>
      </c>
      <c r="D272" s="159">
        <v>50</v>
      </c>
      <c r="E272" s="159"/>
      <c r="F272" s="159">
        <v>39.299999999999997</v>
      </c>
      <c r="G272" s="159"/>
      <c r="H272" s="159"/>
      <c r="I272" s="159">
        <v>3</v>
      </c>
      <c r="J272" s="159">
        <v>47</v>
      </c>
      <c r="K272" s="159"/>
      <c r="L272" s="159"/>
      <c r="M272" s="159"/>
      <c r="N272" s="162" t="s">
        <v>2976</v>
      </c>
      <c r="O272" s="159"/>
      <c r="P272" s="159"/>
      <c r="Q272" s="159"/>
      <c r="R272" s="159"/>
      <c r="S272" s="159"/>
      <c r="T272" s="159"/>
      <c r="U272" s="159"/>
      <c r="V272" s="42"/>
      <c r="W272" s="42"/>
      <c r="X272" s="42"/>
      <c r="Y272" s="42"/>
      <c r="Z272" s="42"/>
      <c r="AA272" s="42"/>
      <c r="AB272" s="42"/>
      <c r="AC272" s="42"/>
      <c r="AD272" s="42"/>
      <c r="AE272" s="42"/>
      <c r="AF272" s="42"/>
      <c r="AG272" s="42"/>
      <c r="AH272" s="42"/>
      <c r="AI272" s="42"/>
      <c r="AJ272" s="42"/>
      <c r="AK272" s="42"/>
      <c r="AL272" s="42"/>
      <c r="AM272" s="42"/>
      <c r="AN272" s="42"/>
    </row>
    <row r="273" spans="1:40" s="160" customFormat="1" ht="14.5">
      <c r="A273" s="152" t="s">
        <v>2979</v>
      </c>
      <c r="B273" s="151">
        <v>44060</v>
      </c>
      <c r="C273" s="159"/>
      <c r="D273" s="159">
        <v>101</v>
      </c>
      <c r="E273" s="159"/>
      <c r="F273" s="159"/>
      <c r="G273" s="159"/>
      <c r="H273" s="159"/>
      <c r="I273" s="159"/>
      <c r="J273" s="159"/>
      <c r="K273" s="159"/>
      <c r="L273" s="159"/>
      <c r="M273" s="159"/>
      <c r="N273" s="159"/>
      <c r="O273" s="159"/>
      <c r="P273" s="159"/>
      <c r="Q273" s="159"/>
      <c r="R273" s="159"/>
      <c r="S273" s="159"/>
      <c r="T273" s="159"/>
      <c r="U273" s="159"/>
      <c r="V273" s="42"/>
      <c r="W273" s="42"/>
      <c r="X273" s="42"/>
      <c r="Y273" s="42"/>
      <c r="Z273" s="42"/>
      <c r="AA273" s="42"/>
      <c r="AB273" s="42"/>
      <c r="AC273" s="42"/>
      <c r="AD273" s="42"/>
      <c r="AE273" s="42"/>
      <c r="AF273" s="42"/>
      <c r="AG273" s="42"/>
      <c r="AH273" s="42"/>
      <c r="AI273" s="42"/>
      <c r="AJ273" s="42"/>
      <c r="AK273" s="42"/>
      <c r="AL273" s="42"/>
      <c r="AM273" s="42"/>
      <c r="AN273" s="42"/>
    </row>
    <row r="274" spans="1:40" s="160" customFormat="1" ht="14.5">
      <c r="A274" s="152" t="s">
        <v>2935</v>
      </c>
      <c r="B274" s="156">
        <v>44044</v>
      </c>
      <c r="C274" s="159"/>
      <c r="D274" s="159"/>
      <c r="E274" s="159">
        <v>1</v>
      </c>
      <c r="F274" s="159"/>
      <c r="G274" s="159"/>
      <c r="H274" s="159"/>
      <c r="I274" s="159"/>
      <c r="J274" s="159"/>
      <c r="K274" s="159"/>
      <c r="L274" s="159"/>
      <c r="M274" s="159"/>
      <c r="N274" s="159"/>
      <c r="O274" s="159"/>
      <c r="P274" s="159"/>
      <c r="Q274" s="159"/>
      <c r="R274" s="159"/>
      <c r="S274" s="159"/>
      <c r="T274" s="159"/>
      <c r="U274" s="159"/>
      <c r="V274" s="42"/>
      <c r="W274" s="42"/>
      <c r="X274" s="42"/>
      <c r="Y274" s="42"/>
      <c r="Z274" s="42"/>
      <c r="AA274" s="42"/>
      <c r="AB274" s="42"/>
      <c r="AC274" s="42"/>
      <c r="AD274" s="42"/>
      <c r="AE274" s="42"/>
      <c r="AF274" s="42"/>
      <c r="AG274" s="42"/>
      <c r="AH274" s="42"/>
      <c r="AI274" s="42"/>
      <c r="AJ274" s="42"/>
      <c r="AK274" s="42"/>
      <c r="AL274" s="42"/>
      <c r="AM274" s="42"/>
      <c r="AN274" s="42"/>
    </row>
    <row r="275" spans="1:40" s="160" customFormat="1" ht="14.5">
      <c r="A275" s="152" t="s">
        <v>2940</v>
      </c>
      <c r="B275" s="107">
        <v>44067</v>
      </c>
      <c r="C275" s="159">
        <v>1</v>
      </c>
      <c r="D275" s="159">
        <v>1</v>
      </c>
      <c r="E275" s="159"/>
      <c r="F275" s="159"/>
      <c r="G275" s="159"/>
      <c r="H275" s="159"/>
      <c r="I275" s="159"/>
      <c r="J275" s="159">
        <v>1</v>
      </c>
      <c r="K275" s="159"/>
      <c r="L275" s="159"/>
      <c r="M275" s="159"/>
      <c r="N275" s="159"/>
      <c r="O275" s="159"/>
      <c r="P275" s="159"/>
      <c r="Q275" s="159"/>
      <c r="R275" s="159"/>
      <c r="S275" s="159"/>
      <c r="T275" s="159"/>
      <c r="U275" s="159"/>
      <c r="V275" s="42"/>
      <c r="W275" s="42"/>
      <c r="X275" s="42"/>
      <c r="Y275" s="42"/>
      <c r="Z275" s="42"/>
      <c r="AA275" s="42"/>
      <c r="AB275" s="42"/>
      <c r="AC275" s="42"/>
      <c r="AD275" s="42"/>
      <c r="AE275" s="42"/>
      <c r="AF275" s="42"/>
      <c r="AG275" s="42"/>
      <c r="AH275" s="42"/>
      <c r="AI275" s="42"/>
      <c r="AJ275" s="42"/>
      <c r="AK275" s="42"/>
      <c r="AL275" s="42"/>
      <c r="AM275" s="42"/>
      <c r="AN275" s="42"/>
    </row>
    <row r="276" spans="1:40" s="160" customFormat="1" ht="14.5">
      <c r="A276" s="152" t="s">
        <v>2943</v>
      </c>
      <c r="B276" s="151">
        <v>44070</v>
      </c>
      <c r="C276" s="159">
        <v>1</v>
      </c>
      <c r="D276" s="159">
        <v>1</v>
      </c>
      <c r="E276" s="159"/>
      <c r="F276" s="162" t="s">
        <v>2986</v>
      </c>
      <c r="G276" s="159"/>
      <c r="H276" s="159"/>
      <c r="I276" s="159"/>
      <c r="J276" s="159"/>
      <c r="K276" s="159"/>
      <c r="L276" s="159"/>
      <c r="M276" s="159"/>
      <c r="N276" s="159">
        <v>1920</v>
      </c>
      <c r="O276" s="159">
        <v>1</v>
      </c>
      <c r="P276" s="159"/>
      <c r="Q276" s="159"/>
      <c r="R276" s="159">
        <v>1</v>
      </c>
      <c r="S276" s="159"/>
      <c r="T276" s="159"/>
      <c r="U276" s="159"/>
      <c r="V276" s="42"/>
      <c r="W276" s="42"/>
      <c r="X276" s="42"/>
      <c r="Y276" s="42"/>
      <c r="Z276" s="42"/>
      <c r="AA276" s="42"/>
      <c r="AB276" s="42"/>
      <c r="AC276" s="42"/>
      <c r="AD276" s="42"/>
      <c r="AE276" s="42"/>
      <c r="AF276" s="42"/>
      <c r="AG276" s="42"/>
      <c r="AH276" s="42"/>
      <c r="AI276" s="42"/>
      <c r="AJ276" s="42"/>
      <c r="AK276" s="42"/>
      <c r="AL276" s="42"/>
      <c r="AM276" s="42"/>
      <c r="AN276" s="42"/>
    </row>
    <row r="277" spans="1:40" s="160" customFormat="1" ht="14.5">
      <c r="A277" s="152" t="s">
        <v>2948</v>
      </c>
      <c r="B277" s="151">
        <v>44040</v>
      </c>
      <c r="C277" s="159">
        <v>2</v>
      </c>
      <c r="D277" s="159">
        <v>1</v>
      </c>
      <c r="E277" s="159"/>
      <c r="F277" s="159"/>
      <c r="G277" s="159"/>
      <c r="H277" s="159"/>
      <c r="I277" s="159"/>
      <c r="J277" s="159">
        <v>2</v>
      </c>
      <c r="K277" s="159"/>
      <c r="L277" s="159"/>
      <c r="M277" s="159"/>
      <c r="N277" s="159"/>
      <c r="O277" s="159">
        <v>2</v>
      </c>
      <c r="P277" s="159"/>
      <c r="Q277" s="159"/>
      <c r="R277" s="159"/>
      <c r="S277" s="159"/>
      <c r="T277" s="159"/>
      <c r="U277" s="159"/>
      <c r="V277" s="42"/>
      <c r="W277" s="42"/>
      <c r="X277" s="42"/>
      <c r="Y277" s="42"/>
      <c r="Z277" s="42"/>
      <c r="AA277" s="42"/>
      <c r="AB277" s="42"/>
      <c r="AC277" s="42"/>
      <c r="AD277" s="42"/>
      <c r="AE277" s="42"/>
      <c r="AF277" s="42"/>
      <c r="AG277" s="42"/>
      <c r="AH277" s="42"/>
      <c r="AI277" s="42"/>
      <c r="AJ277" s="42"/>
      <c r="AK277" s="42"/>
      <c r="AL277" s="42"/>
      <c r="AM277" s="42"/>
      <c r="AN277" s="42"/>
    </row>
    <row r="278" spans="1:40" s="170" customFormat="1" ht="14.5">
      <c r="A278" s="152" t="s">
        <v>3010</v>
      </c>
      <c r="B278" s="151">
        <v>44057</v>
      </c>
      <c r="C278" s="169"/>
      <c r="D278" s="169"/>
      <c r="E278" s="169">
        <v>2</v>
      </c>
      <c r="F278" s="169"/>
      <c r="G278" s="169"/>
      <c r="H278" s="169"/>
      <c r="I278" s="169"/>
      <c r="J278" s="169"/>
      <c r="K278" s="169"/>
      <c r="L278" s="169"/>
      <c r="M278" s="169"/>
      <c r="N278" s="169"/>
      <c r="O278" s="169"/>
      <c r="P278" s="169"/>
      <c r="Q278" s="169"/>
      <c r="R278" s="169"/>
      <c r="S278" s="169"/>
      <c r="T278" s="169"/>
      <c r="U278" s="169"/>
      <c r="V278" s="42"/>
      <c r="W278" s="42"/>
      <c r="X278" s="42"/>
      <c r="Y278" s="42"/>
      <c r="Z278" s="42"/>
      <c r="AA278" s="42"/>
      <c r="AB278" s="42"/>
      <c r="AC278" s="42"/>
      <c r="AD278" s="42"/>
      <c r="AE278" s="42"/>
      <c r="AF278" s="42"/>
      <c r="AG278" s="42"/>
      <c r="AH278" s="42"/>
      <c r="AI278" s="42"/>
      <c r="AJ278" s="42"/>
      <c r="AK278" s="42"/>
      <c r="AL278" s="42"/>
      <c r="AM278" s="42"/>
      <c r="AN278" s="42"/>
    </row>
    <row r="279" spans="1:40" s="170" customFormat="1" ht="14.5">
      <c r="A279" s="152" t="s">
        <v>3002</v>
      </c>
      <c r="B279" s="151">
        <v>44076</v>
      </c>
      <c r="C279" s="169">
        <v>1</v>
      </c>
      <c r="D279" s="169">
        <v>1</v>
      </c>
      <c r="E279" s="169"/>
      <c r="F279" s="162" t="s">
        <v>788</v>
      </c>
      <c r="G279" s="169"/>
      <c r="H279" s="169"/>
      <c r="I279" s="169"/>
      <c r="J279" s="169">
        <v>1</v>
      </c>
      <c r="K279" s="169"/>
      <c r="L279" s="169"/>
      <c r="M279" s="169"/>
      <c r="N279" s="169">
        <v>3200</v>
      </c>
      <c r="O279" s="169"/>
      <c r="P279" s="169"/>
      <c r="Q279" s="169"/>
      <c r="R279" s="169"/>
      <c r="S279" s="169"/>
      <c r="T279" s="169"/>
      <c r="U279" s="169"/>
      <c r="V279" s="42"/>
      <c r="W279" s="42"/>
      <c r="X279" s="42"/>
      <c r="Y279" s="42"/>
      <c r="Z279" s="42"/>
      <c r="AA279" s="42"/>
      <c r="AB279" s="42"/>
      <c r="AC279" s="42"/>
      <c r="AD279" s="42"/>
      <c r="AE279" s="42"/>
      <c r="AF279" s="42"/>
      <c r="AG279" s="42"/>
      <c r="AH279" s="42"/>
      <c r="AI279" s="42"/>
      <c r="AJ279" s="42"/>
      <c r="AK279" s="42"/>
      <c r="AL279" s="42"/>
      <c r="AM279" s="42"/>
      <c r="AN279" s="42"/>
    </row>
    <row r="280" spans="1:40" s="170" customFormat="1" ht="14.5">
      <c r="A280" s="152" t="s">
        <v>3018</v>
      </c>
      <c r="B280" s="151">
        <v>44075</v>
      </c>
      <c r="C280" s="169">
        <v>1</v>
      </c>
      <c r="D280" s="169">
        <v>1</v>
      </c>
      <c r="E280" s="169"/>
      <c r="F280" s="169"/>
      <c r="G280" s="169"/>
      <c r="H280" s="169">
        <v>1</v>
      </c>
      <c r="I280" s="169"/>
      <c r="J280" s="169"/>
      <c r="K280" s="169"/>
      <c r="L280" s="169"/>
      <c r="M280" s="169"/>
      <c r="N280" s="169">
        <v>1680</v>
      </c>
      <c r="O280" s="169"/>
      <c r="P280" s="169"/>
      <c r="Q280" s="169"/>
      <c r="R280" s="169">
        <v>1</v>
      </c>
      <c r="S280" s="169"/>
      <c r="T280" s="169"/>
      <c r="U280" s="169"/>
      <c r="V280" s="42"/>
      <c r="W280" s="42"/>
      <c r="X280" s="42"/>
      <c r="Y280" s="42"/>
      <c r="Z280" s="42"/>
      <c r="AA280" s="42"/>
      <c r="AB280" s="42"/>
      <c r="AC280" s="42"/>
      <c r="AD280" s="42"/>
      <c r="AE280" s="42"/>
      <c r="AF280" s="42"/>
      <c r="AG280" s="42"/>
      <c r="AH280" s="42"/>
      <c r="AI280" s="42"/>
      <c r="AJ280" s="42"/>
      <c r="AK280" s="42"/>
      <c r="AL280" s="42"/>
      <c r="AM280" s="42"/>
      <c r="AN280" s="42"/>
    </row>
    <row r="281" spans="1:40" s="170" customFormat="1" ht="14.5">
      <c r="A281" s="152" t="s">
        <v>3024</v>
      </c>
      <c r="B281" s="151">
        <v>44079</v>
      </c>
      <c r="C281" s="177">
        <v>43</v>
      </c>
      <c r="D281" s="169">
        <v>43</v>
      </c>
      <c r="E281" s="169">
        <v>21</v>
      </c>
      <c r="F281" s="169"/>
      <c r="G281" s="169"/>
      <c r="H281" s="169"/>
      <c r="I281" s="169"/>
      <c r="J281" s="169"/>
      <c r="K281" s="169"/>
      <c r="L281" s="169"/>
      <c r="M281" s="169"/>
      <c r="N281" s="169"/>
      <c r="O281" s="169"/>
      <c r="P281" s="169"/>
      <c r="Q281" s="169"/>
      <c r="R281" s="169"/>
      <c r="S281" s="169"/>
      <c r="T281" s="169"/>
      <c r="U281" s="169"/>
      <c r="V281" s="42"/>
      <c r="W281" s="42"/>
      <c r="X281" s="42"/>
      <c r="Y281" s="42"/>
      <c r="Z281" s="42"/>
      <c r="AA281" s="42"/>
      <c r="AB281" s="42"/>
      <c r="AC281" s="42"/>
      <c r="AD281" s="42"/>
      <c r="AE281" s="42"/>
      <c r="AF281" s="42"/>
      <c r="AG281" s="42"/>
      <c r="AH281" s="42"/>
      <c r="AI281" s="42"/>
      <c r="AJ281" s="42"/>
      <c r="AK281" s="42"/>
      <c r="AL281" s="42"/>
      <c r="AM281" s="42"/>
      <c r="AN281" s="42"/>
    </row>
    <row r="282" spans="1:40" s="179" customFormat="1" ht="14.5">
      <c r="A282" s="83" t="s">
        <v>3038</v>
      </c>
      <c r="B282" s="151">
        <v>44084</v>
      </c>
      <c r="C282" s="185">
        <v>69</v>
      </c>
      <c r="D282" s="178">
        <v>68</v>
      </c>
      <c r="E282" s="178"/>
      <c r="F282" s="178" t="s">
        <v>3042</v>
      </c>
      <c r="G282" s="178"/>
      <c r="H282" s="178"/>
      <c r="I282" s="210">
        <v>26</v>
      </c>
      <c r="J282" s="178">
        <f>65-26</f>
        <v>39</v>
      </c>
      <c r="K282" s="178"/>
      <c r="L282" s="178"/>
      <c r="M282" s="178"/>
      <c r="N282" s="178" t="s">
        <v>3043</v>
      </c>
      <c r="O282" s="178">
        <v>14</v>
      </c>
      <c r="P282" s="178"/>
      <c r="Q282" s="178">
        <v>4</v>
      </c>
      <c r="R282" s="178">
        <v>22</v>
      </c>
      <c r="S282" s="178">
        <v>2</v>
      </c>
      <c r="T282" s="178"/>
      <c r="U282" s="178"/>
      <c r="V282" s="42"/>
      <c r="W282" s="42"/>
      <c r="X282" s="42"/>
      <c r="Y282" s="42"/>
      <c r="Z282" s="42"/>
      <c r="AA282" s="42"/>
      <c r="AB282" s="42"/>
      <c r="AC282" s="42"/>
      <c r="AD282" s="42"/>
      <c r="AE282" s="42"/>
      <c r="AF282" s="42"/>
      <c r="AG282" s="42"/>
      <c r="AH282" s="42"/>
      <c r="AI282" s="42"/>
      <c r="AJ282" s="42"/>
      <c r="AK282" s="42"/>
      <c r="AL282" s="42"/>
      <c r="AM282" s="42"/>
      <c r="AN282" s="42"/>
    </row>
    <row r="283" spans="1:40" s="179" customFormat="1" ht="14.5">
      <c r="A283" s="83" t="s">
        <v>3056</v>
      </c>
      <c r="B283" s="151">
        <v>44069</v>
      </c>
      <c r="C283" s="185">
        <v>14</v>
      </c>
      <c r="D283" s="178">
        <v>14</v>
      </c>
      <c r="E283" s="178"/>
      <c r="F283" s="178">
        <v>38</v>
      </c>
      <c r="G283" s="178"/>
      <c r="H283" s="178"/>
      <c r="I283" s="178"/>
      <c r="J283" s="178"/>
      <c r="K283" s="178"/>
      <c r="L283" s="178"/>
      <c r="M283" s="178">
        <v>2</v>
      </c>
      <c r="N283" s="178">
        <v>3224</v>
      </c>
      <c r="O283" s="178">
        <v>7</v>
      </c>
      <c r="P283" s="178"/>
      <c r="Q283" s="178"/>
      <c r="R283" s="178"/>
      <c r="S283" s="178"/>
      <c r="T283" s="178"/>
      <c r="U283" s="178"/>
      <c r="V283" s="42"/>
      <c r="W283" s="42"/>
      <c r="X283" s="42"/>
      <c r="Y283" s="42"/>
      <c r="Z283" s="42"/>
      <c r="AA283" s="42"/>
      <c r="AB283" s="42"/>
      <c r="AC283" s="42"/>
      <c r="AD283" s="42"/>
      <c r="AE283" s="42"/>
      <c r="AF283" s="42"/>
      <c r="AG283" s="42"/>
      <c r="AH283" s="42"/>
      <c r="AI283" s="42"/>
      <c r="AJ283" s="42"/>
      <c r="AK283" s="42"/>
      <c r="AL283" s="42"/>
      <c r="AM283" s="42"/>
      <c r="AN283" s="42"/>
    </row>
    <row r="284" spans="1:40" s="179" customFormat="1" ht="14.5">
      <c r="A284" s="83" t="s">
        <v>3074</v>
      </c>
      <c r="B284" s="151">
        <v>44082</v>
      </c>
      <c r="C284" s="185">
        <v>1</v>
      </c>
      <c r="D284" s="178">
        <v>1</v>
      </c>
      <c r="E284" s="178"/>
      <c r="F284" s="178">
        <v>39</v>
      </c>
      <c r="G284" s="178"/>
      <c r="H284" s="178"/>
      <c r="I284" s="178"/>
      <c r="J284" s="178"/>
      <c r="K284" s="178" t="s">
        <v>3075</v>
      </c>
      <c r="L284" s="178"/>
      <c r="M284" s="178"/>
      <c r="N284" s="178">
        <v>3360</v>
      </c>
      <c r="O284" s="178"/>
      <c r="P284" s="178"/>
      <c r="Q284" s="178"/>
      <c r="R284" s="178"/>
      <c r="S284" s="178"/>
      <c r="T284" s="178"/>
      <c r="U284" s="178"/>
      <c r="V284" s="42"/>
      <c r="W284" s="42"/>
      <c r="X284" s="42"/>
      <c r="Y284" s="42"/>
      <c r="Z284" s="42"/>
      <c r="AA284" s="42"/>
      <c r="AB284" s="42"/>
      <c r="AC284" s="42"/>
      <c r="AD284" s="42"/>
      <c r="AE284" s="42"/>
      <c r="AF284" s="42"/>
      <c r="AG284" s="42"/>
      <c r="AH284" s="42"/>
      <c r="AI284" s="42"/>
      <c r="AJ284" s="42"/>
      <c r="AK284" s="42"/>
      <c r="AL284" s="42"/>
      <c r="AM284" s="42"/>
      <c r="AN284" s="42"/>
    </row>
    <row r="285" spans="1:40" s="179" customFormat="1" ht="14.5">
      <c r="A285" s="83" t="s">
        <v>3086</v>
      </c>
      <c r="B285" s="194">
        <v>44078</v>
      </c>
      <c r="C285" s="185"/>
      <c r="D285" s="185"/>
      <c r="E285" s="178"/>
      <c r="F285" s="178"/>
      <c r="G285" s="178">
        <v>1</v>
      </c>
      <c r="H285" s="178"/>
      <c r="I285" s="178"/>
      <c r="J285" s="178"/>
      <c r="K285" s="178"/>
      <c r="L285" s="178"/>
      <c r="M285" s="178"/>
      <c r="N285" s="178"/>
      <c r="O285" s="178"/>
      <c r="P285" s="178"/>
      <c r="Q285" s="178"/>
      <c r="R285" s="178"/>
      <c r="S285" s="178">
        <v>1</v>
      </c>
      <c r="T285" s="178"/>
      <c r="U285" s="178"/>
      <c r="V285" s="42"/>
      <c r="W285" s="42"/>
      <c r="X285" s="42"/>
      <c r="Y285" s="42"/>
      <c r="Z285" s="42"/>
      <c r="AA285" s="42"/>
      <c r="AB285" s="42"/>
      <c r="AC285" s="42"/>
      <c r="AD285" s="42"/>
      <c r="AE285" s="42"/>
      <c r="AF285" s="42"/>
      <c r="AG285" s="42"/>
      <c r="AH285" s="42"/>
      <c r="AI285" s="42"/>
      <c r="AJ285" s="42"/>
      <c r="AK285" s="42"/>
      <c r="AL285" s="42"/>
      <c r="AM285" s="42"/>
      <c r="AN285" s="42"/>
    </row>
    <row r="286" spans="1:40" s="179" customFormat="1" ht="14.5">
      <c r="A286" s="83" t="s">
        <v>123</v>
      </c>
      <c r="B286" s="194">
        <v>44080</v>
      </c>
      <c r="C286" s="197">
        <v>15</v>
      </c>
      <c r="D286" s="197">
        <v>15</v>
      </c>
      <c r="E286" s="178"/>
      <c r="F286" s="178" t="s">
        <v>3094</v>
      </c>
      <c r="G286" s="178"/>
      <c r="H286" s="178"/>
      <c r="I286" s="178"/>
      <c r="J286" s="178"/>
      <c r="K286" s="178"/>
      <c r="L286" s="178"/>
      <c r="M286" s="178"/>
      <c r="N286" s="178" t="s">
        <v>3096</v>
      </c>
      <c r="O286" s="178"/>
      <c r="P286" s="178"/>
      <c r="Q286" s="178"/>
      <c r="R286" s="178"/>
      <c r="S286" s="178"/>
      <c r="T286" s="178" t="s">
        <v>3098</v>
      </c>
      <c r="U286" s="178"/>
      <c r="V286" s="42"/>
      <c r="W286" s="42"/>
      <c r="X286" s="42"/>
      <c r="Y286" s="42"/>
      <c r="Z286" s="42"/>
      <c r="AA286" s="42"/>
      <c r="AB286" s="42"/>
      <c r="AC286" s="42"/>
      <c r="AD286" s="42"/>
      <c r="AE286" s="42"/>
      <c r="AF286" s="42"/>
      <c r="AG286" s="42"/>
      <c r="AH286" s="42"/>
      <c r="AI286" s="42"/>
      <c r="AJ286" s="42"/>
      <c r="AK286" s="42"/>
      <c r="AL286" s="42"/>
      <c r="AM286" s="42"/>
      <c r="AN286" s="42"/>
    </row>
    <row r="287" spans="1:40" s="179" customFormat="1" ht="14.5">
      <c r="A287" s="83"/>
      <c r="B287" s="194"/>
      <c r="C287" s="198">
        <v>17</v>
      </c>
      <c r="D287" s="198">
        <v>17</v>
      </c>
      <c r="E287" s="178"/>
      <c r="F287" s="178" t="s">
        <v>3095</v>
      </c>
      <c r="G287" s="178"/>
      <c r="H287" s="178"/>
      <c r="I287" s="178"/>
      <c r="J287" s="178"/>
      <c r="K287" s="178"/>
      <c r="L287" s="178"/>
      <c r="M287" s="178"/>
      <c r="N287" s="178" t="s">
        <v>3097</v>
      </c>
      <c r="O287" s="178"/>
      <c r="P287" s="178"/>
      <c r="Q287" s="178"/>
      <c r="R287" s="178"/>
      <c r="S287" s="178"/>
      <c r="T287" s="178" t="s">
        <v>3098</v>
      </c>
      <c r="U287" s="178"/>
      <c r="V287" s="42"/>
      <c r="W287" s="42"/>
      <c r="X287" s="42"/>
      <c r="Y287" s="42"/>
      <c r="Z287" s="42"/>
      <c r="AA287" s="42"/>
      <c r="AB287" s="42"/>
      <c r="AC287" s="42"/>
      <c r="AD287" s="42"/>
      <c r="AE287" s="42"/>
      <c r="AF287" s="42"/>
      <c r="AG287" s="42"/>
      <c r="AH287" s="42"/>
      <c r="AI287" s="42"/>
      <c r="AJ287" s="42"/>
      <c r="AK287" s="42"/>
      <c r="AL287" s="42"/>
      <c r="AM287" s="42"/>
      <c r="AN287" s="42"/>
    </row>
    <row r="288" spans="1:40" s="179" customFormat="1" ht="14.5">
      <c r="A288" s="83" t="s">
        <v>3105</v>
      </c>
      <c r="B288" s="194">
        <v>44088</v>
      </c>
      <c r="C288" s="185">
        <v>257</v>
      </c>
      <c r="D288" s="185">
        <v>257</v>
      </c>
      <c r="E288" s="178">
        <v>122</v>
      </c>
      <c r="F288" s="178"/>
      <c r="G288" s="178"/>
      <c r="H288" s="178"/>
      <c r="I288" s="210">
        <v>70</v>
      </c>
      <c r="J288" s="178"/>
      <c r="K288" s="178"/>
      <c r="L288" s="178"/>
      <c r="M288" s="178"/>
      <c r="N288" s="178"/>
      <c r="O288" s="178">
        <v>69</v>
      </c>
      <c r="P288" s="178"/>
      <c r="Q288" s="178">
        <v>6</v>
      </c>
      <c r="R288" s="178"/>
      <c r="S288" s="178">
        <v>5</v>
      </c>
      <c r="T288" s="178"/>
      <c r="U288" s="178"/>
      <c r="V288" s="42"/>
      <c r="W288" s="42"/>
      <c r="X288" s="42"/>
      <c r="Y288" s="42"/>
      <c r="Z288" s="42"/>
      <c r="AA288" s="42"/>
      <c r="AB288" s="42"/>
      <c r="AC288" s="42"/>
      <c r="AD288" s="42"/>
      <c r="AE288" s="42"/>
      <c r="AF288" s="42"/>
      <c r="AG288" s="42"/>
      <c r="AH288" s="42"/>
      <c r="AI288" s="42"/>
      <c r="AJ288" s="42"/>
      <c r="AK288" s="42"/>
      <c r="AL288" s="42"/>
      <c r="AM288" s="42"/>
      <c r="AN288" s="42"/>
    </row>
    <row r="289" spans="1:40" s="179" customFormat="1" ht="14.5">
      <c r="A289" s="83" t="s">
        <v>3111</v>
      </c>
      <c r="B289" s="194">
        <v>44081</v>
      </c>
      <c r="C289" s="185">
        <v>1</v>
      </c>
      <c r="D289" s="185">
        <v>1</v>
      </c>
      <c r="E289" s="178"/>
      <c r="F289" s="178" t="s">
        <v>747</v>
      </c>
      <c r="G289" s="178"/>
      <c r="H289" s="178"/>
      <c r="I289" s="178"/>
      <c r="J289" s="178"/>
      <c r="K289" s="178"/>
      <c r="L289" s="178"/>
      <c r="M289" s="178"/>
      <c r="N289" s="178">
        <v>3630</v>
      </c>
      <c r="O289" s="178"/>
      <c r="P289" s="178"/>
      <c r="Q289" s="178"/>
      <c r="R289" s="178"/>
      <c r="S289" s="178"/>
      <c r="T289" s="178"/>
      <c r="U289" s="178"/>
      <c r="V289" s="42"/>
      <c r="W289" s="42"/>
      <c r="X289" s="42"/>
      <c r="Y289" s="42"/>
      <c r="Z289" s="42"/>
      <c r="AA289" s="42"/>
      <c r="AB289" s="42"/>
      <c r="AC289" s="42"/>
      <c r="AD289" s="42"/>
      <c r="AE289" s="42"/>
      <c r="AF289" s="42"/>
      <c r="AG289" s="42"/>
      <c r="AH289" s="42"/>
      <c r="AI289" s="42"/>
      <c r="AJ289" s="42"/>
      <c r="AK289" s="42"/>
      <c r="AL289" s="42"/>
      <c r="AM289" s="42"/>
      <c r="AN289" s="42"/>
    </row>
    <row r="290" spans="1:40" s="179" customFormat="1" ht="14.5">
      <c r="A290" s="83" t="s">
        <v>3117</v>
      </c>
      <c r="B290" s="194">
        <v>44081</v>
      </c>
      <c r="C290" s="185">
        <v>1</v>
      </c>
      <c r="D290" s="185">
        <v>1</v>
      </c>
      <c r="E290" s="178"/>
      <c r="F290" s="178" t="s">
        <v>748</v>
      </c>
      <c r="G290" s="178"/>
      <c r="H290" s="178"/>
      <c r="I290" s="178"/>
      <c r="J290" s="178"/>
      <c r="K290" s="178"/>
      <c r="L290" s="178"/>
      <c r="M290" s="178"/>
      <c r="N290" s="178">
        <v>3095</v>
      </c>
      <c r="O290" s="178">
        <v>1</v>
      </c>
      <c r="P290" s="178"/>
      <c r="Q290" s="178"/>
      <c r="R290" s="178"/>
      <c r="S290" s="178"/>
      <c r="T290" s="178"/>
      <c r="U290" s="178"/>
      <c r="V290" s="42"/>
      <c r="W290" s="42"/>
      <c r="X290" s="42"/>
      <c r="Y290" s="42"/>
      <c r="Z290" s="42"/>
      <c r="AA290" s="42"/>
      <c r="AB290" s="42"/>
      <c r="AC290" s="42"/>
      <c r="AD290" s="42"/>
      <c r="AE290" s="42"/>
      <c r="AF290" s="42"/>
      <c r="AG290" s="42"/>
      <c r="AH290" s="42"/>
      <c r="AI290" s="42"/>
      <c r="AJ290" s="42"/>
      <c r="AK290" s="42"/>
      <c r="AL290" s="42"/>
      <c r="AM290" s="42"/>
      <c r="AN290" s="42"/>
    </row>
    <row r="291" spans="1:40" s="179" customFormat="1" ht="14.5">
      <c r="A291" s="83" t="s">
        <v>3124</v>
      </c>
      <c r="B291" s="194">
        <v>44085</v>
      </c>
      <c r="C291" s="185">
        <v>1</v>
      </c>
      <c r="D291" s="185">
        <v>1</v>
      </c>
      <c r="E291" s="178"/>
      <c r="F291" s="178" t="s">
        <v>837</v>
      </c>
      <c r="G291" s="178"/>
      <c r="H291" s="178"/>
      <c r="I291" s="178"/>
      <c r="J291" s="178"/>
      <c r="K291" s="178"/>
      <c r="L291" s="178"/>
      <c r="M291" s="178"/>
      <c r="N291" s="178">
        <v>3460</v>
      </c>
      <c r="O291" s="178"/>
      <c r="P291" s="178"/>
      <c r="Q291" s="178"/>
      <c r="R291" s="178"/>
      <c r="S291" s="178"/>
      <c r="T291" s="178"/>
      <c r="U291" s="178"/>
      <c r="V291" s="42"/>
      <c r="W291" s="42"/>
      <c r="X291" s="42"/>
      <c r="Y291" s="42"/>
      <c r="Z291" s="42"/>
      <c r="AA291" s="42"/>
      <c r="AB291" s="42"/>
      <c r="AC291" s="42"/>
      <c r="AD291" s="42"/>
      <c r="AE291" s="42"/>
      <c r="AF291" s="42"/>
      <c r="AG291" s="42"/>
      <c r="AH291" s="42"/>
      <c r="AI291" s="42"/>
      <c r="AJ291" s="42"/>
      <c r="AK291" s="42"/>
      <c r="AL291" s="42"/>
      <c r="AM291" s="42"/>
      <c r="AN291" s="42"/>
    </row>
    <row r="292" spans="1:40" s="179" customFormat="1" ht="14.5">
      <c r="A292" s="83" t="s">
        <v>3136</v>
      </c>
      <c r="B292" s="194">
        <v>44085</v>
      </c>
      <c r="C292" s="185">
        <v>1</v>
      </c>
      <c r="D292" s="185">
        <v>1</v>
      </c>
      <c r="E292" s="178"/>
      <c r="F292" s="178">
        <v>39</v>
      </c>
      <c r="G292" s="178"/>
      <c r="H292" s="178"/>
      <c r="I292" s="178"/>
      <c r="J292" s="178"/>
      <c r="K292" s="178"/>
      <c r="L292" s="178"/>
      <c r="M292" s="178"/>
      <c r="N292" s="178">
        <v>3495</v>
      </c>
      <c r="O292" s="178"/>
      <c r="P292" s="178"/>
      <c r="Q292" s="178"/>
      <c r="R292" s="178"/>
      <c r="S292" s="178"/>
      <c r="T292" s="178"/>
      <c r="U292" s="178"/>
      <c r="V292" s="42"/>
      <c r="W292" s="42"/>
      <c r="X292" s="42"/>
      <c r="Y292" s="42"/>
      <c r="Z292" s="42"/>
      <c r="AA292" s="42"/>
      <c r="AB292" s="42"/>
      <c r="AC292" s="42"/>
      <c r="AD292" s="42"/>
      <c r="AE292" s="42"/>
      <c r="AF292" s="42"/>
      <c r="AG292" s="42"/>
      <c r="AH292" s="42"/>
      <c r="AI292" s="42"/>
      <c r="AJ292" s="42"/>
      <c r="AK292" s="42"/>
      <c r="AL292" s="42"/>
      <c r="AM292" s="42"/>
      <c r="AN292" s="42"/>
    </row>
    <row r="293" spans="1:40" s="179" customFormat="1" ht="14.5">
      <c r="A293" s="83" t="s">
        <v>3143</v>
      </c>
      <c r="B293" s="191">
        <v>44081</v>
      </c>
      <c r="C293" s="185">
        <v>1</v>
      </c>
      <c r="D293" s="185">
        <v>1</v>
      </c>
      <c r="E293" s="178"/>
      <c r="F293" s="178" t="s">
        <v>3144</v>
      </c>
      <c r="G293" s="178"/>
      <c r="H293" s="178"/>
      <c r="I293" s="178"/>
      <c r="J293" s="178"/>
      <c r="K293" s="178"/>
      <c r="L293" s="178"/>
      <c r="M293" s="178"/>
      <c r="N293" s="178"/>
      <c r="O293" s="178"/>
      <c r="P293" s="178"/>
      <c r="Q293" s="178"/>
      <c r="R293" s="178"/>
      <c r="S293" s="178"/>
      <c r="T293" s="178"/>
      <c r="U293" s="178"/>
      <c r="V293" s="42"/>
      <c r="W293" s="42"/>
      <c r="X293" s="42"/>
      <c r="Y293" s="42"/>
      <c r="Z293" s="42"/>
      <c r="AA293" s="42"/>
      <c r="AB293" s="42"/>
      <c r="AC293" s="42"/>
      <c r="AD293" s="42"/>
      <c r="AE293" s="42"/>
      <c r="AF293" s="42"/>
      <c r="AG293" s="42"/>
      <c r="AH293" s="42"/>
      <c r="AI293" s="42"/>
      <c r="AJ293" s="42"/>
      <c r="AK293" s="42"/>
      <c r="AL293" s="42"/>
      <c r="AM293" s="42"/>
      <c r="AN293" s="42"/>
    </row>
    <row r="294" spans="1:40" s="179" customFormat="1" ht="14.5">
      <c r="A294" s="83" t="s">
        <v>3149</v>
      </c>
      <c r="B294" s="191">
        <v>44091</v>
      </c>
      <c r="C294" s="185">
        <v>20</v>
      </c>
      <c r="D294" s="185">
        <v>20</v>
      </c>
      <c r="E294" s="178"/>
      <c r="F294" s="178" t="s">
        <v>3152</v>
      </c>
      <c r="G294" s="178"/>
      <c r="H294" s="178"/>
      <c r="I294" s="178"/>
      <c r="J294" s="178"/>
      <c r="K294" s="178"/>
      <c r="L294" s="178"/>
      <c r="M294" s="178"/>
      <c r="N294" s="178"/>
      <c r="O294" s="178"/>
      <c r="P294" s="178"/>
      <c r="Q294" s="178"/>
      <c r="R294" s="178"/>
      <c r="S294" s="178"/>
      <c r="T294" s="178"/>
      <c r="U294" s="178"/>
      <c r="V294" s="42"/>
      <c r="W294" s="42"/>
      <c r="X294" s="42"/>
      <c r="Y294" s="42"/>
      <c r="Z294" s="42"/>
      <c r="AA294" s="42"/>
      <c r="AB294" s="42"/>
      <c r="AC294" s="42"/>
      <c r="AD294" s="42"/>
      <c r="AE294" s="42"/>
      <c r="AF294" s="42"/>
      <c r="AG294" s="42"/>
      <c r="AH294" s="42"/>
      <c r="AI294" s="42"/>
      <c r="AJ294" s="42"/>
      <c r="AK294" s="42"/>
      <c r="AL294" s="42"/>
      <c r="AM294" s="42"/>
      <c r="AN294" s="42"/>
    </row>
    <row r="295" spans="1:40" s="179" customFormat="1" ht="14.5">
      <c r="A295" s="83" t="s">
        <v>3157</v>
      </c>
      <c r="B295" s="191">
        <v>44092</v>
      </c>
      <c r="C295" s="185">
        <v>179</v>
      </c>
      <c r="D295" s="185">
        <v>179</v>
      </c>
      <c r="E295" s="178"/>
      <c r="F295" s="178" t="s">
        <v>3159</v>
      </c>
      <c r="G295" s="178"/>
      <c r="H295" s="178"/>
      <c r="I295" s="178">
        <v>21</v>
      </c>
      <c r="J295" s="178"/>
      <c r="K295" s="178"/>
      <c r="L295" s="178"/>
      <c r="M295" s="178"/>
      <c r="N295" s="178" t="s">
        <v>3162</v>
      </c>
      <c r="O295" s="178">
        <v>31</v>
      </c>
      <c r="P295" s="178"/>
      <c r="Q295" s="178"/>
      <c r="R295" s="178"/>
      <c r="S295" s="178"/>
      <c r="T295" s="178"/>
      <c r="U295" s="178"/>
      <c r="V295" s="42"/>
      <c r="W295" s="42"/>
      <c r="X295" s="42"/>
      <c r="Y295" s="42"/>
      <c r="Z295" s="42"/>
      <c r="AA295" s="42"/>
      <c r="AB295" s="42"/>
      <c r="AC295" s="42"/>
      <c r="AD295" s="42"/>
      <c r="AE295" s="42"/>
      <c r="AF295" s="42"/>
      <c r="AG295" s="42"/>
      <c r="AH295" s="42"/>
      <c r="AI295" s="42"/>
      <c r="AJ295" s="42"/>
      <c r="AK295" s="42"/>
      <c r="AL295" s="42"/>
      <c r="AM295" s="42"/>
      <c r="AN295" s="42"/>
    </row>
    <row r="296" spans="1:40" s="179" customFormat="1" ht="14.5">
      <c r="A296" s="83" t="s">
        <v>3167</v>
      </c>
      <c r="B296" s="191">
        <v>44064</v>
      </c>
      <c r="C296" s="185">
        <v>1</v>
      </c>
      <c r="D296" s="185">
        <v>1</v>
      </c>
      <c r="E296" s="178"/>
      <c r="F296" s="178" t="s">
        <v>745</v>
      </c>
      <c r="G296" s="178"/>
      <c r="H296" s="178"/>
      <c r="I296" s="178">
        <v>1</v>
      </c>
      <c r="J296" s="178"/>
      <c r="K296" s="178"/>
      <c r="L296" s="178"/>
      <c r="M296" s="178"/>
      <c r="N296" s="178"/>
      <c r="O296" s="178"/>
      <c r="P296" s="178"/>
      <c r="Q296" s="178"/>
      <c r="R296" s="178"/>
      <c r="S296" s="178"/>
      <c r="T296" s="178"/>
      <c r="U296" s="178"/>
      <c r="V296" s="42"/>
      <c r="W296" s="42"/>
      <c r="X296" s="42"/>
      <c r="Y296" s="42"/>
      <c r="Z296" s="42"/>
      <c r="AA296" s="42"/>
      <c r="AB296" s="42"/>
      <c r="AC296" s="42"/>
      <c r="AD296" s="42"/>
      <c r="AE296" s="42"/>
      <c r="AF296" s="42"/>
      <c r="AG296" s="42"/>
      <c r="AH296" s="42"/>
      <c r="AI296" s="42"/>
      <c r="AJ296" s="42"/>
      <c r="AK296" s="42"/>
      <c r="AL296" s="42"/>
      <c r="AM296" s="42"/>
      <c r="AN296" s="42"/>
    </row>
    <row r="297" spans="1:40" s="179" customFormat="1" ht="14.5">
      <c r="A297" s="83" t="s">
        <v>3172</v>
      </c>
      <c r="B297" s="191">
        <v>44092</v>
      </c>
      <c r="C297" s="185">
        <v>5</v>
      </c>
      <c r="D297" s="185">
        <v>5</v>
      </c>
      <c r="E297" s="178"/>
      <c r="F297" s="178" t="s">
        <v>3177</v>
      </c>
      <c r="G297" s="178"/>
      <c r="H297" s="178"/>
      <c r="I297" s="178"/>
      <c r="J297" s="178"/>
      <c r="K297" s="178"/>
      <c r="L297" s="178"/>
      <c r="M297" s="178"/>
      <c r="N297" s="178" t="s">
        <v>3178</v>
      </c>
      <c r="O297" s="178"/>
      <c r="P297" s="178"/>
      <c r="Q297" s="178"/>
      <c r="R297" s="178"/>
      <c r="S297" s="178"/>
      <c r="T297" s="178"/>
      <c r="U297" s="178"/>
      <c r="V297" s="42"/>
      <c r="W297" s="42"/>
      <c r="X297" s="42"/>
      <c r="Y297" s="42"/>
      <c r="Z297" s="42"/>
      <c r="AA297" s="42"/>
      <c r="AB297" s="42"/>
      <c r="AC297" s="42"/>
      <c r="AD297" s="42"/>
      <c r="AE297" s="42"/>
      <c r="AF297" s="42"/>
      <c r="AG297" s="42"/>
      <c r="AH297" s="42"/>
      <c r="AI297" s="42"/>
      <c r="AJ297" s="42"/>
      <c r="AK297" s="42"/>
      <c r="AL297" s="42"/>
      <c r="AM297" s="42"/>
      <c r="AN297" s="42"/>
    </row>
    <row r="298" spans="1:40" s="179" customFormat="1" ht="14.5">
      <c r="A298" s="208" t="s">
        <v>457</v>
      </c>
      <c r="B298" s="191">
        <v>44085</v>
      </c>
      <c r="C298" s="185">
        <v>248</v>
      </c>
      <c r="D298" s="185">
        <v>242</v>
      </c>
      <c r="E298" s="178"/>
      <c r="F298" s="178">
        <v>39</v>
      </c>
      <c r="G298" s="178"/>
      <c r="H298" s="178">
        <v>4</v>
      </c>
      <c r="I298" s="178">
        <v>36</v>
      </c>
      <c r="J298" s="178"/>
      <c r="K298" s="178"/>
      <c r="L298" s="178"/>
      <c r="M298" s="178"/>
      <c r="N298" s="178" t="s">
        <v>3190</v>
      </c>
      <c r="O298" s="178">
        <v>28</v>
      </c>
      <c r="P298" s="178"/>
      <c r="Q298" s="178"/>
      <c r="R298" s="178"/>
      <c r="S298" s="178"/>
      <c r="T298" s="178"/>
      <c r="U298" s="178"/>
      <c r="V298" s="42"/>
      <c r="W298" s="42"/>
      <c r="X298" s="42"/>
      <c r="Y298" s="42"/>
      <c r="Z298" s="42"/>
      <c r="AA298" s="42"/>
      <c r="AB298" s="42"/>
      <c r="AC298" s="42"/>
      <c r="AD298" s="42"/>
      <c r="AE298" s="42"/>
      <c r="AF298" s="42"/>
      <c r="AG298" s="42"/>
      <c r="AH298" s="42"/>
      <c r="AI298" s="42"/>
      <c r="AJ298" s="42"/>
      <c r="AK298" s="42"/>
      <c r="AL298" s="42"/>
      <c r="AM298" s="42"/>
      <c r="AN298" s="42"/>
    </row>
    <row r="299" spans="1:40" s="179" customFormat="1" ht="14.5">
      <c r="A299" s="83" t="s">
        <v>3209</v>
      </c>
      <c r="B299" s="191">
        <v>44099</v>
      </c>
      <c r="C299" s="185">
        <v>1</v>
      </c>
      <c r="D299" s="185">
        <v>1</v>
      </c>
      <c r="E299" s="178"/>
      <c r="F299" s="178">
        <v>38</v>
      </c>
      <c r="G299" s="178"/>
      <c r="H299" s="178"/>
      <c r="I299" s="178"/>
      <c r="J299" s="178"/>
      <c r="K299" s="178"/>
      <c r="L299" s="178"/>
      <c r="M299" s="178"/>
      <c r="N299" s="178">
        <v>3000</v>
      </c>
      <c r="O299" s="178"/>
      <c r="P299" s="178">
        <v>1</v>
      </c>
      <c r="Q299" s="178"/>
      <c r="R299" s="178"/>
      <c r="S299" s="178"/>
      <c r="T299" s="178"/>
      <c r="U299" s="178"/>
      <c r="V299" s="42"/>
      <c r="W299" s="42"/>
      <c r="X299" s="42"/>
      <c r="Y299" s="42"/>
      <c r="Z299" s="42"/>
      <c r="AA299" s="42"/>
      <c r="AB299" s="42"/>
      <c r="AC299" s="42"/>
      <c r="AD299" s="42"/>
      <c r="AE299" s="42"/>
      <c r="AF299" s="42"/>
      <c r="AG299" s="42"/>
      <c r="AH299" s="42"/>
      <c r="AI299" s="42"/>
      <c r="AJ299" s="42"/>
      <c r="AK299" s="42"/>
      <c r="AL299" s="42"/>
      <c r="AM299" s="42"/>
      <c r="AN299" s="42"/>
    </row>
    <row r="300" spans="1:40" s="179" customFormat="1" ht="14.5">
      <c r="A300" s="208" t="s">
        <v>3222</v>
      </c>
      <c r="B300" s="191">
        <v>44097</v>
      </c>
      <c r="C300" s="185">
        <v>93</v>
      </c>
      <c r="D300" s="185">
        <v>93</v>
      </c>
      <c r="E300" s="178">
        <v>11</v>
      </c>
      <c r="F300" s="178" t="s">
        <v>3220</v>
      </c>
      <c r="G300" s="178"/>
      <c r="H300" s="178"/>
      <c r="I300" s="178">
        <v>14</v>
      </c>
      <c r="J300" s="178"/>
      <c r="K300" s="178"/>
      <c r="L300" s="178"/>
      <c r="M300" s="178"/>
      <c r="N300" s="178"/>
      <c r="O300" s="178">
        <v>16</v>
      </c>
      <c r="P300" s="178"/>
      <c r="Q300" s="178">
        <v>3</v>
      </c>
      <c r="R300" s="178"/>
      <c r="S300" s="178"/>
      <c r="T300" s="178"/>
      <c r="U300" s="178"/>
      <c r="V300" s="42"/>
      <c r="W300" s="42"/>
      <c r="X300" s="42"/>
      <c r="Y300" s="42"/>
      <c r="Z300" s="42"/>
      <c r="AA300" s="42"/>
      <c r="AB300" s="42"/>
      <c r="AC300" s="42"/>
      <c r="AD300" s="42"/>
      <c r="AE300" s="42"/>
      <c r="AF300" s="42"/>
      <c r="AG300" s="42"/>
      <c r="AH300" s="42"/>
      <c r="AI300" s="42"/>
      <c r="AJ300" s="42"/>
      <c r="AK300" s="42"/>
      <c r="AL300" s="42"/>
      <c r="AM300" s="42"/>
      <c r="AN300" s="42"/>
    </row>
    <row r="301" spans="1:40" s="179" customFormat="1" ht="14.5">
      <c r="A301" s="208" t="s">
        <v>3228</v>
      </c>
      <c r="B301" s="191">
        <v>44099</v>
      </c>
      <c r="C301" s="185">
        <v>457</v>
      </c>
      <c r="D301" s="185">
        <v>454</v>
      </c>
      <c r="E301" s="178">
        <v>139</v>
      </c>
      <c r="F301" s="178"/>
      <c r="G301" s="178"/>
      <c r="H301" s="178"/>
      <c r="I301" s="178">
        <v>56</v>
      </c>
      <c r="J301" s="178">
        <v>389</v>
      </c>
      <c r="K301" s="178"/>
      <c r="L301" s="178"/>
      <c r="M301" s="178"/>
      <c r="N301" s="178"/>
      <c r="O301" s="178"/>
      <c r="P301" s="178"/>
      <c r="Q301" s="351">
        <v>5</v>
      </c>
      <c r="R301" s="178"/>
      <c r="S301" s="178">
        <v>2</v>
      </c>
      <c r="T301" s="178"/>
      <c r="U301" s="178"/>
      <c r="V301" s="42"/>
      <c r="W301" s="42"/>
      <c r="X301" s="42"/>
      <c r="Y301" s="42"/>
      <c r="Z301" s="42"/>
      <c r="AA301" s="42"/>
      <c r="AB301" s="42"/>
      <c r="AC301" s="42"/>
      <c r="AD301" s="42"/>
      <c r="AE301" s="42"/>
      <c r="AF301" s="42"/>
      <c r="AG301" s="42"/>
      <c r="AH301" s="42"/>
      <c r="AI301" s="42"/>
      <c r="AJ301" s="42"/>
      <c r="AK301" s="42"/>
      <c r="AL301" s="42"/>
      <c r="AM301" s="42"/>
      <c r="AN301" s="42"/>
    </row>
    <row r="302" spans="1:40" s="179" customFormat="1" ht="14.5">
      <c r="A302" s="83" t="s">
        <v>3236</v>
      </c>
      <c r="B302" s="191">
        <v>44095</v>
      </c>
      <c r="C302" s="185">
        <v>2</v>
      </c>
      <c r="D302" s="185">
        <v>2</v>
      </c>
      <c r="E302" s="178"/>
      <c r="F302" s="178" t="s">
        <v>3239</v>
      </c>
      <c r="G302" s="178"/>
      <c r="H302" s="178">
        <v>1</v>
      </c>
      <c r="I302" s="178"/>
      <c r="J302" s="178"/>
      <c r="K302" s="178"/>
      <c r="L302" s="178"/>
      <c r="M302" s="178"/>
      <c r="N302" s="178" t="s">
        <v>3240</v>
      </c>
      <c r="O302" s="178">
        <v>2</v>
      </c>
      <c r="P302" s="178"/>
      <c r="Q302" s="178"/>
      <c r="R302" s="178"/>
      <c r="S302" s="178"/>
      <c r="T302" s="178"/>
      <c r="U302" s="178"/>
      <c r="V302" s="42"/>
      <c r="W302" s="42"/>
      <c r="X302" s="42"/>
      <c r="Y302" s="42"/>
      <c r="Z302" s="42"/>
      <c r="AA302" s="42"/>
      <c r="AB302" s="42"/>
      <c r="AC302" s="42"/>
      <c r="AD302" s="42"/>
      <c r="AE302" s="42"/>
      <c r="AF302" s="42"/>
      <c r="AG302" s="42"/>
      <c r="AH302" s="42"/>
      <c r="AI302" s="42"/>
      <c r="AJ302" s="42"/>
      <c r="AK302" s="42"/>
      <c r="AL302" s="42"/>
      <c r="AM302" s="42"/>
      <c r="AN302" s="42"/>
    </row>
    <row r="303" spans="1:40" s="179" customFormat="1" ht="14.5">
      <c r="A303" s="83" t="s">
        <v>3262</v>
      </c>
      <c r="B303" s="191">
        <v>44095</v>
      </c>
      <c r="C303" s="185">
        <v>14</v>
      </c>
      <c r="D303" s="185">
        <v>14</v>
      </c>
      <c r="E303" s="178">
        <v>38</v>
      </c>
      <c r="F303" s="178" t="s">
        <v>3263</v>
      </c>
      <c r="G303" s="178">
        <v>2</v>
      </c>
      <c r="H303" s="178">
        <v>1</v>
      </c>
      <c r="I303" s="178">
        <v>4</v>
      </c>
      <c r="J303" s="178">
        <v>7</v>
      </c>
      <c r="K303" s="178"/>
      <c r="L303" s="178"/>
      <c r="M303" s="178">
        <v>4</v>
      </c>
      <c r="N303" s="178" t="s">
        <v>3264</v>
      </c>
      <c r="O303" s="178">
        <v>4</v>
      </c>
      <c r="P303" s="178"/>
      <c r="Q303" s="178"/>
      <c r="R303" s="178"/>
      <c r="S303" s="178"/>
      <c r="T303" s="178"/>
      <c r="U303" s="178"/>
      <c r="V303" s="42"/>
      <c r="W303" s="42"/>
      <c r="X303" s="42"/>
      <c r="Y303" s="42"/>
      <c r="Z303" s="42"/>
      <c r="AA303" s="42"/>
      <c r="AB303" s="42"/>
      <c r="AC303" s="42"/>
      <c r="AD303" s="42"/>
      <c r="AE303" s="42"/>
      <c r="AF303" s="42"/>
      <c r="AG303" s="42"/>
      <c r="AH303" s="42"/>
      <c r="AI303" s="42"/>
      <c r="AJ303" s="42"/>
      <c r="AK303" s="42"/>
      <c r="AL303" s="42"/>
      <c r="AM303" s="42"/>
      <c r="AN303" s="42"/>
    </row>
    <row r="304" spans="1:40" s="179" customFormat="1" ht="14.5">
      <c r="A304" s="83" t="s">
        <v>3270</v>
      </c>
      <c r="B304" s="191">
        <v>44090</v>
      </c>
      <c r="C304" s="185">
        <v>1</v>
      </c>
      <c r="D304" s="185">
        <v>1</v>
      </c>
      <c r="E304" s="178"/>
      <c r="F304" s="178">
        <v>33</v>
      </c>
      <c r="G304" s="178"/>
      <c r="H304" s="178"/>
      <c r="I304" s="178">
        <v>1</v>
      </c>
      <c r="J304" s="178"/>
      <c r="K304" s="178"/>
      <c r="L304" s="178"/>
      <c r="M304" s="178"/>
      <c r="N304" s="178"/>
      <c r="O304" s="178"/>
      <c r="P304" s="178"/>
      <c r="Q304" s="178"/>
      <c r="R304" s="178"/>
      <c r="S304" s="178"/>
      <c r="T304" s="178"/>
      <c r="U304" s="178"/>
      <c r="V304" s="42"/>
      <c r="W304" s="42"/>
      <c r="X304" s="42"/>
      <c r="Y304" s="42"/>
      <c r="Z304" s="42"/>
      <c r="AA304" s="42"/>
      <c r="AB304" s="42"/>
      <c r="AC304" s="42"/>
      <c r="AD304" s="42"/>
      <c r="AE304" s="42"/>
      <c r="AF304" s="42"/>
      <c r="AG304" s="42"/>
      <c r="AH304" s="42"/>
      <c r="AI304" s="42"/>
      <c r="AJ304" s="42"/>
      <c r="AK304" s="42"/>
      <c r="AL304" s="42"/>
      <c r="AM304" s="42"/>
      <c r="AN304" s="42"/>
    </row>
    <row r="305" spans="1:40" s="216" customFormat="1" ht="14.5">
      <c r="A305" s="83" t="s">
        <v>3279</v>
      </c>
      <c r="B305" s="191">
        <v>44101</v>
      </c>
      <c r="C305" s="185">
        <v>68</v>
      </c>
      <c r="D305" s="185">
        <v>67</v>
      </c>
      <c r="E305" s="215"/>
      <c r="F305" s="215"/>
      <c r="G305" s="215">
        <v>2</v>
      </c>
      <c r="H305" s="215">
        <v>3</v>
      </c>
      <c r="I305" s="230">
        <v>9</v>
      </c>
      <c r="J305" s="215"/>
      <c r="K305" s="215"/>
      <c r="L305" s="215"/>
      <c r="M305" s="215"/>
      <c r="N305" s="215"/>
      <c r="O305" s="215">
        <v>12</v>
      </c>
      <c r="P305" s="215"/>
      <c r="Q305" s="215">
        <v>1</v>
      </c>
      <c r="R305" s="215"/>
      <c r="S305" s="215">
        <v>1</v>
      </c>
      <c r="T305" s="215"/>
      <c r="U305" s="215"/>
      <c r="V305" s="42"/>
      <c r="W305" s="42"/>
      <c r="X305" s="42"/>
      <c r="Y305" s="42"/>
      <c r="Z305" s="42"/>
      <c r="AA305" s="42"/>
      <c r="AB305" s="42"/>
      <c r="AC305" s="42"/>
      <c r="AD305" s="42"/>
      <c r="AE305" s="42"/>
      <c r="AF305" s="42"/>
      <c r="AG305" s="42"/>
      <c r="AH305" s="42"/>
      <c r="AI305" s="42"/>
      <c r="AJ305" s="42"/>
      <c r="AK305" s="42"/>
      <c r="AL305" s="42"/>
      <c r="AM305" s="42"/>
      <c r="AN305" s="42"/>
    </row>
    <row r="306" spans="1:40" s="216" customFormat="1" ht="14.5">
      <c r="A306" s="83" t="s">
        <v>3286</v>
      </c>
      <c r="B306" s="191">
        <v>44102</v>
      </c>
      <c r="C306" s="185">
        <v>1</v>
      </c>
      <c r="D306" s="185">
        <v>1</v>
      </c>
      <c r="E306" s="215"/>
      <c r="F306" s="215" t="s">
        <v>737</v>
      </c>
      <c r="G306" s="215"/>
      <c r="H306" s="215"/>
      <c r="I306" s="230"/>
      <c r="J306" s="215"/>
      <c r="K306" s="215"/>
      <c r="L306" s="215"/>
      <c r="M306" s="215"/>
      <c r="N306" s="215">
        <v>2890</v>
      </c>
      <c r="O306" s="215"/>
      <c r="P306" s="215"/>
      <c r="Q306" s="215"/>
      <c r="R306" s="215"/>
      <c r="S306" s="215"/>
      <c r="T306" s="215"/>
      <c r="U306" s="215"/>
      <c r="V306" s="42"/>
      <c r="W306" s="42"/>
      <c r="X306" s="42"/>
      <c r="Y306" s="42"/>
      <c r="Z306" s="42"/>
      <c r="AA306" s="42"/>
      <c r="AB306" s="42"/>
      <c r="AC306" s="42"/>
      <c r="AD306" s="42"/>
      <c r="AE306" s="42"/>
      <c r="AF306" s="42"/>
      <c r="AG306" s="42"/>
      <c r="AH306" s="42"/>
      <c r="AI306" s="42"/>
      <c r="AJ306" s="42"/>
      <c r="AK306" s="42"/>
      <c r="AL306" s="42"/>
      <c r="AM306" s="42"/>
      <c r="AN306" s="42"/>
    </row>
    <row r="307" spans="1:40" s="216" customFormat="1" ht="14.5">
      <c r="A307" s="83" t="s">
        <v>3287</v>
      </c>
      <c r="B307" s="191">
        <v>44099</v>
      </c>
      <c r="C307" s="185">
        <v>61</v>
      </c>
      <c r="D307" s="185">
        <v>61</v>
      </c>
      <c r="E307" s="215"/>
      <c r="F307" s="215" t="s">
        <v>3291</v>
      </c>
      <c r="G307" s="215">
        <v>2</v>
      </c>
      <c r="H307" s="231">
        <v>4</v>
      </c>
      <c r="I307" s="232">
        <v>7</v>
      </c>
      <c r="J307" s="215"/>
      <c r="K307" s="215"/>
      <c r="L307" s="215"/>
      <c r="M307" s="215"/>
      <c r="N307" s="215" t="s">
        <v>3292</v>
      </c>
      <c r="O307" s="215">
        <v>53</v>
      </c>
      <c r="P307" s="215"/>
      <c r="Q307" s="185">
        <v>0</v>
      </c>
      <c r="R307" s="215"/>
      <c r="S307" s="215">
        <v>1</v>
      </c>
      <c r="T307" s="215"/>
      <c r="U307" s="55" t="s">
        <v>706</v>
      </c>
      <c r="V307" s="56" t="s">
        <v>707</v>
      </c>
      <c r="W307" s="233"/>
      <c r="X307" s="42"/>
      <c r="Y307" s="42"/>
      <c r="Z307" s="42"/>
      <c r="AA307" s="42"/>
      <c r="AB307" s="42"/>
      <c r="AC307" s="42"/>
      <c r="AD307" s="42"/>
      <c r="AE307" s="42"/>
      <c r="AF307" s="42"/>
      <c r="AG307" s="42"/>
      <c r="AH307" s="42"/>
      <c r="AI307" s="42"/>
      <c r="AJ307" s="42"/>
      <c r="AK307" s="42"/>
      <c r="AL307" s="42"/>
      <c r="AM307" s="42"/>
      <c r="AN307" s="42"/>
    </row>
    <row r="308" spans="1:40" s="216" customFormat="1" ht="14.5">
      <c r="A308" s="83" t="s">
        <v>3311</v>
      </c>
      <c r="B308" s="191">
        <v>44103</v>
      </c>
      <c r="C308" s="185">
        <v>37</v>
      </c>
      <c r="D308" s="185">
        <v>37</v>
      </c>
      <c r="E308" s="215"/>
      <c r="F308" s="215" t="s">
        <v>3310</v>
      </c>
      <c r="G308" s="215"/>
      <c r="H308" s="185">
        <v>1</v>
      </c>
      <c r="I308" s="230">
        <v>1</v>
      </c>
      <c r="J308" s="215">
        <v>35</v>
      </c>
      <c r="K308" s="215"/>
      <c r="L308" s="215"/>
      <c r="M308" s="215"/>
      <c r="N308" s="215" t="s">
        <v>3309</v>
      </c>
      <c r="O308" s="215">
        <v>5</v>
      </c>
      <c r="P308" s="215"/>
      <c r="Q308" s="215"/>
      <c r="R308" s="215"/>
      <c r="S308" s="215">
        <v>1</v>
      </c>
      <c r="T308" s="215"/>
      <c r="U308" s="233"/>
      <c r="V308" s="233"/>
      <c r="W308" s="233"/>
      <c r="X308" s="42"/>
      <c r="Y308" s="42"/>
      <c r="Z308" s="42"/>
      <c r="AA308" s="42"/>
      <c r="AB308" s="42"/>
      <c r="AC308" s="42"/>
      <c r="AD308" s="42"/>
      <c r="AE308" s="42"/>
      <c r="AF308" s="42"/>
      <c r="AG308" s="42"/>
      <c r="AH308" s="42"/>
      <c r="AI308" s="42"/>
      <c r="AJ308" s="42"/>
      <c r="AK308" s="42"/>
      <c r="AL308" s="42"/>
      <c r="AM308" s="42"/>
      <c r="AN308" s="42"/>
    </row>
    <row r="309" spans="1:40" s="216" customFormat="1" ht="14.5">
      <c r="A309" s="83" t="s">
        <v>3326</v>
      </c>
      <c r="B309" s="191">
        <v>44103</v>
      </c>
      <c r="C309" s="185">
        <v>53</v>
      </c>
      <c r="D309" s="185">
        <v>53</v>
      </c>
      <c r="E309" s="215"/>
      <c r="F309" s="215" t="s">
        <v>3325</v>
      </c>
      <c r="G309" s="215"/>
      <c r="H309" s="185"/>
      <c r="I309" s="229">
        <v>9</v>
      </c>
      <c r="J309" s="215"/>
      <c r="K309" s="215"/>
      <c r="L309" s="215"/>
      <c r="M309" s="215"/>
      <c r="N309" s="215"/>
      <c r="O309" s="215"/>
      <c r="P309" s="215"/>
      <c r="Q309" s="215"/>
      <c r="R309" s="215"/>
      <c r="S309" s="215"/>
      <c r="T309" s="215"/>
      <c r="U309" s="233"/>
      <c r="V309" s="233"/>
      <c r="W309" s="233"/>
      <c r="X309" s="42"/>
      <c r="Y309" s="42"/>
      <c r="Z309" s="42"/>
      <c r="AA309" s="42"/>
      <c r="AB309" s="42"/>
      <c r="AC309" s="42"/>
      <c r="AD309" s="42"/>
      <c r="AE309" s="42"/>
      <c r="AF309" s="42"/>
      <c r="AG309" s="42"/>
      <c r="AH309" s="42"/>
      <c r="AI309" s="42"/>
      <c r="AJ309" s="42"/>
      <c r="AK309" s="42"/>
      <c r="AL309" s="42"/>
      <c r="AM309" s="42"/>
      <c r="AN309" s="42"/>
    </row>
    <row r="310" spans="1:40" s="225" customFormat="1" ht="14.5">
      <c r="A310" s="83" t="s">
        <v>3336</v>
      </c>
      <c r="B310" s="191">
        <v>44106</v>
      </c>
      <c r="C310" s="185">
        <v>16</v>
      </c>
      <c r="D310" s="185">
        <v>16</v>
      </c>
      <c r="E310" s="224"/>
      <c r="F310" s="224" t="s">
        <v>3333</v>
      </c>
      <c r="G310" s="224"/>
      <c r="H310" s="185"/>
      <c r="I310" s="230"/>
      <c r="J310" s="224"/>
      <c r="K310" s="224"/>
      <c r="L310" s="224"/>
      <c r="M310" s="224"/>
      <c r="N310" s="224">
        <v>3130</v>
      </c>
      <c r="O310" s="224"/>
      <c r="P310" s="224"/>
      <c r="Q310" s="224"/>
      <c r="R310" s="224"/>
      <c r="S310" s="224"/>
      <c r="T310" s="224"/>
      <c r="U310" s="233"/>
      <c r="V310" s="233"/>
      <c r="W310" s="233"/>
      <c r="X310" s="42"/>
      <c r="Y310" s="42"/>
      <c r="Z310" s="42"/>
      <c r="AA310" s="42"/>
      <c r="AB310" s="42"/>
      <c r="AC310" s="42"/>
      <c r="AD310" s="42"/>
      <c r="AE310" s="42"/>
      <c r="AF310" s="42"/>
      <c r="AG310" s="42"/>
      <c r="AH310" s="42"/>
      <c r="AI310" s="42"/>
      <c r="AJ310" s="42"/>
      <c r="AK310" s="42"/>
      <c r="AL310" s="42"/>
      <c r="AM310" s="42"/>
      <c r="AN310" s="42"/>
    </row>
    <row r="311" spans="1:40" s="225" customFormat="1" ht="14.5">
      <c r="A311" s="83" t="s">
        <v>187</v>
      </c>
      <c r="B311" s="191">
        <v>44106</v>
      </c>
      <c r="C311" s="185">
        <v>2</v>
      </c>
      <c r="D311" s="185">
        <v>2</v>
      </c>
      <c r="E311" s="224"/>
      <c r="F311" s="224" t="s">
        <v>3342</v>
      </c>
      <c r="G311" s="224"/>
      <c r="H311" s="185"/>
      <c r="I311" s="230"/>
      <c r="J311" s="224"/>
      <c r="K311" s="224"/>
      <c r="L311" s="224"/>
      <c r="M311" s="224"/>
      <c r="N311" s="224" t="s">
        <v>3344</v>
      </c>
      <c r="O311" s="224"/>
      <c r="P311" s="224"/>
      <c r="Q311" s="224"/>
      <c r="R311" s="224"/>
      <c r="S311" s="224"/>
      <c r="T311" s="224"/>
      <c r="U311" s="233"/>
      <c r="V311" s="233"/>
      <c r="W311" s="233"/>
      <c r="X311" s="42"/>
      <c r="Y311" s="42"/>
      <c r="Z311" s="42"/>
      <c r="AA311" s="42"/>
      <c r="AB311" s="42"/>
      <c r="AC311" s="42"/>
      <c r="AD311" s="42"/>
      <c r="AE311" s="42"/>
      <c r="AF311" s="42"/>
      <c r="AG311" s="42"/>
      <c r="AH311" s="42"/>
      <c r="AI311" s="42"/>
      <c r="AJ311" s="42"/>
      <c r="AK311" s="42"/>
      <c r="AL311" s="42"/>
      <c r="AM311" s="42"/>
      <c r="AN311" s="42"/>
    </row>
    <row r="312" spans="1:40" s="225" customFormat="1" ht="14.5">
      <c r="A312" s="83" t="s">
        <v>3354</v>
      </c>
      <c r="B312" s="191">
        <v>44007</v>
      </c>
      <c r="C312" s="185">
        <v>1</v>
      </c>
      <c r="D312" s="185">
        <v>1</v>
      </c>
      <c r="E312" s="224"/>
      <c r="F312" s="224">
        <v>35</v>
      </c>
      <c r="G312" s="224"/>
      <c r="H312" s="185"/>
      <c r="I312" s="230">
        <v>1</v>
      </c>
      <c r="J312" s="224"/>
      <c r="K312" s="224"/>
      <c r="L312" s="224"/>
      <c r="M312" s="224"/>
      <c r="N312" s="224"/>
      <c r="O312" s="224"/>
      <c r="P312" s="224"/>
      <c r="Q312" s="224"/>
      <c r="R312" s="224"/>
      <c r="S312" s="224"/>
      <c r="T312" s="224"/>
      <c r="U312" s="233"/>
      <c r="V312" s="233"/>
      <c r="W312" s="233"/>
      <c r="X312" s="42"/>
      <c r="Y312" s="42"/>
      <c r="Z312" s="42"/>
      <c r="AA312" s="42"/>
      <c r="AB312" s="42"/>
      <c r="AC312" s="42"/>
      <c r="AD312" s="42"/>
      <c r="AE312" s="42"/>
      <c r="AF312" s="42"/>
      <c r="AG312" s="42"/>
      <c r="AH312" s="42"/>
      <c r="AI312" s="42"/>
      <c r="AJ312" s="42"/>
      <c r="AK312" s="42"/>
      <c r="AL312" s="42"/>
      <c r="AM312" s="42"/>
      <c r="AN312" s="42"/>
    </row>
    <row r="313" spans="1:40" s="225" customFormat="1" ht="14.5">
      <c r="A313" s="83" t="s">
        <v>3360</v>
      </c>
      <c r="B313" s="193">
        <v>44079</v>
      </c>
      <c r="C313" s="185">
        <v>1</v>
      </c>
      <c r="D313" s="185">
        <v>1</v>
      </c>
      <c r="E313" s="224"/>
      <c r="F313" s="224">
        <v>38</v>
      </c>
      <c r="G313" s="224"/>
      <c r="H313" s="185"/>
      <c r="I313" s="230"/>
      <c r="J313" s="224">
        <v>1</v>
      </c>
      <c r="K313" s="224"/>
      <c r="L313" s="224"/>
      <c r="M313" s="224"/>
      <c r="N313" s="224">
        <v>3130</v>
      </c>
      <c r="O313" s="224"/>
      <c r="P313" s="224"/>
      <c r="Q313" s="224"/>
      <c r="R313" s="224"/>
      <c r="S313" s="224"/>
      <c r="T313" s="224"/>
      <c r="U313" s="233"/>
      <c r="V313" s="233"/>
      <c r="W313" s="233"/>
      <c r="X313" s="42"/>
      <c r="Y313" s="42"/>
      <c r="Z313" s="42"/>
      <c r="AA313" s="42"/>
      <c r="AB313" s="42"/>
      <c r="AC313" s="42"/>
      <c r="AD313" s="42"/>
      <c r="AE313" s="42"/>
      <c r="AF313" s="42"/>
      <c r="AG313" s="42"/>
      <c r="AH313" s="42"/>
      <c r="AI313" s="42"/>
      <c r="AJ313" s="42"/>
      <c r="AK313" s="42"/>
      <c r="AL313" s="42"/>
      <c r="AM313" s="42"/>
      <c r="AN313" s="42"/>
    </row>
    <row r="314" spans="1:40" s="245" customFormat="1" ht="14.5">
      <c r="A314" s="83" t="s">
        <v>3376</v>
      </c>
      <c r="B314" s="193">
        <v>44104</v>
      </c>
      <c r="C314" s="185">
        <v>13</v>
      </c>
      <c r="D314" s="185">
        <v>13</v>
      </c>
      <c r="E314" s="244">
        <v>5</v>
      </c>
      <c r="F314" s="244"/>
      <c r="G314" s="244"/>
      <c r="H314" s="185"/>
      <c r="I314" s="230"/>
      <c r="J314" s="244"/>
      <c r="K314" s="244"/>
      <c r="L314" s="244"/>
      <c r="M314" s="244"/>
      <c r="N314" s="244"/>
      <c r="O314" s="244"/>
      <c r="P314" s="244"/>
      <c r="Q314" s="244"/>
      <c r="R314" s="244"/>
      <c r="S314" s="244">
        <v>1</v>
      </c>
      <c r="T314" s="244"/>
      <c r="U314" s="233"/>
      <c r="V314" s="233"/>
      <c r="W314" s="233"/>
      <c r="X314" s="42"/>
      <c r="Y314" s="42"/>
      <c r="Z314" s="42"/>
      <c r="AA314" s="42"/>
      <c r="AB314" s="42"/>
      <c r="AC314" s="42"/>
      <c r="AD314" s="42"/>
      <c r="AE314" s="42"/>
      <c r="AF314" s="42"/>
      <c r="AG314" s="42"/>
      <c r="AH314" s="42"/>
      <c r="AI314" s="42"/>
      <c r="AJ314" s="42"/>
      <c r="AK314" s="42"/>
      <c r="AL314" s="42"/>
      <c r="AM314" s="42"/>
      <c r="AN314" s="42"/>
    </row>
    <row r="315" spans="1:40" s="249" customFormat="1" ht="14.5">
      <c r="A315" s="83" t="s">
        <v>3385</v>
      </c>
      <c r="B315" s="193">
        <v>44112</v>
      </c>
      <c r="C315" s="185">
        <v>26</v>
      </c>
      <c r="D315" s="185">
        <v>26</v>
      </c>
      <c r="E315" s="248">
        <v>40</v>
      </c>
      <c r="F315" s="248"/>
      <c r="G315" s="248"/>
      <c r="H315" s="185"/>
      <c r="I315" s="230"/>
      <c r="J315" s="248"/>
      <c r="K315" s="248"/>
      <c r="L315" s="248"/>
      <c r="M315" s="248"/>
      <c r="N315" s="248"/>
      <c r="O315" s="248"/>
      <c r="P315" s="248"/>
      <c r="Q315" s="248"/>
      <c r="R315" s="248"/>
      <c r="S315" s="248"/>
      <c r="T315" s="248"/>
      <c r="U315" s="233"/>
      <c r="V315" s="233"/>
      <c r="W315" s="233"/>
      <c r="X315" s="42"/>
      <c r="Y315" s="42"/>
      <c r="Z315" s="42"/>
      <c r="AA315" s="42"/>
      <c r="AB315" s="42"/>
      <c r="AC315" s="42"/>
      <c r="AD315" s="42"/>
      <c r="AE315" s="42"/>
      <c r="AF315" s="42"/>
      <c r="AG315" s="42"/>
      <c r="AH315" s="42"/>
      <c r="AI315" s="42"/>
      <c r="AJ315" s="42"/>
      <c r="AK315" s="42"/>
      <c r="AL315" s="42"/>
      <c r="AM315" s="42"/>
      <c r="AN315" s="42"/>
    </row>
    <row r="316" spans="1:40" s="249" customFormat="1" ht="14.5">
      <c r="A316" s="83" t="s">
        <v>3392</v>
      </c>
      <c r="B316" s="193">
        <v>44075</v>
      </c>
      <c r="C316" s="185">
        <v>1</v>
      </c>
      <c r="D316" s="185">
        <v>1</v>
      </c>
      <c r="E316" s="248"/>
      <c r="F316" s="248">
        <v>38</v>
      </c>
      <c r="G316" s="248"/>
      <c r="H316" s="185"/>
      <c r="I316" s="230"/>
      <c r="J316" s="248"/>
      <c r="K316" s="248"/>
      <c r="L316" s="248"/>
      <c r="M316" s="248"/>
      <c r="N316" s="248"/>
      <c r="O316" s="248">
        <v>1</v>
      </c>
      <c r="P316" s="248"/>
      <c r="Q316" s="248"/>
      <c r="R316" s="248"/>
      <c r="S316" s="248"/>
      <c r="T316" s="248"/>
      <c r="U316" s="233"/>
      <c r="V316" s="233"/>
      <c r="W316" s="233"/>
      <c r="X316" s="42"/>
      <c r="Y316" s="42"/>
      <c r="Z316" s="42"/>
      <c r="AA316" s="42"/>
      <c r="AB316" s="42"/>
      <c r="AC316" s="42"/>
      <c r="AD316" s="42"/>
      <c r="AE316" s="42"/>
      <c r="AF316" s="42"/>
      <c r="AG316" s="42"/>
      <c r="AH316" s="42"/>
      <c r="AI316" s="42"/>
      <c r="AJ316" s="42"/>
      <c r="AK316" s="42"/>
      <c r="AL316" s="42"/>
      <c r="AM316" s="42"/>
      <c r="AN316" s="42"/>
    </row>
    <row r="317" spans="1:40" s="249" customFormat="1" ht="14.5">
      <c r="A317" s="83" t="s">
        <v>3403</v>
      </c>
      <c r="B317" s="193">
        <v>44113</v>
      </c>
      <c r="C317" s="185">
        <v>2</v>
      </c>
      <c r="D317" s="185">
        <v>2</v>
      </c>
      <c r="E317" s="248"/>
      <c r="F317" s="248" t="s">
        <v>3398</v>
      </c>
      <c r="G317" s="248"/>
      <c r="H317" s="185"/>
      <c r="I317" s="230"/>
      <c r="J317" s="248"/>
      <c r="K317" s="248"/>
      <c r="L317" s="248"/>
      <c r="M317" s="248"/>
      <c r="N317" s="248" t="s">
        <v>3399</v>
      </c>
      <c r="O317" s="248"/>
      <c r="P317" s="248"/>
      <c r="Q317" s="248"/>
      <c r="R317" s="248"/>
      <c r="S317" s="248"/>
      <c r="T317" s="248"/>
      <c r="U317" s="233"/>
      <c r="V317" s="233"/>
      <c r="W317" s="233"/>
      <c r="X317" s="42"/>
      <c r="Y317" s="42"/>
      <c r="Z317" s="42"/>
      <c r="AA317" s="42"/>
      <c r="AB317" s="42"/>
      <c r="AC317" s="42"/>
      <c r="AD317" s="42"/>
      <c r="AE317" s="42"/>
      <c r="AF317" s="42"/>
      <c r="AG317" s="42"/>
      <c r="AH317" s="42"/>
      <c r="AI317" s="42"/>
      <c r="AJ317" s="42"/>
      <c r="AK317" s="42"/>
      <c r="AL317" s="42"/>
      <c r="AM317" s="42"/>
      <c r="AN317" s="42"/>
    </row>
    <row r="318" spans="1:40" s="249" customFormat="1" ht="14.5">
      <c r="A318" s="83" t="s">
        <v>3409</v>
      </c>
      <c r="B318" s="193">
        <v>44110</v>
      </c>
      <c r="C318" s="185">
        <v>1</v>
      </c>
      <c r="D318" s="185">
        <v>1</v>
      </c>
      <c r="E318" s="248"/>
      <c r="F318" s="248" t="s">
        <v>852</v>
      </c>
      <c r="G318" s="248"/>
      <c r="H318" s="185"/>
      <c r="I318" s="230"/>
      <c r="J318" s="248"/>
      <c r="K318" s="248"/>
      <c r="L318" s="248"/>
      <c r="M318" s="248"/>
      <c r="N318" s="248"/>
      <c r="O318" s="248"/>
      <c r="P318" s="248"/>
      <c r="Q318" s="248"/>
      <c r="R318" s="248"/>
      <c r="S318" s="248"/>
      <c r="T318" s="248"/>
      <c r="U318" s="233"/>
      <c r="V318" s="233"/>
      <c r="W318" s="233"/>
      <c r="X318" s="42"/>
      <c r="Y318" s="42"/>
      <c r="Z318" s="42"/>
      <c r="AA318" s="42"/>
      <c r="AB318" s="42"/>
      <c r="AC318" s="42"/>
      <c r="AD318" s="42"/>
      <c r="AE318" s="42"/>
      <c r="AF318" s="42"/>
      <c r="AG318" s="42"/>
      <c r="AH318" s="42"/>
      <c r="AI318" s="42"/>
      <c r="AJ318" s="42"/>
      <c r="AK318" s="42"/>
      <c r="AL318" s="42"/>
      <c r="AM318" s="42"/>
      <c r="AN318" s="42"/>
    </row>
    <row r="319" spans="1:40" s="249" customFormat="1" ht="14.5">
      <c r="A319" s="83" t="s">
        <v>3417</v>
      </c>
      <c r="B319" s="193">
        <v>44110</v>
      </c>
      <c r="C319" s="185">
        <v>1</v>
      </c>
      <c r="D319" s="185">
        <v>1</v>
      </c>
      <c r="E319" s="248"/>
      <c r="F319" s="248">
        <v>39</v>
      </c>
      <c r="G319" s="248"/>
      <c r="H319" s="185"/>
      <c r="I319" s="230"/>
      <c r="J319" s="248"/>
      <c r="K319" s="248"/>
      <c r="L319" s="248"/>
      <c r="M319" s="248"/>
      <c r="N319" s="248">
        <v>3545</v>
      </c>
      <c r="O319" s="248">
        <v>1</v>
      </c>
      <c r="P319" s="248"/>
      <c r="Q319" s="248"/>
      <c r="R319" s="248"/>
      <c r="S319" s="248">
        <v>1</v>
      </c>
      <c r="T319" s="248"/>
      <c r="U319" s="233"/>
      <c r="V319" s="233"/>
      <c r="W319" s="233"/>
      <c r="X319" s="42"/>
      <c r="Y319" s="42"/>
      <c r="Z319" s="42"/>
      <c r="AA319" s="42"/>
      <c r="AB319" s="42"/>
      <c r="AC319" s="42"/>
      <c r="AD319" s="42"/>
      <c r="AE319" s="42"/>
      <c r="AF319" s="42"/>
      <c r="AG319" s="42"/>
      <c r="AH319" s="42"/>
      <c r="AI319" s="42"/>
      <c r="AJ319" s="42"/>
      <c r="AK319" s="42"/>
      <c r="AL319" s="42"/>
      <c r="AM319" s="42"/>
      <c r="AN319" s="42"/>
    </row>
    <row r="320" spans="1:40" s="249" customFormat="1" ht="14.5">
      <c r="A320" s="83" t="s">
        <v>3444</v>
      </c>
      <c r="B320" s="193">
        <v>44111</v>
      </c>
      <c r="C320" s="185">
        <v>19</v>
      </c>
      <c r="D320" s="185">
        <v>19</v>
      </c>
      <c r="E320" s="248">
        <v>13</v>
      </c>
      <c r="F320" s="248"/>
      <c r="G320" s="248"/>
      <c r="H320" s="185"/>
      <c r="I320" s="230"/>
      <c r="J320" s="248"/>
      <c r="K320" s="248"/>
      <c r="L320" s="248"/>
      <c r="M320" s="248"/>
      <c r="N320" s="248"/>
      <c r="O320" s="248"/>
      <c r="P320" s="248"/>
      <c r="Q320" s="248"/>
      <c r="R320" s="248"/>
      <c r="S320" s="248"/>
      <c r="T320" s="248"/>
      <c r="U320" s="233"/>
      <c r="V320" s="233"/>
      <c r="W320" s="233"/>
      <c r="X320" s="42"/>
      <c r="Y320" s="42"/>
      <c r="Z320" s="42"/>
      <c r="AA320" s="42"/>
      <c r="AB320" s="42"/>
      <c r="AC320" s="42"/>
      <c r="AD320" s="42"/>
      <c r="AE320" s="42"/>
      <c r="AF320" s="42"/>
      <c r="AG320" s="42"/>
      <c r="AH320" s="42"/>
      <c r="AI320" s="42"/>
      <c r="AJ320" s="42"/>
      <c r="AK320" s="42"/>
      <c r="AL320" s="42"/>
      <c r="AM320" s="42"/>
      <c r="AN320" s="42"/>
    </row>
    <row r="321" spans="1:40" s="256" customFormat="1" ht="14.5">
      <c r="A321" s="83" t="s">
        <v>3458</v>
      </c>
      <c r="B321" s="193">
        <v>44093</v>
      </c>
      <c r="C321" s="185">
        <v>3</v>
      </c>
      <c r="D321" s="185">
        <v>2</v>
      </c>
      <c r="E321" s="255"/>
      <c r="F321" s="255" t="s">
        <v>3452</v>
      </c>
      <c r="G321" s="255"/>
      <c r="H321" s="185">
        <v>2</v>
      </c>
      <c r="I321" s="230"/>
      <c r="J321" s="255"/>
      <c r="K321" s="255"/>
      <c r="L321" s="255"/>
      <c r="M321" s="255"/>
      <c r="N321" s="255" t="s">
        <v>3453</v>
      </c>
      <c r="O321" s="255">
        <v>3</v>
      </c>
      <c r="P321" s="255"/>
      <c r="Q321" s="255"/>
      <c r="R321" s="255">
        <v>3</v>
      </c>
      <c r="S321" s="255"/>
      <c r="T321" s="255"/>
      <c r="U321" s="233"/>
      <c r="V321" s="233"/>
      <c r="W321" s="233"/>
      <c r="X321" s="42"/>
      <c r="Y321" s="42"/>
      <c r="Z321" s="42"/>
      <c r="AA321" s="42"/>
      <c r="AB321" s="42"/>
      <c r="AC321" s="42"/>
      <c r="AD321" s="42"/>
      <c r="AE321" s="42"/>
      <c r="AF321" s="42"/>
      <c r="AG321" s="42"/>
      <c r="AH321" s="42"/>
      <c r="AI321" s="42"/>
      <c r="AJ321" s="42"/>
      <c r="AK321" s="42"/>
      <c r="AL321" s="42"/>
      <c r="AM321" s="42"/>
      <c r="AN321" s="42"/>
    </row>
    <row r="322" spans="1:40" s="256" customFormat="1" ht="14.5">
      <c r="A322" s="83" t="s">
        <v>3464</v>
      </c>
      <c r="B322" s="193">
        <v>44112</v>
      </c>
      <c r="C322" s="185">
        <v>1</v>
      </c>
      <c r="D322" s="185">
        <v>1</v>
      </c>
      <c r="E322" s="255"/>
      <c r="F322" s="255">
        <v>39</v>
      </c>
      <c r="G322" s="255"/>
      <c r="H322" s="185"/>
      <c r="I322" s="230"/>
      <c r="J322" s="255"/>
      <c r="K322" s="255"/>
      <c r="L322" s="255"/>
      <c r="M322" s="255"/>
      <c r="N322" s="255"/>
      <c r="O322" s="255"/>
      <c r="P322" s="255"/>
      <c r="Q322" s="255"/>
      <c r="R322" s="255"/>
      <c r="S322" s="255"/>
      <c r="T322" s="255"/>
      <c r="U322" s="233"/>
      <c r="V322" s="233"/>
      <c r="W322" s="233"/>
      <c r="X322" s="42"/>
      <c r="Y322" s="42"/>
      <c r="Z322" s="42"/>
      <c r="AA322" s="42"/>
      <c r="AB322" s="42"/>
      <c r="AC322" s="42"/>
      <c r="AD322" s="42"/>
      <c r="AE322" s="42"/>
      <c r="AF322" s="42"/>
      <c r="AG322" s="42"/>
      <c r="AH322" s="42"/>
      <c r="AI322" s="42"/>
      <c r="AJ322" s="42"/>
      <c r="AK322" s="42"/>
      <c r="AL322" s="42"/>
      <c r="AM322" s="42"/>
      <c r="AN322" s="42"/>
    </row>
    <row r="323" spans="1:40" s="256" customFormat="1" ht="14.5">
      <c r="A323" s="83" t="s">
        <v>3482</v>
      </c>
      <c r="B323" s="193">
        <v>44116</v>
      </c>
      <c r="C323" s="185">
        <v>31</v>
      </c>
      <c r="D323" s="185">
        <v>31</v>
      </c>
      <c r="E323" s="255"/>
      <c r="F323" s="255" t="s">
        <v>3471</v>
      </c>
      <c r="G323" s="255"/>
      <c r="H323" s="185"/>
      <c r="I323" s="259">
        <v>1</v>
      </c>
      <c r="J323" s="255">
        <v>30</v>
      </c>
      <c r="K323" s="255"/>
      <c r="L323" s="255"/>
      <c r="M323" s="255"/>
      <c r="N323" s="255" t="s">
        <v>3472</v>
      </c>
      <c r="O323" s="255">
        <v>2</v>
      </c>
      <c r="P323" s="255">
        <v>2</v>
      </c>
      <c r="Q323" s="255"/>
      <c r="R323" s="255"/>
      <c r="S323" s="255"/>
      <c r="T323" s="255"/>
      <c r="U323" s="233"/>
      <c r="V323" s="233"/>
      <c r="W323" s="233"/>
      <c r="X323" s="42"/>
      <c r="Y323" s="42"/>
      <c r="Z323" s="42"/>
      <c r="AA323" s="42"/>
      <c r="AB323" s="42"/>
      <c r="AC323" s="42"/>
      <c r="AD323" s="42"/>
      <c r="AE323" s="42"/>
      <c r="AF323" s="42"/>
      <c r="AG323" s="42"/>
      <c r="AH323" s="42"/>
      <c r="AI323" s="42"/>
      <c r="AJ323" s="42"/>
      <c r="AK323" s="42"/>
      <c r="AL323" s="42"/>
      <c r="AM323" s="42"/>
      <c r="AN323" s="42"/>
    </row>
    <row r="324" spans="1:40" s="256" customFormat="1" ht="14.5">
      <c r="A324" s="83" t="s">
        <v>4429</v>
      </c>
      <c r="B324" s="193">
        <v>44111</v>
      </c>
      <c r="C324" s="185">
        <v>76</v>
      </c>
      <c r="D324" s="185">
        <v>77</v>
      </c>
      <c r="E324" s="185">
        <v>61</v>
      </c>
      <c r="F324" s="255" t="s">
        <v>3488</v>
      </c>
      <c r="G324" s="255"/>
      <c r="H324" s="185"/>
      <c r="I324" s="229">
        <v>3</v>
      </c>
      <c r="J324" s="255"/>
      <c r="K324" s="255"/>
      <c r="L324" s="255"/>
      <c r="M324" s="255"/>
      <c r="N324" s="255"/>
      <c r="O324" s="255">
        <v>10</v>
      </c>
      <c r="P324" s="255"/>
      <c r="Q324" s="255"/>
      <c r="R324" s="255"/>
      <c r="S324" s="255"/>
      <c r="T324" s="255"/>
      <c r="U324" s="233"/>
      <c r="V324" s="233"/>
      <c r="W324" s="233"/>
      <c r="X324" s="42"/>
      <c r="Y324" s="42"/>
      <c r="Z324" s="42"/>
      <c r="AA324" s="42"/>
      <c r="AB324" s="42"/>
      <c r="AC324" s="42"/>
      <c r="AD324" s="42"/>
      <c r="AE324" s="42"/>
      <c r="AF324" s="42"/>
      <c r="AG324" s="42"/>
      <c r="AH324" s="42"/>
      <c r="AI324" s="42"/>
      <c r="AJ324" s="42"/>
      <c r="AK324" s="42"/>
      <c r="AL324" s="42"/>
      <c r="AM324" s="42"/>
      <c r="AN324" s="42"/>
    </row>
    <row r="325" spans="1:40" s="256" customFormat="1" ht="14.5">
      <c r="A325" s="83" t="s">
        <v>3500</v>
      </c>
      <c r="B325" s="193">
        <v>44112</v>
      </c>
      <c r="C325" s="185"/>
      <c r="D325" s="185"/>
      <c r="E325" s="185">
        <v>12</v>
      </c>
      <c r="F325" s="176"/>
      <c r="G325" s="255"/>
      <c r="H325" s="185"/>
      <c r="I325" s="229"/>
      <c r="J325" s="255"/>
      <c r="K325" s="255"/>
      <c r="L325" s="255"/>
      <c r="M325" s="255"/>
      <c r="N325" s="255"/>
      <c r="O325" s="255"/>
      <c r="P325" s="255"/>
      <c r="Q325" s="255"/>
      <c r="R325" s="255"/>
      <c r="S325" s="255"/>
      <c r="T325" s="255"/>
      <c r="U325" s="233"/>
      <c r="V325" s="233"/>
      <c r="W325" s="233"/>
      <c r="X325" s="42"/>
      <c r="Y325" s="42"/>
      <c r="Z325" s="42"/>
      <c r="AA325" s="42"/>
      <c r="AB325" s="42"/>
      <c r="AC325" s="42"/>
      <c r="AD325" s="42"/>
      <c r="AE325" s="42"/>
      <c r="AF325" s="42"/>
      <c r="AG325" s="42"/>
      <c r="AH325" s="42"/>
      <c r="AI325" s="42"/>
      <c r="AJ325" s="42"/>
      <c r="AK325" s="42"/>
      <c r="AL325" s="42"/>
      <c r="AM325" s="42"/>
      <c r="AN325" s="42"/>
    </row>
    <row r="326" spans="1:40" s="273" customFormat="1" ht="14.5">
      <c r="A326" s="83" t="s">
        <v>3517</v>
      </c>
      <c r="B326" s="193">
        <v>44126</v>
      </c>
      <c r="C326" s="185">
        <v>15</v>
      </c>
      <c r="D326" s="185">
        <v>15</v>
      </c>
      <c r="E326" s="185"/>
      <c r="F326" s="261" t="s">
        <v>3518</v>
      </c>
      <c r="G326" s="272">
        <v>1</v>
      </c>
      <c r="H326" s="185">
        <v>3</v>
      </c>
      <c r="I326" s="230">
        <v>5</v>
      </c>
      <c r="J326" s="272">
        <v>6</v>
      </c>
      <c r="K326" s="272"/>
      <c r="L326" s="272"/>
      <c r="M326" s="272"/>
      <c r="N326" s="272"/>
      <c r="O326" s="272">
        <v>5</v>
      </c>
      <c r="P326" s="272"/>
      <c r="Q326" s="272"/>
      <c r="R326" s="272">
        <v>7</v>
      </c>
      <c r="S326" s="272">
        <v>1</v>
      </c>
      <c r="T326" s="272"/>
      <c r="U326" s="233"/>
      <c r="V326" s="233"/>
      <c r="W326" s="233"/>
      <c r="X326" s="42"/>
      <c r="Y326" s="42"/>
      <c r="Z326" s="42"/>
      <c r="AA326" s="42"/>
      <c r="AB326" s="42"/>
      <c r="AC326" s="42"/>
      <c r="AD326" s="42"/>
      <c r="AE326" s="42"/>
      <c r="AF326" s="42"/>
      <c r="AG326" s="42"/>
      <c r="AH326" s="42"/>
      <c r="AI326" s="42"/>
      <c r="AJ326" s="42"/>
      <c r="AK326" s="42"/>
      <c r="AL326" s="42"/>
      <c r="AM326" s="42"/>
      <c r="AN326" s="42"/>
    </row>
    <row r="327" spans="1:40" s="273" customFormat="1" ht="14.5">
      <c r="A327" s="83" t="s">
        <v>3520</v>
      </c>
      <c r="B327" s="193">
        <v>44123</v>
      </c>
      <c r="C327" s="185">
        <v>77</v>
      </c>
      <c r="D327" s="185">
        <v>77</v>
      </c>
      <c r="E327" s="185"/>
      <c r="F327" s="261" t="s">
        <v>3526</v>
      </c>
      <c r="G327" s="272"/>
      <c r="H327" s="185"/>
      <c r="I327" s="230"/>
      <c r="J327" s="272"/>
      <c r="K327" s="272"/>
      <c r="L327" s="272"/>
      <c r="M327" s="272"/>
      <c r="N327" s="272" t="s">
        <v>3525</v>
      </c>
      <c r="O327" s="272">
        <v>6</v>
      </c>
      <c r="P327" s="272"/>
      <c r="Q327" s="272"/>
      <c r="R327" s="272"/>
      <c r="S327" s="272"/>
      <c r="T327" s="272"/>
      <c r="U327" s="233"/>
      <c r="V327" s="233"/>
      <c r="W327" s="233"/>
      <c r="X327" s="42"/>
      <c r="Y327" s="42"/>
      <c r="Z327" s="42"/>
      <c r="AA327" s="42"/>
      <c r="AB327" s="42"/>
      <c r="AC327" s="42"/>
      <c r="AD327" s="42"/>
      <c r="AE327" s="42"/>
      <c r="AF327" s="42"/>
      <c r="AG327" s="42"/>
      <c r="AH327" s="42"/>
      <c r="AI327" s="42"/>
      <c r="AJ327" s="42"/>
      <c r="AK327" s="42"/>
      <c r="AL327" s="42"/>
      <c r="AM327" s="42"/>
      <c r="AN327" s="42"/>
    </row>
    <row r="328" spans="1:40" s="273" customFormat="1" ht="14.5">
      <c r="A328" s="83" t="s">
        <v>3535</v>
      </c>
      <c r="B328" s="193">
        <v>44089</v>
      </c>
      <c r="C328" s="185">
        <v>1</v>
      </c>
      <c r="D328" s="185">
        <v>1</v>
      </c>
      <c r="E328" s="185"/>
      <c r="F328" s="176">
        <v>34</v>
      </c>
      <c r="G328" s="272"/>
      <c r="H328" s="185"/>
      <c r="I328" s="230">
        <v>1</v>
      </c>
      <c r="J328" s="272"/>
      <c r="K328" s="272"/>
      <c r="L328" s="272"/>
      <c r="M328" s="272"/>
      <c r="N328" s="272">
        <v>2475</v>
      </c>
      <c r="O328" s="272">
        <v>1</v>
      </c>
      <c r="P328" s="272"/>
      <c r="Q328" s="272"/>
      <c r="R328" s="272"/>
      <c r="S328" s="272">
        <v>1</v>
      </c>
      <c r="T328" s="272"/>
      <c r="U328" s="233"/>
      <c r="V328" s="233"/>
      <c r="W328" s="233"/>
      <c r="X328" s="42"/>
      <c r="Y328" s="42"/>
      <c r="Z328" s="42"/>
      <c r="AA328" s="42"/>
      <c r="AB328" s="42"/>
      <c r="AC328" s="42"/>
      <c r="AD328" s="42"/>
      <c r="AE328" s="42"/>
      <c r="AF328" s="42"/>
      <c r="AG328" s="42"/>
      <c r="AH328" s="42"/>
      <c r="AI328" s="42"/>
      <c r="AJ328" s="42"/>
      <c r="AK328" s="42"/>
      <c r="AL328" s="42"/>
      <c r="AM328" s="42"/>
      <c r="AN328" s="42"/>
    </row>
    <row r="329" spans="1:40" s="273" customFormat="1" ht="14.5">
      <c r="A329" s="83" t="s">
        <v>4697</v>
      </c>
      <c r="B329" s="193">
        <v>44125</v>
      </c>
      <c r="C329" s="185">
        <v>48</v>
      </c>
      <c r="D329" s="185">
        <v>48</v>
      </c>
      <c r="E329" s="185">
        <v>8</v>
      </c>
      <c r="F329" s="261"/>
      <c r="G329" s="272"/>
      <c r="H329" s="185"/>
      <c r="I329" s="230">
        <v>14</v>
      </c>
      <c r="J329" s="272">
        <v>29</v>
      </c>
      <c r="K329" s="272"/>
      <c r="L329" s="272"/>
      <c r="M329" s="272"/>
      <c r="N329" s="272"/>
      <c r="O329" s="272"/>
      <c r="P329" s="272"/>
      <c r="Q329" s="272">
        <v>1</v>
      </c>
      <c r="R329" s="272">
        <v>15</v>
      </c>
      <c r="S329" s="272"/>
      <c r="T329" s="272"/>
      <c r="U329" s="233"/>
      <c r="V329" s="233"/>
      <c r="W329" s="233"/>
      <c r="X329" s="42"/>
      <c r="Y329" s="42"/>
      <c r="Z329" s="42"/>
      <c r="AA329" s="42"/>
      <c r="AB329" s="42"/>
      <c r="AC329" s="42"/>
      <c r="AD329" s="42"/>
      <c r="AE329" s="42"/>
      <c r="AF329" s="42"/>
      <c r="AG329" s="42"/>
      <c r="AH329" s="42"/>
      <c r="AI329" s="42"/>
      <c r="AJ329" s="42"/>
      <c r="AK329" s="42"/>
      <c r="AL329" s="42"/>
      <c r="AM329" s="42"/>
      <c r="AN329" s="42"/>
    </row>
    <row r="330" spans="1:40" s="273" customFormat="1" ht="14.5">
      <c r="A330" s="83" t="s">
        <v>3551</v>
      </c>
      <c r="B330" s="193">
        <v>44121</v>
      </c>
      <c r="C330" s="185">
        <v>2</v>
      </c>
      <c r="D330" s="185">
        <v>2</v>
      </c>
      <c r="E330" s="185"/>
      <c r="F330" s="261"/>
      <c r="G330" s="272"/>
      <c r="H330" s="185">
        <v>2</v>
      </c>
      <c r="I330" s="230"/>
      <c r="J330" s="272"/>
      <c r="K330" s="272"/>
      <c r="L330" s="272"/>
      <c r="M330" s="272"/>
      <c r="N330" s="272">
        <v>1232.5</v>
      </c>
      <c r="O330" s="272">
        <v>1</v>
      </c>
      <c r="P330" s="272"/>
      <c r="Q330" s="272"/>
      <c r="R330" s="272">
        <v>2</v>
      </c>
      <c r="S330" s="272"/>
      <c r="T330" s="272"/>
      <c r="U330" s="233"/>
      <c r="V330" s="233"/>
      <c r="W330" s="233"/>
      <c r="X330" s="42"/>
      <c r="Y330" s="42"/>
      <c r="Z330" s="42"/>
      <c r="AA330" s="42"/>
      <c r="AB330" s="42"/>
      <c r="AC330" s="42"/>
      <c r="AD330" s="42"/>
      <c r="AE330" s="42"/>
      <c r="AF330" s="42"/>
      <c r="AG330" s="42"/>
      <c r="AH330" s="42"/>
      <c r="AI330" s="42"/>
      <c r="AJ330" s="42"/>
      <c r="AK330" s="42"/>
      <c r="AL330" s="42"/>
      <c r="AM330" s="42"/>
      <c r="AN330" s="42"/>
    </row>
    <row r="331" spans="1:40" s="273" customFormat="1" ht="14.5">
      <c r="A331" s="83" t="s">
        <v>3563</v>
      </c>
      <c r="B331" s="193">
        <v>44118</v>
      </c>
      <c r="C331" s="185">
        <v>1</v>
      </c>
      <c r="D331" s="185">
        <v>1</v>
      </c>
      <c r="E331" s="185"/>
      <c r="F331" s="261"/>
      <c r="G331" s="272"/>
      <c r="H331" s="185"/>
      <c r="I331" s="230"/>
      <c r="J331" s="272">
        <v>1</v>
      </c>
      <c r="K331" s="272"/>
      <c r="L331" s="272"/>
      <c r="M331" s="272"/>
      <c r="N331" s="272">
        <v>3106</v>
      </c>
      <c r="O331" s="272"/>
      <c r="P331" s="272"/>
      <c r="Q331" s="272"/>
      <c r="R331" s="272"/>
      <c r="S331" s="272"/>
      <c r="T331" s="272"/>
      <c r="U331" s="233"/>
      <c r="V331" s="233"/>
      <c r="W331" s="233"/>
      <c r="X331" s="42"/>
      <c r="Y331" s="42"/>
      <c r="Z331" s="42"/>
      <c r="AA331" s="42"/>
      <c r="AB331" s="42"/>
      <c r="AC331" s="42"/>
      <c r="AD331" s="42"/>
      <c r="AE331" s="42"/>
      <c r="AF331" s="42"/>
      <c r="AG331" s="42"/>
      <c r="AH331" s="42"/>
      <c r="AI331" s="42"/>
      <c r="AJ331" s="42"/>
      <c r="AK331" s="42"/>
      <c r="AL331" s="42"/>
      <c r="AM331" s="42"/>
      <c r="AN331" s="42"/>
    </row>
    <row r="332" spans="1:40" s="273" customFormat="1" ht="14.5">
      <c r="A332" s="83" t="s">
        <v>3572</v>
      </c>
      <c r="B332" s="193">
        <v>44123</v>
      </c>
      <c r="C332" s="185">
        <v>58</v>
      </c>
      <c r="D332" s="185">
        <v>58</v>
      </c>
      <c r="E332" s="185"/>
      <c r="F332" s="261"/>
      <c r="G332" s="272"/>
      <c r="H332" s="185"/>
      <c r="I332" s="230"/>
      <c r="J332" s="272"/>
      <c r="K332" s="272"/>
      <c r="L332" s="272"/>
      <c r="M332" s="272"/>
      <c r="N332" s="272"/>
      <c r="O332" s="272"/>
      <c r="P332" s="272"/>
      <c r="Q332" s="272"/>
      <c r="R332" s="272"/>
      <c r="S332" s="272"/>
      <c r="T332" s="272"/>
      <c r="U332" s="233"/>
      <c r="V332" s="233"/>
      <c r="W332" s="233"/>
      <c r="X332" s="42"/>
      <c r="Y332" s="42"/>
      <c r="Z332" s="42"/>
      <c r="AA332" s="42"/>
      <c r="AB332" s="42"/>
      <c r="AC332" s="42"/>
      <c r="AD332" s="42"/>
      <c r="AE332" s="42"/>
      <c r="AF332" s="42"/>
      <c r="AG332" s="42"/>
      <c r="AH332" s="42"/>
      <c r="AI332" s="42"/>
      <c r="AJ332" s="42"/>
      <c r="AK332" s="42"/>
      <c r="AL332" s="42"/>
      <c r="AM332" s="42"/>
      <c r="AN332" s="42"/>
    </row>
    <row r="333" spans="1:40" s="273" customFormat="1" ht="14.5">
      <c r="A333" s="83" t="s">
        <v>3581</v>
      </c>
      <c r="B333" s="191">
        <v>44117</v>
      </c>
      <c r="C333" s="185">
        <v>1</v>
      </c>
      <c r="D333" s="185">
        <v>1</v>
      </c>
      <c r="E333" s="185">
        <v>3</v>
      </c>
      <c r="F333" s="261"/>
      <c r="G333" s="272">
        <v>1</v>
      </c>
      <c r="H333" s="185"/>
      <c r="I333" s="230">
        <v>1</v>
      </c>
      <c r="J333" s="272"/>
      <c r="K333" s="272"/>
      <c r="L333" s="272"/>
      <c r="M333" s="272"/>
      <c r="N333" s="272"/>
      <c r="O333" s="272"/>
      <c r="P333" s="272"/>
      <c r="Q333" s="272"/>
      <c r="R333" s="272"/>
      <c r="S333" s="272"/>
      <c r="T333" s="272"/>
      <c r="U333" s="233"/>
      <c r="V333" s="233"/>
      <c r="W333" s="233"/>
      <c r="X333" s="42"/>
      <c r="Y333" s="42"/>
      <c r="Z333" s="42"/>
      <c r="AA333" s="42"/>
      <c r="AB333" s="42"/>
      <c r="AC333" s="42"/>
      <c r="AD333" s="42"/>
      <c r="AE333" s="42"/>
      <c r="AF333" s="42"/>
      <c r="AG333" s="42"/>
      <c r="AH333" s="42"/>
      <c r="AI333" s="42"/>
      <c r="AJ333" s="42"/>
      <c r="AK333" s="42"/>
      <c r="AL333" s="42"/>
      <c r="AM333" s="42"/>
      <c r="AN333" s="42"/>
    </row>
    <row r="334" spans="1:40" s="273" customFormat="1" ht="14.5">
      <c r="A334" s="83" t="s">
        <v>3584</v>
      </c>
      <c r="B334" s="191">
        <v>44106</v>
      </c>
      <c r="C334" s="185">
        <v>60</v>
      </c>
      <c r="D334" s="185">
        <v>60</v>
      </c>
      <c r="E334" s="185" t="s">
        <v>516</v>
      </c>
      <c r="F334" s="261" t="s">
        <v>3595</v>
      </c>
      <c r="G334" s="272"/>
      <c r="H334" s="185"/>
      <c r="I334" s="229">
        <v>40</v>
      </c>
      <c r="J334" s="272">
        <v>20</v>
      </c>
      <c r="K334" s="272"/>
      <c r="L334" s="272"/>
      <c r="M334" s="272"/>
      <c r="N334" s="272"/>
      <c r="O334" s="272"/>
      <c r="P334" s="272"/>
      <c r="Q334" s="272"/>
      <c r="R334" s="272"/>
      <c r="S334" s="272"/>
      <c r="T334" s="272"/>
      <c r="U334" s="233"/>
      <c r="V334" s="233"/>
      <c r="W334" s="233"/>
      <c r="X334" s="42"/>
      <c r="Y334" s="42"/>
      <c r="Z334" s="42"/>
      <c r="AA334" s="42"/>
      <c r="AB334" s="42"/>
      <c r="AC334" s="42"/>
      <c r="AD334" s="42"/>
      <c r="AE334" s="42"/>
      <c r="AF334" s="42"/>
      <c r="AG334" s="42"/>
      <c r="AH334" s="42"/>
      <c r="AI334" s="42"/>
      <c r="AJ334" s="42"/>
      <c r="AK334" s="42"/>
      <c r="AL334" s="42"/>
      <c r="AM334" s="42"/>
      <c r="AN334" s="42"/>
    </row>
    <row r="335" spans="1:40" s="273" customFormat="1" ht="14.5">
      <c r="A335" s="83" t="s">
        <v>594</v>
      </c>
      <c r="B335" s="191">
        <v>44125</v>
      </c>
      <c r="C335" s="185">
        <v>11</v>
      </c>
      <c r="D335" s="185">
        <v>11</v>
      </c>
      <c r="E335" s="185"/>
      <c r="F335" s="261"/>
      <c r="G335" s="272"/>
      <c r="H335" s="185"/>
      <c r="I335" s="230"/>
      <c r="J335" s="272"/>
      <c r="K335" s="272"/>
      <c r="L335" s="272"/>
      <c r="M335" s="272"/>
      <c r="N335" s="272"/>
      <c r="O335" s="272"/>
      <c r="P335" s="272"/>
      <c r="Q335" s="272"/>
      <c r="R335" s="272"/>
      <c r="S335" s="272"/>
      <c r="T335" s="272"/>
      <c r="U335" s="233"/>
      <c r="V335" s="233"/>
      <c r="W335" s="233"/>
      <c r="X335" s="42"/>
      <c r="Y335" s="42"/>
      <c r="Z335" s="42"/>
      <c r="AA335" s="42"/>
      <c r="AB335" s="42"/>
      <c r="AC335" s="42"/>
      <c r="AD335" s="42"/>
      <c r="AE335" s="42"/>
      <c r="AF335" s="42"/>
      <c r="AG335" s="42"/>
      <c r="AH335" s="42"/>
      <c r="AI335" s="42"/>
      <c r="AJ335" s="42"/>
      <c r="AK335" s="42"/>
      <c r="AL335" s="42"/>
      <c r="AM335" s="42"/>
      <c r="AN335" s="42"/>
    </row>
    <row r="336" spans="1:40" s="278" customFormat="1" ht="14.5">
      <c r="A336" s="83" t="s">
        <v>3611</v>
      </c>
      <c r="B336" s="191">
        <v>44103</v>
      </c>
      <c r="C336" s="185">
        <v>2</v>
      </c>
      <c r="D336" s="185">
        <v>2</v>
      </c>
      <c r="E336" s="185"/>
      <c r="F336" s="37">
        <v>39</v>
      </c>
      <c r="G336" s="277"/>
      <c r="H336" s="185"/>
      <c r="I336" s="230"/>
      <c r="J336" s="277"/>
      <c r="K336" s="277"/>
      <c r="L336" s="277"/>
      <c r="M336" s="277"/>
      <c r="N336" s="277" t="s">
        <v>3605</v>
      </c>
      <c r="O336" s="277"/>
      <c r="P336" s="277"/>
      <c r="Q336" s="277"/>
      <c r="R336" s="277"/>
      <c r="S336" s="277"/>
      <c r="T336" s="277"/>
      <c r="U336" s="233"/>
      <c r="V336" s="233"/>
      <c r="W336" s="233"/>
      <c r="X336" s="42"/>
      <c r="Y336" s="42"/>
      <c r="Z336" s="42"/>
      <c r="AA336" s="42"/>
      <c r="AB336" s="42"/>
      <c r="AC336" s="42"/>
      <c r="AD336" s="42"/>
      <c r="AE336" s="42"/>
      <c r="AF336" s="42"/>
      <c r="AG336" s="42"/>
      <c r="AH336" s="42"/>
      <c r="AI336" s="42"/>
      <c r="AJ336" s="42"/>
      <c r="AK336" s="42"/>
      <c r="AL336" s="42"/>
      <c r="AM336" s="42"/>
      <c r="AN336" s="42"/>
    </row>
    <row r="337" spans="1:40" s="278" customFormat="1" ht="14.5">
      <c r="A337" s="83" t="s">
        <v>3625</v>
      </c>
      <c r="B337" s="191">
        <v>44076</v>
      </c>
      <c r="C337" s="185">
        <v>2</v>
      </c>
      <c r="D337" s="185">
        <v>2</v>
      </c>
      <c r="E337" s="185"/>
      <c r="F337" s="37"/>
      <c r="G337" s="277"/>
      <c r="H337" s="185"/>
      <c r="I337" s="230"/>
      <c r="J337" s="277"/>
      <c r="K337" s="277"/>
      <c r="L337" s="277"/>
      <c r="M337" s="277"/>
      <c r="N337" s="277" t="s">
        <v>3618</v>
      </c>
      <c r="O337" s="277">
        <v>2</v>
      </c>
      <c r="P337" s="277"/>
      <c r="Q337" s="277"/>
      <c r="R337" s="277"/>
      <c r="S337" s="277"/>
      <c r="T337" s="277"/>
      <c r="U337" s="233"/>
      <c r="V337" s="233"/>
      <c r="W337" s="233"/>
      <c r="X337" s="42"/>
      <c r="Y337" s="42"/>
      <c r="Z337" s="42"/>
      <c r="AA337" s="42"/>
      <c r="AB337" s="42"/>
      <c r="AC337" s="42"/>
      <c r="AD337" s="42"/>
      <c r="AE337" s="42"/>
      <c r="AF337" s="42"/>
      <c r="AG337" s="42"/>
      <c r="AH337" s="42"/>
      <c r="AI337" s="42"/>
      <c r="AJ337" s="42"/>
      <c r="AK337" s="42"/>
      <c r="AL337" s="42"/>
      <c r="AM337" s="42"/>
      <c r="AN337" s="42"/>
    </row>
    <row r="338" spans="1:40" s="278" customFormat="1" ht="14.5">
      <c r="A338" s="83" t="s">
        <v>501</v>
      </c>
      <c r="B338" s="191">
        <v>44136</v>
      </c>
      <c r="C338" s="185">
        <v>133</v>
      </c>
      <c r="D338" s="185">
        <v>131</v>
      </c>
      <c r="E338" s="185">
        <v>389</v>
      </c>
      <c r="F338" s="37" t="s">
        <v>3629</v>
      </c>
      <c r="G338" s="277"/>
      <c r="H338" s="185"/>
      <c r="I338" s="230"/>
      <c r="J338" s="277"/>
      <c r="K338" s="277"/>
      <c r="L338" s="277"/>
      <c r="M338" s="277"/>
      <c r="N338" s="277" t="s">
        <v>3630</v>
      </c>
      <c r="O338" s="277">
        <v>13</v>
      </c>
      <c r="P338" s="277"/>
      <c r="Q338" s="277"/>
      <c r="R338" s="277"/>
      <c r="S338" s="277"/>
      <c r="T338" s="277"/>
      <c r="U338" s="233"/>
      <c r="V338" s="233"/>
      <c r="W338" s="233"/>
      <c r="X338" s="42"/>
      <c r="Y338" s="42"/>
      <c r="Z338" s="42"/>
      <c r="AA338" s="42"/>
      <c r="AB338" s="42"/>
      <c r="AC338" s="42"/>
      <c r="AD338" s="42"/>
      <c r="AE338" s="42"/>
      <c r="AF338" s="42"/>
      <c r="AG338" s="42"/>
      <c r="AH338" s="42"/>
      <c r="AI338" s="42"/>
      <c r="AJ338" s="42"/>
      <c r="AK338" s="42"/>
      <c r="AL338" s="42"/>
      <c r="AM338" s="42"/>
      <c r="AN338" s="42"/>
    </row>
    <row r="339" spans="1:40" s="278" customFormat="1" ht="14.5">
      <c r="A339" s="83" t="s">
        <v>3643</v>
      </c>
      <c r="B339" s="191">
        <v>44133</v>
      </c>
      <c r="C339" s="185">
        <v>52</v>
      </c>
      <c r="D339" s="185">
        <v>52</v>
      </c>
      <c r="E339" s="185"/>
      <c r="F339" s="37" t="s">
        <v>3641</v>
      </c>
      <c r="G339" s="277"/>
      <c r="H339" s="291">
        <v>9</v>
      </c>
      <c r="I339" s="229">
        <v>17</v>
      </c>
      <c r="J339" s="277"/>
      <c r="K339" s="277"/>
      <c r="L339" s="277"/>
      <c r="M339" s="277"/>
      <c r="N339" s="277">
        <v>3280</v>
      </c>
      <c r="O339" s="277">
        <v>6</v>
      </c>
      <c r="P339" s="277"/>
      <c r="Q339" s="277"/>
      <c r="R339" s="277"/>
      <c r="S339" s="277"/>
      <c r="T339" s="277"/>
      <c r="U339" s="233"/>
      <c r="V339" s="233"/>
      <c r="W339" s="233"/>
      <c r="X339" s="42"/>
      <c r="Y339" s="42"/>
      <c r="Z339" s="42"/>
      <c r="AA339" s="42"/>
      <c r="AB339" s="42"/>
      <c r="AC339" s="42"/>
      <c r="AD339" s="42"/>
      <c r="AE339" s="42"/>
      <c r="AF339" s="42"/>
      <c r="AG339" s="42"/>
      <c r="AH339" s="42"/>
      <c r="AI339" s="42"/>
      <c r="AJ339" s="42"/>
      <c r="AK339" s="42"/>
      <c r="AL339" s="42"/>
      <c r="AM339" s="42"/>
      <c r="AN339" s="42"/>
    </row>
    <row r="340" spans="1:40" s="278" customFormat="1" ht="14.5">
      <c r="A340" s="83" t="s">
        <v>3652</v>
      </c>
      <c r="B340" s="191">
        <v>44097</v>
      </c>
      <c r="C340" s="185" t="s">
        <v>2980</v>
      </c>
      <c r="D340" s="185"/>
      <c r="E340" s="185"/>
      <c r="F340" s="37"/>
      <c r="G340" s="277"/>
      <c r="H340" s="185"/>
      <c r="I340" s="230"/>
      <c r="J340" s="277"/>
      <c r="K340" s="277"/>
      <c r="L340" s="277"/>
      <c r="M340" s="277"/>
      <c r="N340" s="277"/>
      <c r="O340" s="277"/>
      <c r="P340" s="277"/>
      <c r="Q340" s="277"/>
      <c r="R340" s="277"/>
      <c r="S340" s="277"/>
      <c r="T340" s="277"/>
      <c r="U340" s="233"/>
      <c r="V340" s="233"/>
      <c r="W340" s="233"/>
      <c r="X340" s="42"/>
      <c r="Y340" s="42"/>
      <c r="Z340" s="42"/>
      <c r="AA340" s="42"/>
      <c r="AB340" s="42"/>
      <c r="AC340" s="42"/>
      <c r="AD340" s="42"/>
      <c r="AE340" s="42"/>
      <c r="AF340" s="42"/>
      <c r="AG340" s="42"/>
      <c r="AH340" s="42"/>
      <c r="AI340" s="42"/>
      <c r="AJ340" s="42"/>
      <c r="AK340" s="42"/>
      <c r="AL340" s="42"/>
      <c r="AM340" s="42"/>
      <c r="AN340" s="42"/>
    </row>
    <row r="341" spans="1:40" s="278" customFormat="1" ht="14.5">
      <c r="A341" s="83" t="s">
        <v>3659</v>
      </c>
      <c r="B341" s="191">
        <v>44133</v>
      </c>
      <c r="C341" s="185">
        <v>1</v>
      </c>
      <c r="D341" s="185">
        <v>1</v>
      </c>
      <c r="E341" s="185"/>
      <c r="F341" s="37" t="s">
        <v>935</v>
      </c>
      <c r="G341" s="277"/>
      <c r="H341" s="185"/>
      <c r="I341" s="230"/>
      <c r="J341" s="277">
        <v>1</v>
      </c>
      <c r="K341" s="277"/>
      <c r="L341" s="277"/>
      <c r="M341" s="277"/>
      <c r="N341" s="277">
        <v>2560</v>
      </c>
      <c r="O341" s="277">
        <v>1</v>
      </c>
      <c r="P341" s="277"/>
      <c r="Q341" s="277"/>
      <c r="R341" s="277"/>
      <c r="S341" s="277"/>
      <c r="T341" s="277"/>
      <c r="U341" s="233"/>
      <c r="V341" s="233"/>
      <c r="W341" s="233"/>
      <c r="X341" s="42"/>
      <c r="Y341" s="42"/>
      <c r="Z341" s="42"/>
      <c r="AA341" s="42"/>
      <c r="AB341" s="42"/>
      <c r="AC341" s="42"/>
      <c r="AD341" s="42"/>
      <c r="AE341" s="42"/>
      <c r="AF341" s="42"/>
      <c r="AG341" s="42"/>
      <c r="AH341" s="42"/>
      <c r="AI341" s="42"/>
      <c r="AJ341" s="42"/>
      <c r="AK341" s="42"/>
      <c r="AL341" s="42"/>
      <c r="AM341" s="42"/>
      <c r="AN341" s="42"/>
    </row>
    <row r="342" spans="1:40" s="278" customFormat="1" ht="14.5">
      <c r="A342" s="83" t="s">
        <v>3665</v>
      </c>
      <c r="B342" s="191">
        <v>44131</v>
      </c>
      <c r="C342" s="185">
        <v>19</v>
      </c>
      <c r="D342" s="185">
        <v>19</v>
      </c>
      <c r="E342" s="185">
        <v>74</v>
      </c>
      <c r="F342" s="37"/>
      <c r="G342" s="277"/>
      <c r="H342" s="185"/>
      <c r="I342" s="229">
        <v>2</v>
      </c>
      <c r="J342" s="277"/>
      <c r="K342" s="277"/>
      <c r="L342" s="277"/>
      <c r="M342" s="277"/>
      <c r="N342" s="277"/>
      <c r="O342" s="277"/>
      <c r="P342" s="277"/>
      <c r="Q342" s="277"/>
      <c r="R342" s="277"/>
      <c r="S342" s="277"/>
      <c r="T342" s="277"/>
      <c r="U342" s="233"/>
      <c r="V342" s="233"/>
      <c r="W342" s="233"/>
      <c r="X342" s="42"/>
      <c r="Y342" s="42"/>
      <c r="Z342" s="42"/>
      <c r="AA342" s="42"/>
      <c r="AB342" s="42"/>
      <c r="AC342" s="42"/>
      <c r="AD342" s="42"/>
      <c r="AE342" s="42"/>
      <c r="AF342" s="42"/>
      <c r="AG342" s="42"/>
      <c r="AH342" s="42"/>
      <c r="AI342" s="42"/>
      <c r="AJ342" s="42"/>
      <c r="AK342" s="42"/>
      <c r="AL342" s="42"/>
      <c r="AM342" s="42"/>
      <c r="AN342" s="42"/>
    </row>
    <row r="343" spans="1:40" s="289" customFormat="1" ht="14.5">
      <c r="A343" s="83" t="s">
        <v>4458</v>
      </c>
      <c r="B343" s="191">
        <v>44129</v>
      </c>
      <c r="C343" s="185">
        <v>1</v>
      </c>
      <c r="D343" s="185">
        <v>1</v>
      </c>
      <c r="E343" s="185"/>
      <c r="F343" s="37" t="s">
        <v>3672</v>
      </c>
      <c r="G343" s="288"/>
      <c r="H343" s="185"/>
      <c r="I343" s="230">
        <v>1</v>
      </c>
      <c r="J343" s="288"/>
      <c r="K343" s="288"/>
      <c r="L343" s="288"/>
      <c r="M343" s="288"/>
      <c r="N343" s="288"/>
      <c r="O343" s="288">
        <v>1</v>
      </c>
      <c r="P343" s="288">
        <v>1</v>
      </c>
      <c r="Q343" s="288"/>
      <c r="R343" s="288"/>
      <c r="S343" s="288"/>
      <c r="T343" s="288"/>
      <c r="U343" s="233"/>
      <c r="V343" s="233"/>
      <c r="W343" s="233"/>
      <c r="X343" s="42"/>
      <c r="Y343" s="42"/>
      <c r="Z343" s="42"/>
      <c r="AA343" s="42"/>
      <c r="AB343" s="42"/>
      <c r="AC343" s="42"/>
      <c r="AD343" s="42"/>
      <c r="AE343" s="42"/>
      <c r="AF343" s="42"/>
      <c r="AG343" s="42"/>
      <c r="AH343" s="42"/>
      <c r="AI343" s="42"/>
      <c r="AJ343" s="42"/>
      <c r="AK343" s="42"/>
      <c r="AL343" s="42"/>
      <c r="AM343" s="42"/>
      <c r="AN343" s="42"/>
    </row>
    <row r="344" spans="1:40" s="293" customFormat="1" ht="14.5">
      <c r="A344" s="83" t="s">
        <v>3678</v>
      </c>
      <c r="B344" s="191">
        <v>44097</v>
      </c>
      <c r="C344" s="185">
        <v>158</v>
      </c>
      <c r="D344" s="185">
        <v>155</v>
      </c>
      <c r="E344" s="185"/>
      <c r="F344" s="37"/>
      <c r="G344" s="292"/>
      <c r="H344" s="185"/>
      <c r="I344" s="229">
        <v>14</v>
      </c>
      <c r="J344" s="292"/>
      <c r="K344" s="292"/>
      <c r="L344" s="292"/>
      <c r="M344" s="292"/>
      <c r="N344" s="292"/>
      <c r="O344" s="292"/>
      <c r="P344" s="292"/>
      <c r="Q344" s="292">
        <v>1</v>
      </c>
      <c r="R344" s="292"/>
      <c r="S344" s="292"/>
      <c r="T344" s="292"/>
      <c r="U344" s="233"/>
      <c r="V344" s="233"/>
      <c r="W344" s="233"/>
      <c r="X344" s="42"/>
      <c r="Y344" s="42"/>
      <c r="Z344" s="42"/>
      <c r="AA344" s="42"/>
      <c r="AB344" s="42"/>
      <c r="AC344" s="42"/>
      <c r="AD344" s="42"/>
      <c r="AE344" s="42"/>
      <c r="AF344" s="42"/>
      <c r="AG344" s="42"/>
      <c r="AH344" s="42"/>
      <c r="AI344" s="42"/>
      <c r="AJ344" s="42"/>
      <c r="AK344" s="42"/>
      <c r="AL344" s="42"/>
      <c r="AM344" s="42"/>
      <c r="AN344" s="42"/>
    </row>
    <row r="345" spans="1:40" s="293" customFormat="1" ht="14.5">
      <c r="A345" s="83" t="s">
        <v>3686</v>
      </c>
      <c r="B345" s="191">
        <v>44088</v>
      </c>
      <c r="C345" s="185">
        <v>21</v>
      </c>
      <c r="D345" s="185">
        <v>20</v>
      </c>
      <c r="E345" s="185"/>
      <c r="F345" s="37" t="s">
        <v>137</v>
      </c>
      <c r="G345" s="292">
        <v>2</v>
      </c>
      <c r="H345" s="185"/>
      <c r="I345" s="230">
        <v>7</v>
      </c>
      <c r="J345" s="292">
        <v>11</v>
      </c>
      <c r="K345" s="292"/>
      <c r="L345" s="292"/>
      <c r="M345" s="292"/>
      <c r="N345" s="292"/>
      <c r="O345" s="292"/>
      <c r="P345" s="292"/>
      <c r="Q345" s="292">
        <v>2</v>
      </c>
      <c r="R345" s="292">
        <v>2</v>
      </c>
      <c r="S345" s="292"/>
      <c r="T345" s="292"/>
      <c r="U345" s="233"/>
      <c r="V345" s="233"/>
      <c r="W345" s="233"/>
      <c r="X345" s="42"/>
      <c r="Y345" s="42"/>
      <c r="Z345" s="42"/>
      <c r="AA345" s="42"/>
      <c r="AB345" s="42"/>
      <c r="AC345" s="42"/>
      <c r="AD345" s="42"/>
      <c r="AE345" s="42"/>
      <c r="AF345" s="42"/>
      <c r="AG345" s="42"/>
      <c r="AH345" s="42"/>
      <c r="AI345" s="42"/>
      <c r="AJ345" s="42"/>
      <c r="AK345" s="42"/>
      <c r="AL345" s="42"/>
      <c r="AM345" s="42"/>
      <c r="AN345" s="42"/>
    </row>
    <row r="346" spans="1:40" s="293" customFormat="1" ht="14.5">
      <c r="A346" s="83" t="s">
        <v>3693</v>
      </c>
      <c r="B346" s="191">
        <v>44080</v>
      </c>
      <c r="C346" s="185">
        <v>24</v>
      </c>
      <c r="D346" s="185">
        <v>24</v>
      </c>
      <c r="E346" s="185"/>
      <c r="F346" s="37"/>
      <c r="G346" s="292"/>
      <c r="H346" s="185"/>
      <c r="I346" s="230"/>
      <c r="J346" s="292"/>
      <c r="K346" s="292"/>
      <c r="L346" s="292"/>
      <c r="M346" s="292"/>
      <c r="N346" s="292"/>
      <c r="O346" s="292"/>
      <c r="P346" s="292"/>
      <c r="Q346" s="292">
        <v>1</v>
      </c>
      <c r="R346" s="292"/>
      <c r="S346" s="292"/>
      <c r="T346" s="292"/>
      <c r="U346" s="233"/>
      <c r="V346" s="233"/>
      <c r="W346" s="233"/>
      <c r="X346" s="42"/>
      <c r="Y346" s="42"/>
      <c r="Z346" s="42"/>
      <c r="AA346" s="42"/>
      <c r="AB346" s="42"/>
      <c r="AC346" s="42"/>
      <c r="AD346" s="42"/>
      <c r="AE346" s="42"/>
      <c r="AF346" s="42"/>
      <c r="AG346" s="42"/>
      <c r="AH346" s="42"/>
      <c r="AI346" s="42"/>
      <c r="AJ346" s="42"/>
      <c r="AK346" s="42"/>
      <c r="AL346" s="42"/>
      <c r="AM346" s="42"/>
      <c r="AN346" s="42"/>
    </row>
    <row r="347" spans="1:40" s="293" customFormat="1" ht="14.5">
      <c r="A347" s="83" t="s">
        <v>3701</v>
      </c>
      <c r="B347" s="191">
        <v>44089</v>
      </c>
      <c r="C347" s="185">
        <v>29</v>
      </c>
      <c r="D347" s="185">
        <v>29</v>
      </c>
      <c r="E347" s="185"/>
      <c r="F347" s="37" t="s">
        <v>786</v>
      </c>
      <c r="G347" s="292"/>
      <c r="H347" s="185"/>
      <c r="I347" s="229">
        <v>2</v>
      </c>
      <c r="J347" s="292"/>
      <c r="K347" s="292"/>
      <c r="L347" s="292"/>
      <c r="M347" s="292"/>
      <c r="N347" s="292"/>
      <c r="O347" s="292"/>
      <c r="P347" s="292"/>
      <c r="Q347" s="292"/>
      <c r="R347" s="292"/>
      <c r="S347" s="292"/>
      <c r="T347" s="292"/>
      <c r="U347" s="233"/>
      <c r="V347" s="233"/>
      <c r="W347" s="233"/>
      <c r="X347" s="42"/>
      <c r="Y347" s="42"/>
      <c r="Z347" s="42"/>
      <c r="AA347" s="42"/>
      <c r="AB347" s="42"/>
      <c r="AC347" s="42"/>
      <c r="AD347" s="42"/>
      <c r="AE347" s="42"/>
      <c r="AF347" s="42"/>
      <c r="AG347" s="42"/>
      <c r="AH347" s="42"/>
      <c r="AI347" s="42"/>
      <c r="AJ347" s="42"/>
      <c r="AK347" s="42"/>
      <c r="AL347" s="42"/>
      <c r="AM347" s="42"/>
      <c r="AN347" s="42"/>
    </row>
    <row r="348" spans="1:40" s="293" customFormat="1" ht="14.5">
      <c r="A348" s="83" t="s">
        <v>3713</v>
      </c>
      <c r="B348" s="191">
        <v>44077</v>
      </c>
      <c r="C348" s="185">
        <v>15</v>
      </c>
      <c r="D348" s="185">
        <v>15</v>
      </c>
      <c r="E348" s="185"/>
      <c r="F348" s="37" t="s">
        <v>3712</v>
      </c>
      <c r="G348" s="292"/>
      <c r="H348" s="185"/>
      <c r="I348" s="229">
        <v>2</v>
      </c>
      <c r="J348" s="292">
        <v>13</v>
      </c>
      <c r="K348" s="292"/>
      <c r="L348" s="292"/>
      <c r="M348" s="292"/>
      <c r="N348" s="292">
        <v>2800</v>
      </c>
      <c r="O348" s="292">
        <v>10</v>
      </c>
      <c r="P348" s="292"/>
      <c r="Q348" s="292"/>
      <c r="R348" s="292"/>
      <c r="S348" s="292"/>
      <c r="T348" s="292"/>
      <c r="U348" s="233"/>
      <c r="V348" s="233"/>
      <c r="W348" s="233"/>
      <c r="X348" s="42"/>
      <c r="Y348" s="42"/>
      <c r="Z348" s="42"/>
      <c r="AA348" s="42"/>
      <c r="AB348" s="42"/>
      <c r="AC348" s="42"/>
      <c r="AD348" s="42"/>
      <c r="AE348" s="42"/>
      <c r="AF348" s="42"/>
      <c r="AG348" s="42"/>
      <c r="AH348" s="42"/>
      <c r="AI348" s="42"/>
      <c r="AJ348" s="42"/>
      <c r="AK348" s="42"/>
      <c r="AL348" s="42"/>
      <c r="AM348" s="42"/>
      <c r="AN348" s="42"/>
    </row>
    <row r="349" spans="1:40" s="293" customFormat="1" ht="14.5">
      <c r="A349" s="83" t="s">
        <v>3720</v>
      </c>
      <c r="B349" s="239" t="s">
        <v>3721</v>
      </c>
      <c r="C349" s="185">
        <v>38</v>
      </c>
      <c r="D349" s="185">
        <v>38</v>
      </c>
      <c r="E349" s="185"/>
      <c r="F349" s="37"/>
      <c r="G349" s="292"/>
      <c r="H349" s="185"/>
      <c r="I349" s="229">
        <v>8</v>
      </c>
      <c r="J349" s="292"/>
      <c r="K349" s="292"/>
      <c r="L349" s="292"/>
      <c r="M349" s="292"/>
      <c r="N349" s="292"/>
      <c r="O349" s="292">
        <v>5</v>
      </c>
      <c r="P349" s="292"/>
      <c r="Q349" s="320">
        <v>1</v>
      </c>
      <c r="R349" s="292"/>
      <c r="S349" s="292">
        <v>1</v>
      </c>
      <c r="T349" s="292"/>
      <c r="U349" s="233"/>
      <c r="V349" s="233"/>
      <c r="W349" s="233"/>
      <c r="X349" s="42"/>
      <c r="Y349" s="42"/>
      <c r="Z349" s="42"/>
      <c r="AA349" s="42"/>
      <c r="AB349" s="42"/>
      <c r="AC349" s="42"/>
      <c r="AD349" s="42"/>
      <c r="AE349" s="42"/>
      <c r="AF349" s="42"/>
      <c r="AG349" s="42"/>
      <c r="AH349" s="42"/>
      <c r="AI349" s="42"/>
      <c r="AJ349" s="42"/>
      <c r="AK349" s="42"/>
      <c r="AL349" s="42"/>
      <c r="AM349" s="42"/>
      <c r="AN349" s="42"/>
    </row>
    <row r="350" spans="1:40" s="293" customFormat="1" ht="14.5">
      <c r="A350" s="83" t="s">
        <v>3731</v>
      </c>
      <c r="B350" s="296" t="s">
        <v>3732</v>
      </c>
      <c r="C350" s="185">
        <v>21</v>
      </c>
      <c r="D350" s="185">
        <v>21</v>
      </c>
      <c r="E350" s="185"/>
      <c r="F350" s="37" t="s">
        <v>3729</v>
      </c>
      <c r="G350" s="292"/>
      <c r="H350" s="185"/>
      <c r="I350" s="230">
        <v>3</v>
      </c>
      <c r="J350" s="292">
        <v>18</v>
      </c>
      <c r="K350" s="292"/>
      <c r="L350" s="292"/>
      <c r="M350" s="292"/>
      <c r="N350" s="292"/>
      <c r="O350" s="292"/>
      <c r="P350" s="292"/>
      <c r="Q350" s="292"/>
      <c r="R350" s="292"/>
      <c r="S350" s="292">
        <v>1</v>
      </c>
      <c r="T350" s="292"/>
      <c r="U350" s="233"/>
      <c r="V350" s="233"/>
      <c r="W350" s="233"/>
      <c r="X350" s="42"/>
      <c r="Y350" s="42"/>
      <c r="Z350" s="42"/>
      <c r="AA350" s="42"/>
      <c r="AB350" s="42"/>
      <c r="AC350" s="42"/>
      <c r="AD350" s="42"/>
      <c r="AE350" s="42"/>
      <c r="AF350" s="42"/>
      <c r="AG350" s="42"/>
      <c r="AH350" s="42"/>
      <c r="AI350" s="42"/>
      <c r="AJ350" s="42"/>
      <c r="AK350" s="42"/>
      <c r="AL350" s="42"/>
      <c r="AM350" s="42"/>
      <c r="AN350" s="42"/>
    </row>
    <row r="351" spans="1:40" s="293" customFormat="1" ht="14.5">
      <c r="A351" s="83" t="s">
        <v>3738</v>
      </c>
      <c r="B351" s="193">
        <v>44077</v>
      </c>
      <c r="C351" s="185"/>
      <c r="D351" s="185"/>
      <c r="E351" s="185"/>
      <c r="F351" s="37"/>
      <c r="G351" s="292"/>
      <c r="H351" s="185"/>
      <c r="I351" s="230"/>
      <c r="J351" s="292"/>
      <c r="K351" s="292"/>
      <c r="L351" s="292"/>
      <c r="M351" s="292"/>
      <c r="N351" s="292"/>
      <c r="O351" s="292"/>
      <c r="P351" s="292"/>
      <c r="Q351" s="292"/>
      <c r="R351" s="292"/>
      <c r="S351" s="292"/>
      <c r="T351" s="292"/>
      <c r="U351" s="233"/>
      <c r="V351" s="233"/>
      <c r="W351" s="233"/>
      <c r="X351" s="42"/>
      <c r="Y351" s="42"/>
      <c r="Z351" s="42"/>
      <c r="AA351" s="42"/>
      <c r="AB351" s="42"/>
      <c r="AC351" s="42"/>
      <c r="AD351" s="42"/>
      <c r="AE351" s="42"/>
      <c r="AF351" s="42"/>
      <c r="AG351" s="42"/>
      <c r="AH351" s="42"/>
      <c r="AI351" s="42"/>
      <c r="AJ351" s="42"/>
      <c r="AK351" s="42"/>
      <c r="AL351" s="42"/>
      <c r="AM351" s="42"/>
      <c r="AN351" s="42"/>
    </row>
    <row r="352" spans="1:40" s="293" customFormat="1" ht="14.5">
      <c r="A352" s="83" t="s">
        <v>3749</v>
      </c>
      <c r="B352" s="193">
        <v>44139</v>
      </c>
      <c r="C352" s="185">
        <v>39</v>
      </c>
      <c r="D352" s="185">
        <v>39</v>
      </c>
      <c r="E352" s="185">
        <v>29</v>
      </c>
      <c r="F352" s="37"/>
      <c r="G352" s="292"/>
      <c r="H352" s="185"/>
      <c r="I352" s="229">
        <v>13</v>
      </c>
      <c r="J352" s="292"/>
      <c r="K352" s="292"/>
      <c r="L352" s="292"/>
      <c r="M352" s="292"/>
      <c r="N352" s="292">
        <v>2755.3</v>
      </c>
      <c r="O352" s="292">
        <v>14</v>
      </c>
      <c r="P352" s="292"/>
      <c r="Q352" s="292"/>
      <c r="R352" s="292"/>
      <c r="S352" s="292">
        <v>2</v>
      </c>
      <c r="T352" s="292"/>
      <c r="U352" s="233"/>
      <c r="V352" s="233"/>
      <c r="W352" s="233"/>
      <c r="X352" s="42"/>
      <c r="Y352" s="42"/>
      <c r="Z352" s="42"/>
      <c r="AA352" s="42"/>
      <c r="AB352" s="42"/>
      <c r="AC352" s="42"/>
      <c r="AD352" s="42"/>
      <c r="AE352" s="42"/>
      <c r="AF352" s="42"/>
      <c r="AG352" s="42"/>
      <c r="AH352" s="42"/>
      <c r="AI352" s="42"/>
      <c r="AJ352" s="42"/>
      <c r="AK352" s="42"/>
      <c r="AL352" s="42"/>
      <c r="AM352" s="42"/>
      <c r="AN352" s="42"/>
    </row>
    <row r="353" spans="1:40" s="293" customFormat="1" ht="14.5">
      <c r="A353" s="83" t="s">
        <v>3755</v>
      </c>
      <c r="B353" s="193">
        <v>44133</v>
      </c>
      <c r="C353" s="185">
        <v>1</v>
      </c>
      <c r="D353" s="185">
        <v>1</v>
      </c>
      <c r="E353" s="185"/>
      <c r="F353" s="37" t="s">
        <v>883</v>
      </c>
      <c r="G353" s="292"/>
      <c r="H353" s="185">
        <v>1</v>
      </c>
      <c r="I353" s="230"/>
      <c r="J353" s="292"/>
      <c r="K353" s="292"/>
      <c r="L353" s="292"/>
      <c r="M353" s="292"/>
      <c r="N353" s="292">
        <v>1570</v>
      </c>
      <c r="O353" s="292">
        <v>1</v>
      </c>
      <c r="P353" s="292"/>
      <c r="Q353" s="292"/>
      <c r="R353" s="292"/>
      <c r="S353" s="292"/>
      <c r="T353" s="292"/>
      <c r="U353" s="233"/>
      <c r="V353" s="233"/>
      <c r="W353" s="233"/>
      <c r="X353" s="42"/>
      <c r="Y353" s="42"/>
      <c r="Z353" s="42"/>
      <c r="AA353" s="42"/>
      <c r="AB353" s="42"/>
      <c r="AC353" s="42"/>
      <c r="AD353" s="42"/>
      <c r="AE353" s="42"/>
      <c r="AF353" s="42"/>
      <c r="AG353" s="42"/>
      <c r="AH353" s="42"/>
      <c r="AI353" s="42"/>
      <c r="AJ353" s="42"/>
      <c r="AK353" s="42"/>
      <c r="AL353" s="42"/>
      <c r="AM353" s="42"/>
      <c r="AN353" s="42"/>
    </row>
    <row r="354" spans="1:40" s="293" customFormat="1" ht="14.5">
      <c r="A354" s="83" t="s">
        <v>3765</v>
      </c>
      <c r="B354" s="193">
        <v>44141</v>
      </c>
      <c r="C354" s="185">
        <v>4515</v>
      </c>
      <c r="D354" s="223">
        <v>4430</v>
      </c>
      <c r="E354" s="185"/>
      <c r="F354" s="37"/>
      <c r="G354" s="297">
        <v>30</v>
      </c>
      <c r="H354" s="297">
        <v>69</v>
      </c>
      <c r="I354" s="299">
        <v>407</v>
      </c>
      <c r="J354" s="297">
        <v>3406</v>
      </c>
      <c r="K354" s="292"/>
      <c r="L354" s="292"/>
      <c r="M354" s="292"/>
      <c r="N354" s="292"/>
      <c r="O354" s="292">
        <v>279</v>
      </c>
      <c r="P354" s="292"/>
      <c r="Q354" s="211">
        <v>20</v>
      </c>
      <c r="R354" s="292"/>
      <c r="S354" s="292">
        <v>9</v>
      </c>
      <c r="T354" s="292"/>
      <c r="U354" s="233"/>
      <c r="V354" s="233"/>
      <c r="W354" s="233"/>
      <c r="X354" s="42"/>
      <c r="Y354" s="42"/>
      <c r="Z354" s="42"/>
      <c r="AA354" s="42"/>
      <c r="AB354" s="42"/>
      <c r="AC354" s="42"/>
      <c r="AD354" s="42"/>
      <c r="AE354" s="42"/>
      <c r="AF354" s="42"/>
      <c r="AG354" s="42"/>
      <c r="AH354" s="42"/>
      <c r="AI354" s="42"/>
      <c r="AJ354" s="42"/>
      <c r="AK354" s="42"/>
      <c r="AL354" s="42"/>
      <c r="AM354" s="42"/>
      <c r="AN354" s="42"/>
    </row>
    <row r="355" spans="1:40" s="293" customFormat="1" ht="14.5">
      <c r="A355" s="83" t="s">
        <v>3772</v>
      </c>
      <c r="B355" s="193" t="s">
        <v>3773</v>
      </c>
      <c r="C355" s="185">
        <v>1</v>
      </c>
      <c r="D355" s="185">
        <v>1</v>
      </c>
      <c r="E355" s="185"/>
      <c r="F355" s="37" t="s">
        <v>808</v>
      </c>
      <c r="G355" s="185"/>
      <c r="H355" s="185"/>
      <c r="I355" s="230"/>
      <c r="J355" s="185">
        <v>1</v>
      </c>
      <c r="K355" s="292"/>
      <c r="L355" s="292"/>
      <c r="M355" s="292"/>
      <c r="N355" s="292" t="s">
        <v>3771</v>
      </c>
      <c r="O355" s="292"/>
      <c r="P355" s="292"/>
      <c r="Q355" s="185"/>
      <c r="R355" s="292"/>
      <c r="S355" s="292"/>
      <c r="T355" s="292"/>
      <c r="U355" s="233"/>
      <c r="V355" s="233"/>
      <c r="W355" s="233"/>
      <c r="X355" s="42"/>
      <c r="Y355" s="42"/>
      <c r="Z355" s="42"/>
      <c r="AA355" s="42"/>
      <c r="AB355" s="42"/>
      <c r="AC355" s="42"/>
      <c r="AD355" s="42"/>
      <c r="AE355" s="42"/>
      <c r="AF355" s="42"/>
      <c r="AG355" s="42"/>
      <c r="AH355" s="42"/>
      <c r="AI355" s="42"/>
      <c r="AJ355" s="42"/>
      <c r="AK355" s="42"/>
      <c r="AL355" s="42"/>
      <c r="AM355" s="42"/>
      <c r="AN355" s="42"/>
    </row>
    <row r="356" spans="1:40" s="301" customFormat="1" ht="14.5">
      <c r="A356" s="83" t="s">
        <v>3779</v>
      </c>
      <c r="B356" s="193">
        <v>44092</v>
      </c>
      <c r="C356" s="185" t="s">
        <v>2980</v>
      </c>
      <c r="D356" s="185"/>
      <c r="E356" s="185"/>
      <c r="F356" s="37"/>
      <c r="G356" s="185"/>
      <c r="H356" s="185"/>
      <c r="I356" s="230"/>
      <c r="J356" s="185"/>
      <c r="K356" s="300"/>
      <c r="L356" s="300"/>
      <c r="M356" s="300"/>
      <c r="N356" s="300"/>
      <c r="O356" s="300"/>
      <c r="P356" s="300"/>
      <c r="Q356" s="185"/>
      <c r="R356" s="300"/>
      <c r="S356" s="300"/>
      <c r="T356" s="300"/>
      <c r="U356" s="233"/>
      <c r="V356" s="233"/>
      <c r="W356" s="233"/>
      <c r="X356" s="42"/>
      <c r="Y356" s="42"/>
      <c r="Z356" s="42"/>
      <c r="AA356" s="42"/>
      <c r="AB356" s="42"/>
      <c r="AC356" s="42"/>
      <c r="AD356" s="42"/>
      <c r="AE356" s="42"/>
      <c r="AF356" s="42"/>
      <c r="AG356" s="42"/>
      <c r="AH356" s="42"/>
      <c r="AI356" s="42"/>
      <c r="AJ356" s="42"/>
      <c r="AK356" s="42"/>
      <c r="AL356" s="42"/>
      <c r="AM356" s="42"/>
      <c r="AN356" s="42"/>
    </row>
    <row r="357" spans="1:40" s="301" customFormat="1" ht="14.5">
      <c r="A357" s="83" t="s">
        <v>3783</v>
      </c>
      <c r="B357" s="193">
        <v>44081</v>
      </c>
      <c r="C357" s="185">
        <v>252</v>
      </c>
      <c r="D357" s="185">
        <v>246</v>
      </c>
      <c r="E357" s="185"/>
      <c r="F357" s="37" t="s">
        <v>760</v>
      </c>
      <c r="G357" s="185"/>
      <c r="H357" s="185"/>
      <c r="I357" s="229">
        <v>34</v>
      </c>
      <c r="J357" s="185"/>
      <c r="K357" s="300"/>
      <c r="L357" s="300"/>
      <c r="M357" s="300"/>
      <c r="N357" s="300"/>
      <c r="O357" s="300">
        <v>23</v>
      </c>
      <c r="P357" s="300"/>
      <c r="Q357" s="185">
        <v>3</v>
      </c>
      <c r="R357" s="300"/>
      <c r="S357" s="300">
        <v>0</v>
      </c>
      <c r="T357" s="300"/>
      <c r="U357" s="233"/>
      <c r="V357" s="233"/>
      <c r="W357" s="233"/>
      <c r="X357" s="42"/>
      <c r="Y357" s="42"/>
      <c r="Z357" s="42"/>
      <c r="AA357" s="42"/>
      <c r="AB357" s="42"/>
      <c r="AC357" s="42"/>
      <c r="AD357" s="42"/>
      <c r="AE357" s="42"/>
      <c r="AF357" s="42"/>
      <c r="AG357" s="42"/>
      <c r="AH357" s="42"/>
      <c r="AI357" s="42"/>
      <c r="AJ357" s="42"/>
      <c r="AK357" s="42"/>
      <c r="AL357" s="42"/>
      <c r="AM357" s="42"/>
      <c r="AN357" s="42"/>
    </row>
    <row r="358" spans="1:40" s="301" customFormat="1" ht="14.5">
      <c r="A358" s="83" t="s">
        <v>3789</v>
      </c>
      <c r="B358" s="193">
        <v>44027</v>
      </c>
      <c r="C358" s="185">
        <v>20</v>
      </c>
      <c r="D358" s="185">
        <v>20</v>
      </c>
      <c r="E358" s="185"/>
      <c r="F358" s="37" t="s">
        <v>3794</v>
      </c>
      <c r="G358" s="185"/>
      <c r="H358" s="185"/>
      <c r="I358" s="229">
        <v>4</v>
      </c>
      <c r="J358" s="185"/>
      <c r="K358" s="300"/>
      <c r="L358" s="300"/>
      <c r="M358" s="300"/>
      <c r="N358" s="300" t="s">
        <v>3795</v>
      </c>
      <c r="O358" s="300"/>
      <c r="P358" s="300"/>
      <c r="Q358" s="185"/>
      <c r="R358" s="300"/>
      <c r="S358" s="300"/>
      <c r="T358" s="300"/>
      <c r="U358" s="233"/>
      <c r="V358" s="233"/>
      <c r="W358" s="233"/>
      <c r="X358" s="42"/>
      <c r="Y358" s="42"/>
      <c r="Z358" s="42"/>
      <c r="AA358" s="42"/>
      <c r="AB358" s="42"/>
      <c r="AC358" s="42"/>
      <c r="AD358" s="42"/>
      <c r="AE358" s="42"/>
      <c r="AF358" s="42"/>
      <c r="AG358" s="42"/>
      <c r="AH358" s="42"/>
      <c r="AI358" s="42"/>
      <c r="AJ358" s="42"/>
      <c r="AK358" s="42"/>
      <c r="AL358" s="42"/>
      <c r="AM358" s="42"/>
      <c r="AN358" s="42"/>
    </row>
    <row r="359" spans="1:40" s="301" customFormat="1" ht="14.5">
      <c r="A359" s="83" t="s">
        <v>3797</v>
      </c>
      <c r="B359" s="193">
        <v>44028</v>
      </c>
      <c r="C359" s="185">
        <v>10</v>
      </c>
      <c r="D359" s="185">
        <v>10</v>
      </c>
      <c r="E359" s="185">
        <v>14</v>
      </c>
      <c r="F359" s="37"/>
      <c r="G359" s="185"/>
      <c r="H359" s="185"/>
      <c r="I359" s="230"/>
      <c r="J359" s="185"/>
      <c r="K359" s="300"/>
      <c r="L359" s="300"/>
      <c r="M359" s="300"/>
      <c r="N359" s="300"/>
      <c r="O359" s="300"/>
      <c r="P359" s="300"/>
      <c r="Q359" s="185"/>
      <c r="R359" s="300"/>
      <c r="S359" s="300"/>
      <c r="T359" s="300"/>
      <c r="U359" s="233"/>
      <c r="V359" s="233"/>
      <c r="W359" s="233"/>
      <c r="X359" s="42"/>
      <c r="Y359" s="42"/>
      <c r="Z359" s="42"/>
      <c r="AA359" s="42"/>
      <c r="AB359" s="42"/>
      <c r="AC359" s="42"/>
      <c r="AD359" s="42"/>
      <c r="AE359" s="42"/>
      <c r="AF359" s="42"/>
      <c r="AG359" s="42"/>
      <c r="AH359" s="42"/>
      <c r="AI359" s="42"/>
      <c r="AJ359" s="42"/>
      <c r="AK359" s="42"/>
      <c r="AL359" s="42"/>
      <c r="AM359" s="42"/>
      <c r="AN359" s="42"/>
    </row>
    <row r="360" spans="1:40" s="301" customFormat="1" ht="14.5">
      <c r="A360" s="83" t="s">
        <v>3806</v>
      </c>
      <c r="B360" s="193">
        <v>44092</v>
      </c>
      <c r="C360" s="185">
        <v>18</v>
      </c>
      <c r="D360" s="185">
        <v>18</v>
      </c>
      <c r="E360" s="185"/>
      <c r="F360" s="37" t="s">
        <v>3813</v>
      </c>
      <c r="G360" s="185"/>
      <c r="H360" s="185"/>
      <c r="I360" s="230"/>
      <c r="J360" s="185"/>
      <c r="K360" s="300"/>
      <c r="L360" s="300"/>
      <c r="M360" s="300"/>
      <c r="N360" s="300" t="s">
        <v>3811</v>
      </c>
      <c r="O360" s="300"/>
      <c r="P360" s="300"/>
      <c r="Q360" s="185"/>
      <c r="R360" s="300"/>
      <c r="S360" s="300"/>
      <c r="T360" s="300"/>
      <c r="U360" s="233"/>
      <c r="V360" s="233"/>
      <c r="W360" s="233"/>
      <c r="X360" s="42"/>
      <c r="Y360" s="42"/>
      <c r="Z360" s="42"/>
      <c r="AA360" s="42"/>
      <c r="AB360" s="42"/>
      <c r="AC360" s="42"/>
      <c r="AD360" s="42"/>
      <c r="AE360" s="42"/>
      <c r="AF360" s="42"/>
      <c r="AG360" s="42"/>
      <c r="AH360" s="42"/>
      <c r="AI360" s="42"/>
      <c r="AJ360" s="42"/>
      <c r="AK360" s="42"/>
      <c r="AL360" s="42"/>
      <c r="AM360" s="42"/>
      <c r="AN360" s="42"/>
    </row>
    <row r="361" spans="1:40" s="301" customFormat="1" ht="14.5">
      <c r="A361" s="83" t="s">
        <v>3815</v>
      </c>
      <c r="B361" s="193">
        <v>44082</v>
      </c>
      <c r="C361" s="185">
        <v>77</v>
      </c>
      <c r="D361" s="185">
        <v>77</v>
      </c>
      <c r="E361" s="185"/>
      <c r="F361" s="37"/>
      <c r="G361" s="185"/>
      <c r="H361" s="185"/>
      <c r="I361" s="229">
        <v>5</v>
      </c>
      <c r="J361" s="185"/>
      <c r="K361" s="300"/>
      <c r="L361" s="300"/>
      <c r="M361" s="300"/>
      <c r="N361" s="300" t="s">
        <v>3821</v>
      </c>
      <c r="O361" s="300">
        <v>74</v>
      </c>
      <c r="P361" s="300"/>
      <c r="Q361" s="185"/>
      <c r="R361" s="300"/>
      <c r="S361" s="300"/>
      <c r="T361" s="300"/>
      <c r="U361" s="233"/>
      <c r="V361" s="233"/>
      <c r="W361" s="233"/>
      <c r="X361" s="42"/>
      <c r="Y361" s="42"/>
      <c r="Z361" s="42"/>
      <c r="AA361" s="42"/>
      <c r="AB361" s="42"/>
      <c r="AC361" s="42"/>
      <c r="AD361" s="42"/>
      <c r="AE361" s="42"/>
      <c r="AF361" s="42"/>
      <c r="AG361" s="42"/>
      <c r="AH361" s="42"/>
      <c r="AI361" s="42"/>
      <c r="AJ361" s="42"/>
      <c r="AK361" s="42"/>
      <c r="AL361" s="42"/>
      <c r="AM361" s="42"/>
      <c r="AN361" s="42"/>
    </row>
    <row r="362" spans="1:40" s="301" customFormat="1" ht="14.5">
      <c r="A362" s="83" t="s">
        <v>3823</v>
      </c>
      <c r="B362" s="193">
        <v>43991</v>
      </c>
      <c r="C362" s="310">
        <v>28</v>
      </c>
      <c r="D362" s="185">
        <v>28</v>
      </c>
      <c r="E362" s="185"/>
      <c r="F362" s="37"/>
      <c r="G362" s="185"/>
      <c r="H362" s="185"/>
      <c r="I362" s="229">
        <v>2</v>
      </c>
      <c r="J362" s="185"/>
      <c r="K362" s="300"/>
      <c r="L362" s="300"/>
      <c r="M362" s="300"/>
      <c r="N362" s="300"/>
      <c r="O362" s="300"/>
      <c r="P362" s="300"/>
      <c r="Q362" s="185">
        <v>0</v>
      </c>
      <c r="R362" s="300"/>
      <c r="S362" s="300">
        <v>0</v>
      </c>
      <c r="T362" s="300"/>
      <c r="U362" s="233"/>
      <c r="V362" s="233"/>
      <c r="W362" s="233"/>
      <c r="X362" s="42"/>
      <c r="Y362" s="42"/>
      <c r="Z362" s="42"/>
      <c r="AA362" s="42"/>
      <c r="AB362" s="42"/>
      <c r="AC362" s="42"/>
      <c r="AD362" s="42"/>
      <c r="AE362" s="42"/>
      <c r="AF362" s="42"/>
      <c r="AG362" s="42"/>
      <c r="AH362" s="42"/>
      <c r="AI362" s="42"/>
      <c r="AJ362" s="42"/>
      <c r="AK362" s="42"/>
      <c r="AL362" s="42"/>
      <c r="AM362" s="42"/>
      <c r="AN362" s="42"/>
    </row>
    <row r="363" spans="1:40" s="301" customFormat="1" ht="14.5">
      <c r="A363" s="83" t="s">
        <v>3824</v>
      </c>
      <c r="B363" s="193">
        <v>44075</v>
      </c>
      <c r="C363" s="264">
        <v>98</v>
      </c>
      <c r="D363" s="185">
        <v>97</v>
      </c>
      <c r="E363" s="185">
        <v>23</v>
      </c>
      <c r="F363" s="37"/>
      <c r="G363" s="185"/>
      <c r="H363" s="185"/>
      <c r="I363" s="229">
        <v>8</v>
      </c>
      <c r="J363" s="185"/>
      <c r="K363" s="300"/>
      <c r="L363" s="300"/>
      <c r="M363" s="300"/>
      <c r="N363" s="300"/>
      <c r="O363" s="300"/>
      <c r="P363" s="300"/>
      <c r="Q363" s="320">
        <v>3</v>
      </c>
      <c r="R363" s="300"/>
      <c r="S363" s="300">
        <v>2</v>
      </c>
      <c r="T363" s="300"/>
      <c r="U363" s="233"/>
      <c r="V363" s="233"/>
      <c r="W363" s="233"/>
      <c r="X363" s="42"/>
      <c r="Y363" s="42"/>
      <c r="Z363" s="42"/>
      <c r="AA363" s="42"/>
      <c r="AB363" s="42"/>
      <c r="AC363" s="42"/>
      <c r="AD363" s="42"/>
      <c r="AE363" s="42"/>
      <c r="AF363" s="42"/>
      <c r="AG363" s="42"/>
      <c r="AH363" s="42"/>
      <c r="AI363" s="42"/>
      <c r="AJ363" s="42"/>
      <c r="AK363" s="42"/>
      <c r="AL363" s="42"/>
      <c r="AM363" s="42"/>
      <c r="AN363" s="42"/>
    </row>
    <row r="364" spans="1:40" s="301" customFormat="1" ht="14.5">
      <c r="A364" s="83" t="s">
        <v>3825</v>
      </c>
      <c r="B364" s="193">
        <v>44082</v>
      </c>
      <c r="C364" s="319">
        <v>5</v>
      </c>
      <c r="D364" s="319">
        <v>5</v>
      </c>
      <c r="E364" s="185"/>
      <c r="F364" s="37" t="s">
        <v>3833</v>
      </c>
      <c r="G364" s="185"/>
      <c r="H364" s="185"/>
      <c r="I364" s="230">
        <v>1</v>
      </c>
      <c r="J364" s="185">
        <v>4</v>
      </c>
      <c r="K364" s="300"/>
      <c r="L364" s="300"/>
      <c r="M364" s="300"/>
      <c r="N364" s="300">
        <v>3040</v>
      </c>
      <c r="O364" s="300"/>
      <c r="P364" s="300"/>
      <c r="Q364" s="185"/>
      <c r="R364" s="300"/>
      <c r="S364" s="300"/>
      <c r="T364" s="300"/>
      <c r="U364" s="233"/>
      <c r="V364" s="233"/>
      <c r="W364" s="233"/>
      <c r="X364" s="42"/>
      <c r="Y364" s="42"/>
      <c r="Z364" s="42"/>
      <c r="AA364" s="42"/>
      <c r="AB364" s="42"/>
      <c r="AC364" s="42"/>
      <c r="AD364" s="42"/>
      <c r="AE364" s="42"/>
      <c r="AF364" s="42"/>
      <c r="AG364" s="42"/>
      <c r="AH364" s="42"/>
      <c r="AI364" s="42"/>
      <c r="AJ364" s="42"/>
      <c r="AK364" s="42"/>
      <c r="AL364" s="42"/>
      <c r="AM364" s="42"/>
      <c r="AN364" s="42"/>
    </row>
    <row r="365" spans="1:40" s="312" customFormat="1" ht="14.5">
      <c r="A365" s="83" t="s">
        <v>3859</v>
      </c>
      <c r="B365" s="193">
        <v>44060</v>
      </c>
      <c r="C365" s="319">
        <v>25</v>
      </c>
      <c r="D365" s="319">
        <v>24</v>
      </c>
      <c r="E365" s="185">
        <v>26</v>
      </c>
      <c r="G365" s="185"/>
      <c r="H365" s="185"/>
      <c r="I365" s="229">
        <v>7</v>
      </c>
      <c r="J365" s="185"/>
      <c r="K365" s="311"/>
      <c r="L365" s="311"/>
      <c r="M365" s="311"/>
      <c r="N365" s="311"/>
      <c r="O365" s="311"/>
      <c r="P365" s="311"/>
      <c r="Q365" s="185"/>
      <c r="R365" s="311"/>
      <c r="S365" s="311"/>
      <c r="T365" s="311"/>
      <c r="U365" s="233"/>
      <c r="V365" s="233"/>
      <c r="W365" s="233"/>
      <c r="X365" s="42"/>
      <c r="Y365" s="42"/>
      <c r="Z365" s="42"/>
      <c r="AA365" s="42"/>
      <c r="AB365" s="42"/>
      <c r="AC365" s="42"/>
      <c r="AD365" s="42"/>
      <c r="AE365" s="42"/>
      <c r="AF365" s="42"/>
      <c r="AG365" s="42"/>
      <c r="AH365" s="42"/>
      <c r="AI365" s="42"/>
      <c r="AJ365" s="42"/>
      <c r="AK365" s="42"/>
      <c r="AL365" s="42"/>
      <c r="AM365" s="42"/>
      <c r="AN365" s="42"/>
    </row>
    <row r="366" spans="1:40" s="312" customFormat="1" ht="14.5">
      <c r="A366" s="83" t="s">
        <v>3872</v>
      </c>
      <c r="B366" s="193">
        <v>44133</v>
      </c>
      <c r="C366" s="319">
        <v>15</v>
      </c>
      <c r="D366" s="319">
        <v>15</v>
      </c>
      <c r="E366" s="185"/>
      <c r="F366" s="189" t="s">
        <v>3867</v>
      </c>
      <c r="G366" s="185"/>
      <c r="H366" s="185"/>
      <c r="I366" s="230">
        <v>1</v>
      </c>
      <c r="J366" s="185">
        <v>14</v>
      </c>
      <c r="K366" s="311"/>
      <c r="L366" s="311"/>
      <c r="M366" s="311"/>
      <c r="N366" s="311" t="s">
        <v>3868</v>
      </c>
      <c r="O366" s="311"/>
      <c r="P366" s="311"/>
      <c r="Q366" s="185"/>
      <c r="R366" s="311"/>
      <c r="S366" s="311"/>
      <c r="T366" s="311"/>
      <c r="U366" s="233"/>
      <c r="V366" s="233"/>
      <c r="W366" s="233"/>
      <c r="X366" s="42"/>
      <c r="Y366" s="42"/>
      <c r="Z366" s="42"/>
      <c r="AA366" s="42"/>
      <c r="AB366" s="42"/>
      <c r="AC366" s="42"/>
      <c r="AD366" s="42"/>
      <c r="AE366" s="42"/>
      <c r="AF366" s="42"/>
      <c r="AG366" s="42"/>
      <c r="AH366" s="42"/>
      <c r="AI366" s="42"/>
      <c r="AJ366" s="42"/>
      <c r="AK366" s="42"/>
      <c r="AL366" s="42"/>
      <c r="AM366" s="42"/>
      <c r="AN366" s="42"/>
    </row>
    <row r="367" spans="1:40" s="312" customFormat="1" ht="14.5">
      <c r="A367" s="83" t="s">
        <v>3880</v>
      </c>
      <c r="B367" s="193">
        <v>44148</v>
      </c>
      <c r="C367" s="319">
        <v>0</v>
      </c>
      <c r="D367" s="319">
        <v>1</v>
      </c>
      <c r="E367" s="185"/>
      <c r="F367" s="189" t="s">
        <v>927</v>
      </c>
      <c r="G367" s="185"/>
      <c r="H367" s="185"/>
      <c r="I367" s="230"/>
      <c r="J367" s="185"/>
      <c r="K367" s="311"/>
      <c r="L367" s="311"/>
      <c r="M367" s="311"/>
      <c r="N367" s="311">
        <v>1020</v>
      </c>
      <c r="O367" s="311"/>
      <c r="P367" s="311">
        <v>1</v>
      </c>
      <c r="Q367" s="185">
        <v>1</v>
      </c>
      <c r="R367" s="311"/>
      <c r="S367" s="311"/>
      <c r="T367" s="311"/>
      <c r="U367" s="233"/>
      <c r="V367" s="233"/>
      <c r="W367" s="233"/>
      <c r="X367" s="42"/>
      <c r="Y367" s="42"/>
      <c r="Z367" s="42"/>
      <c r="AA367" s="42"/>
      <c r="AB367" s="42"/>
      <c r="AC367" s="42"/>
      <c r="AD367" s="42"/>
      <c r="AE367" s="42"/>
      <c r="AF367" s="42"/>
      <c r="AG367" s="42"/>
      <c r="AH367" s="42"/>
      <c r="AI367" s="42"/>
      <c r="AJ367" s="42"/>
      <c r="AK367" s="42"/>
      <c r="AL367" s="42"/>
      <c r="AM367" s="42"/>
      <c r="AN367" s="42"/>
    </row>
    <row r="368" spans="1:40" s="312" customFormat="1" ht="14.5">
      <c r="A368" s="83" t="s">
        <v>3894</v>
      </c>
      <c r="B368" s="193">
        <v>44148</v>
      </c>
      <c r="C368" s="319">
        <v>403</v>
      </c>
      <c r="D368" s="319">
        <v>403</v>
      </c>
      <c r="E368" s="185"/>
      <c r="F368" s="189" t="s">
        <v>3887</v>
      </c>
      <c r="G368" s="185"/>
      <c r="H368" s="185"/>
      <c r="I368" s="229">
        <v>59</v>
      </c>
      <c r="J368" s="185"/>
      <c r="K368" s="311"/>
      <c r="L368" s="311"/>
      <c r="M368" s="311"/>
      <c r="N368" s="311" t="s">
        <v>3888</v>
      </c>
      <c r="O368" s="311">
        <v>52</v>
      </c>
      <c r="P368" s="311"/>
      <c r="Q368" s="185"/>
      <c r="R368" s="311"/>
      <c r="S368" s="311"/>
      <c r="T368" s="311"/>
      <c r="U368" s="233"/>
      <c r="V368" s="233"/>
      <c r="W368" s="233"/>
      <c r="X368" s="42"/>
      <c r="Y368" s="42"/>
      <c r="Z368" s="42"/>
      <c r="AA368" s="42"/>
      <c r="AB368" s="42"/>
      <c r="AC368" s="42"/>
      <c r="AD368" s="42"/>
      <c r="AE368" s="42"/>
      <c r="AF368" s="42"/>
      <c r="AG368" s="42"/>
      <c r="AH368" s="42"/>
      <c r="AI368" s="42"/>
      <c r="AJ368" s="42"/>
      <c r="AK368" s="42"/>
      <c r="AL368" s="42"/>
      <c r="AM368" s="42"/>
      <c r="AN368" s="42"/>
    </row>
    <row r="369" spans="1:40" s="312" customFormat="1" ht="14.5">
      <c r="A369" s="83" t="s">
        <v>3900</v>
      </c>
      <c r="B369" s="193">
        <v>44141</v>
      </c>
      <c r="C369" s="319">
        <v>1</v>
      </c>
      <c r="D369" s="319">
        <v>1</v>
      </c>
      <c r="E369" s="185"/>
      <c r="F369" s="189">
        <v>33</v>
      </c>
      <c r="G369" s="185"/>
      <c r="H369" s="185"/>
      <c r="I369" s="230">
        <v>1</v>
      </c>
      <c r="J369" s="185"/>
      <c r="K369" s="311"/>
      <c r="L369" s="311"/>
      <c r="M369" s="311"/>
      <c r="N369" s="311">
        <v>1760</v>
      </c>
      <c r="O369" s="311">
        <v>1</v>
      </c>
      <c r="P369" s="311"/>
      <c r="Q369" s="185"/>
      <c r="R369" s="311"/>
      <c r="S369" s="311">
        <v>1</v>
      </c>
      <c r="T369" s="311"/>
      <c r="U369" s="233"/>
      <c r="V369" s="233"/>
      <c r="W369" s="233"/>
      <c r="X369" s="42"/>
      <c r="Y369" s="42"/>
      <c r="Z369" s="42"/>
      <c r="AA369" s="42"/>
      <c r="AB369" s="42"/>
      <c r="AC369" s="42"/>
      <c r="AD369" s="42"/>
      <c r="AE369" s="42"/>
      <c r="AF369" s="42"/>
      <c r="AG369" s="42"/>
      <c r="AH369" s="42"/>
      <c r="AI369" s="42"/>
      <c r="AJ369" s="42"/>
      <c r="AK369" s="42"/>
      <c r="AL369" s="42"/>
      <c r="AM369" s="42"/>
      <c r="AN369" s="42"/>
    </row>
    <row r="370" spans="1:40" s="312" customFormat="1" ht="14.5">
      <c r="A370" s="83" t="s">
        <v>3914</v>
      </c>
      <c r="B370" s="193">
        <v>44129</v>
      </c>
      <c r="C370" s="319">
        <v>4</v>
      </c>
      <c r="D370" s="319">
        <v>4</v>
      </c>
      <c r="E370" s="185"/>
      <c r="F370" s="189" t="s">
        <v>3451</v>
      </c>
      <c r="G370" s="185"/>
      <c r="H370" s="185"/>
      <c r="I370" s="230">
        <v>1</v>
      </c>
      <c r="J370" s="185">
        <v>2</v>
      </c>
      <c r="K370" s="311"/>
      <c r="L370" s="311"/>
      <c r="M370" s="311"/>
      <c r="N370" s="311" t="s">
        <v>3913</v>
      </c>
      <c r="O370" s="311"/>
      <c r="P370" s="311"/>
      <c r="Q370" s="185"/>
      <c r="R370" s="311"/>
      <c r="S370" s="311"/>
      <c r="T370" s="311"/>
      <c r="U370" s="233"/>
      <c r="V370" s="233"/>
      <c r="W370" s="233"/>
      <c r="X370" s="42"/>
      <c r="Y370" s="42"/>
      <c r="Z370" s="42"/>
      <c r="AA370" s="42"/>
      <c r="AB370" s="42"/>
      <c r="AC370" s="42"/>
      <c r="AD370" s="42"/>
      <c r="AE370" s="42"/>
      <c r="AF370" s="42"/>
      <c r="AG370" s="42"/>
      <c r="AH370" s="42"/>
      <c r="AI370" s="42"/>
      <c r="AJ370" s="42"/>
      <c r="AK370" s="42"/>
      <c r="AL370" s="42"/>
      <c r="AM370" s="42"/>
      <c r="AN370" s="42"/>
    </row>
    <row r="371" spans="1:40" s="312" customFormat="1" ht="14.5">
      <c r="A371" s="83" t="s">
        <v>3929</v>
      </c>
      <c r="B371" s="193">
        <v>44155</v>
      </c>
      <c r="C371" s="319">
        <v>9</v>
      </c>
      <c r="D371" s="319">
        <v>9</v>
      </c>
      <c r="E371" s="185"/>
      <c r="F371" s="189" t="s">
        <v>3925</v>
      </c>
      <c r="G371" s="185"/>
      <c r="H371" s="185"/>
      <c r="I371" s="229">
        <v>8</v>
      </c>
      <c r="J371" s="185">
        <v>1</v>
      </c>
      <c r="K371" s="311"/>
      <c r="L371" s="311"/>
      <c r="M371" s="311"/>
      <c r="N371" s="311"/>
      <c r="O371" s="291">
        <v>6</v>
      </c>
      <c r="P371" s="311"/>
      <c r="Q371" s="185"/>
      <c r="R371" s="311"/>
      <c r="S371" s="311">
        <v>1</v>
      </c>
      <c r="T371" s="311"/>
      <c r="U371" s="233"/>
      <c r="V371" s="233"/>
      <c r="W371" s="233"/>
      <c r="X371" s="42"/>
      <c r="Y371" s="42"/>
      <c r="Z371" s="42"/>
      <c r="AA371" s="42"/>
      <c r="AB371" s="42"/>
      <c r="AC371" s="42"/>
      <c r="AD371" s="42"/>
      <c r="AE371" s="42"/>
      <c r="AF371" s="42"/>
      <c r="AG371" s="42"/>
      <c r="AH371" s="42"/>
      <c r="AI371" s="42"/>
      <c r="AJ371" s="42"/>
      <c r="AK371" s="42"/>
      <c r="AL371" s="42"/>
      <c r="AM371" s="42"/>
      <c r="AN371" s="42"/>
    </row>
    <row r="372" spans="1:40" s="312" customFormat="1" ht="14.5">
      <c r="A372" s="83" t="s">
        <v>3938</v>
      </c>
      <c r="B372" s="193">
        <v>44157</v>
      </c>
      <c r="C372" s="319">
        <v>1</v>
      </c>
      <c r="D372" s="319">
        <v>1</v>
      </c>
      <c r="E372" s="185"/>
      <c r="F372" s="189" t="s">
        <v>748</v>
      </c>
      <c r="G372" s="185"/>
      <c r="H372" s="185"/>
      <c r="I372" s="230"/>
      <c r="J372" s="185">
        <v>1</v>
      </c>
      <c r="K372" s="311"/>
      <c r="L372" s="311"/>
      <c r="M372" s="311"/>
      <c r="N372" s="311">
        <v>2590</v>
      </c>
      <c r="O372" s="311">
        <v>1</v>
      </c>
      <c r="P372" s="311">
        <v>1</v>
      </c>
      <c r="Q372" s="185"/>
      <c r="R372" s="311"/>
      <c r="S372" s="311"/>
      <c r="T372" s="311"/>
      <c r="U372" s="233"/>
      <c r="V372" s="233"/>
      <c r="W372" s="233"/>
      <c r="X372" s="42"/>
      <c r="Y372" s="42"/>
      <c r="Z372" s="42"/>
      <c r="AA372" s="42"/>
      <c r="AB372" s="42"/>
      <c r="AC372" s="42"/>
      <c r="AD372" s="42"/>
      <c r="AE372" s="42"/>
      <c r="AF372" s="42"/>
      <c r="AG372" s="42"/>
      <c r="AH372" s="42"/>
      <c r="AI372" s="42"/>
      <c r="AJ372" s="42"/>
      <c r="AK372" s="42"/>
      <c r="AL372" s="42"/>
      <c r="AM372" s="42"/>
      <c r="AN372" s="42"/>
    </row>
    <row r="373" spans="1:40" s="312" customFormat="1" ht="14.5">
      <c r="A373" s="83" t="s">
        <v>3945</v>
      </c>
      <c r="B373" s="193">
        <v>44154</v>
      </c>
      <c r="C373" s="319"/>
      <c r="D373" s="319">
        <v>28</v>
      </c>
      <c r="E373" s="185">
        <v>35</v>
      </c>
      <c r="F373" s="189"/>
      <c r="G373" s="185"/>
      <c r="H373" s="185"/>
      <c r="I373" s="230"/>
      <c r="J373" s="185"/>
      <c r="K373" s="311"/>
      <c r="L373" s="311"/>
      <c r="M373" s="311"/>
      <c r="N373" s="311"/>
      <c r="O373" s="311"/>
      <c r="P373" s="311"/>
      <c r="Q373" s="185"/>
      <c r="R373" s="311"/>
      <c r="S373" s="311"/>
      <c r="T373" s="311"/>
      <c r="U373" s="233"/>
      <c r="V373" s="233"/>
      <c r="W373" s="233"/>
      <c r="X373" s="42"/>
      <c r="Y373" s="42"/>
      <c r="Z373" s="42"/>
      <c r="AA373" s="42"/>
      <c r="AB373" s="42"/>
      <c r="AC373" s="42"/>
      <c r="AD373" s="42"/>
      <c r="AE373" s="42"/>
      <c r="AF373" s="42"/>
      <c r="AG373" s="42"/>
      <c r="AH373" s="42"/>
      <c r="AI373" s="42"/>
      <c r="AJ373" s="42"/>
      <c r="AK373" s="42"/>
      <c r="AL373" s="42"/>
      <c r="AM373" s="42"/>
      <c r="AN373" s="42"/>
    </row>
    <row r="374" spans="1:40" s="322" customFormat="1" ht="14.5">
      <c r="A374" s="83" t="s">
        <v>3963</v>
      </c>
      <c r="B374" s="193">
        <v>44154</v>
      </c>
      <c r="C374" s="319">
        <v>22</v>
      </c>
      <c r="D374" s="319">
        <v>22</v>
      </c>
      <c r="E374" s="185">
        <v>16</v>
      </c>
      <c r="F374" s="189" t="s">
        <v>3953</v>
      </c>
      <c r="G374" s="185"/>
      <c r="H374" s="185"/>
      <c r="I374" s="229">
        <v>15</v>
      </c>
      <c r="J374" s="185"/>
      <c r="K374" s="321"/>
      <c r="L374" s="321"/>
      <c r="M374" s="321"/>
      <c r="N374" s="321" t="s">
        <v>3954</v>
      </c>
      <c r="O374" s="321">
        <v>8</v>
      </c>
      <c r="P374" s="321"/>
      <c r="Q374" s="185"/>
      <c r="R374" s="321"/>
      <c r="S374" s="321">
        <v>2</v>
      </c>
      <c r="T374" s="321"/>
      <c r="U374" s="233"/>
      <c r="V374" s="233"/>
      <c r="W374" s="233"/>
      <c r="X374" s="42"/>
      <c r="Y374" s="42"/>
      <c r="Z374" s="42"/>
      <c r="AA374" s="42"/>
      <c r="AB374" s="42"/>
      <c r="AC374" s="42"/>
      <c r="AD374" s="42"/>
      <c r="AE374" s="42"/>
      <c r="AF374" s="42"/>
      <c r="AG374" s="42"/>
      <c r="AH374" s="42"/>
      <c r="AI374" s="42"/>
      <c r="AJ374" s="42"/>
      <c r="AK374" s="42"/>
      <c r="AL374" s="42"/>
      <c r="AM374" s="42"/>
      <c r="AN374" s="42"/>
    </row>
    <row r="375" spans="1:40" s="322" customFormat="1" ht="14.5">
      <c r="A375" s="83" t="s">
        <v>3972</v>
      </c>
      <c r="B375" s="193">
        <v>44137</v>
      </c>
      <c r="C375" s="319">
        <v>21</v>
      </c>
      <c r="D375" s="319">
        <v>21</v>
      </c>
      <c r="E375" s="185"/>
      <c r="F375" s="189" t="s">
        <v>3968</v>
      </c>
      <c r="G375" s="185"/>
      <c r="H375" s="185"/>
      <c r="I375" s="230">
        <v>2</v>
      </c>
      <c r="J375" s="185">
        <v>19</v>
      </c>
      <c r="K375" s="321"/>
      <c r="L375" s="321"/>
      <c r="M375" s="321"/>
      <c r="N375" s="321" t="s">
        <v>3969</v>
      </c>
      <c r="O375" s="321"/>
      <c r="P375" s="321"/>
      <c r="Q375" s="185"/>
      <c r="R375" s="321"/>
      <c r="S375" s="321"/>
      <c r="T375" s="321"/>
      <c r="U375" s="233"/>
      <c r="V375" s="233"/>
      <c r="W375" s="233"/>
      <c r="X375" s="42"/>
      <c r="Y375" s="42"/>
      <c r="Z375" s="42"/>
      <c r="AA375" s="42"/>
      <c r="AB375" s="42"/>
      <c r="AC375" s="42"/>
      <c r="AD375" s="42"/>
      <c r="AE375" s="42"/>
      <c r="AF375" s="42"/>
      <c r="AG375" s="42"/>
      <c r="AH375" s="42"/>
      <c r="AI375" s="42"/>
      <c r="AJ375" s="42"/>
      <c r="AK375" s="42"/>
      <c r="AL375" s="42"/>
      <c r="AM375" s="42"/>
      <c r="AN375" s="42"/>
    </row>
    <row r="376" spans="1:40" s="322" customFormat="1" ht="14.5">
      <c r="A376" s="83" t="s">
        <v>3981</v>
      </c>
      <c r="B376" s="193">
        <v>44151</v>
      </c>
      <c r="C376" s="319">
        <v>1</v>
      </c>
      <c r="D376" s="319">
        <v>1</v>
      </c>
      <c r="E376" s="185"/>
      <c r="F376" s="189">
        <v>28</v>
      </c>
      <c r="G376" s="185"/>
      <c r="H376" s="185">
        <v>1</v>
      </c>
      <c r="I376" s="230"/>
      <c r="J376" s="185"/>
      <c r="K376" s="321"/>
      <c r="L376" s="321"/>
      <c r="M376" s="321"/>
      <c r="N376" s="321">
        <v>1430</v>
      </c>
      <c r="O376" s="321">
        <v>1</v>
      </c>
      <c r="P376" s="321"/>
      <c r="Q376" s="185"/>
      <c r="R376" s="321"/>
      <c r="S376" s="321"/>
      <c r="T376" s="321"/>
      <c r="U376" s="233"/>
      <c r="V376" s="233"/>
      <c r="W376" s="233"/>
      <c r="X376" s="42"/>
      <c r="Y376" s="42"/>
      <c r="Z376" s="42"/>
      <c r="AA376" s="42"/>
      <c r="AB376" s="42"/>
      <c r="AC376" s="42"/>
      <c r="AD376" s="42"/>
      <c r="AE376" s="42"/>
      <c r="AF376" s="42"/>
      <c r="AG376" s="42"/>
      <c r="AH376" s="42"/>
      <c r="AI376" s="42"/>
      <c r="AJ376" s="42"/>
      <c r="AK376" s="42"/>
      <c r="AL376" s="42"/>
      <c r="AM376" s="42"/>
      <c r="AN376" s="42"/>
    </row>
    <row r="377" spans="1:40" s="322" customFormat="1" ht="14.5">
      <c r="A377" s="83" t="s">
        <v>3993</v>
      </c>
      <c r="B377" s="193">
        <v>44137</v>
      </c>
      <c r="C377" s="319">
        <v>251</v>
      </c>
      <c r="D377" s="319">
        <v>245</v>
      </c>
      <c r="E377" s="185"/>
      <c r="F377" s="189"/>
      <c r="G377" s="185"/>
      <c r="H377" s="291">
        <v>9</v>
      </c>
      <c r="I377" s="232">
        <v>18</v>
      </c>
      <c r="J377" s="185">
        <f>75+81+62</f>
        <v>218</v>
      </c>
      <c r="K377" s="321"/>
      <c r="L377" s="321"/>
      <c r="M377" s="321"/>
      <c r="N377" s="321"/>
      <c r="O377" s="321"/>
      <c r="P377" s="321">
        <v>1</v>
      </c>
      <c r="Q377" s="185"/>
      <c r="R377" s="321"/>
      <c r="S377" s="321"/>
      <c r="T377" s="321"/>
      <c r="U377" s="233"/>
      <c r="V377" s="233"/>
      <c r="W377" s="233"/>
      <c r="X377" s="42"/>
      <c r="Y377" s="42"/>
      <c r="Z377" s="42"/>
      <c r="AA377" s="42"/>
      <c r="AB377" s="42"/>
      <c r="AC377" s="42"/>
      <c r="AD377" s="42"/>
      <c r="AE377" s="42"/>
      <c r="AF377" s="42"/>
      <c r="AG377" s="42"/>
      <c r="AH377" s="42"/>
      <c r="AI377" s="42"/>
      <c r="AJ377" s="42"/>
      <c r="AK377" s="42"/>
      <c r="AL377" s="42"/>
      <c r="AM377" s="42"/>
      <c r="AN377" s="42"/>
    </row>
    <row r="378" spans="1:40" s="322" customFormat="1" ht="14.5">
      <c r="A378" s="83" t="s">
        <v>3998</v>
      </c>
      <c r="B378" s="193">
        <v>44151</v>
      </c>
      <c r="C378" s="319">
        <v>0</v>
      </c>
      <c r="D378" s="319"/>
      <c r="E378" s="185">
        <v>1</v>
      </c>
      <c r="F378" s="189"/>
      <c r="G378" s="185"/>
      <c r="H378" s="185"/>
      <c r="I378" s="230"/>
      <c r="J378" s="185"/>
      <c r="K378" s="321"/>
      <c r="L378" s="321"/>
      <c r="M378" s="321"/>
      <c r="N378" s="321"/>
      <c r="O378" s="321"/>
      <c r="P378" s="321"/>
      <c r="Q378" s="185"/>
      <c r="R378" s="321"/>
      <c r="S378" s="321"/>
      <c r="T378" s="321"/>
      <c r="U378" s="233"/>
      <c r="V378" s="233"/>
      <c r="W378" s="233"/>
      <c r="X378" s="42"/>
      <c r="Y378" s="42"/>
      <c r="Z378" s="42"/>
      <c r="AA378" s="42"/>
      <c r="AB378" s="42"/>
      <c r="AC378" s="42"/>
      <c r="AD378" s="42"/>
      <c r="AE378" s="42"/>
      <c r="AF378" s="42"/>
      <c r="AG378" s="42"/>
      <c r="AH378" s="42"/>
      <c r="AI378" s="42"/>
      <c r="AJ378" s="42"/>
      <c r="AK378" s="42"/>
      <c r="AL378" s="42"/>
      <c r="AM378" s="42"/>
      <c r="AN378" s="42"/>
    </row>
    <row r="379" spans="1:40" s="322" customFormat="1" ht="14.5">
      <c r="A379" s="83" t="s">
        <v>4008</v>
      </c>
      <c r="B379" s="193">
        <v>44140</v>
      </c>
      <c r="C379" s="319">
        <v>1</v>
      </c>
      <c r="D379" s="319">
        <v>1</v>
      </c>
      <c r="E379" s="185"/>
      <c r="F379" s="189">
        <v>39</v>
      </c>
      <c r="G379" s="185"/>
      <c r="H379" s="185"/>
      <c r="I379" s="230"/>
      <c r="J379" s="185">
        <v>1</v>
      </c>
      <c r="K379" s="321"/>
      <c r="L379" s="321"/>
      <c r="M379" s="321"/>
      <c r="N379" s="321"/>
      <c r="O379" s="321"/>
      <c r="P379" s="321"/>
      <c r="Q379" s="185"/>
      <c r="R379" s="321"/>
      <c r="S379" s="321"/>
      <c r="T379" s="321"/>
      <c r="U379" s="233"/>
      <c r="V379" s="233"/>
      <c r="W379" s="233"/>
      <c r="X379" s="42"/>
      <c r="Y379" s="42"/>
      <c r="Z379" s="42"/>
      <c r="AA379" s="42"/>
      <c r="AB379" s="42"/>
      <c r="AC379" s="42"/>
      <c r="AD379" s="42"/>
      <c r="AE379" s="42"/>
      <c r="AF379" s="42"/>
      <c r="AG379" s="42"/>
      <c r="AH379" s="42"/>
      <c r="AI379" s="42"/>
      <c r="AJ379" s="42"/>
      <c r="AK379" s="42"/>
      <c r="AL379" s="42"/>
      <c r="AM379" s="42"/>
      <c r="AN379" s="42"/>
    </row>
    <row r="380" spans="1:40" s="322" customFormat="1" ht="14.5">
      <c r="A380" s="190" t="s">
        <v>4015</v>
      </c>
      <c r="B380" s="191">
        <v>44125</v>
      </c>
      <c r="C380" s="319"/>
      <c r="D380" s="319"/>
      <c r="E380" s="185"/>
      <c r="F380" s="189"/>
      <c r="G380" s="185"/>
      <c r="H380" s="185"/>
      <c r="I380" s="230"/>
      <c r="J380" s="185"/>
      <c r="K380" s="321"/>
      <c r="L380" s="321"/>
      <c r="M380" s="321"/>
      <c r="N380" s="321"/>
      <c r="O380" s="321"/>
      <c r="P380" s="321"/>
      <c r="Q380" s="185"/>
      <c r="R380" s="321"/>
      <c r="S380" s="321"/>
      <c r="T380" s="321"/>
      <c r="U380" s="233"/>
      <c r="V380" s="233"/>
      <c r="W380" s="233"/>
      <c r="X380" s="42"/>
      <c r="Y380" s="42"/>
      <c r="Z380" s="42"/>
      <c r="AA380" s="42"/>
      <c r="AB380" s="42"/>
      <c r="AC380" s="42"/>
      <c r="AD380" s="42"/>
      <c r="AE380" s="42"/>
      <c r="AF380" s="42"/>
      <c r="AG380" s="42"/>
      <c r="AH380" s="42"/>
      <c r="AI380" s="42"/>
      <c r="AJ380" s="42"/>
      <c r="AK380" s="42"/>
      <c r="AL380" s="42"/>
      <c r="AM380" s="42"/>
      <c r="AN380" s="42"/>
    </row>
    <row r="381" spans="1:40" s="322" customFormat="1" ht="14.5">
      <c r="A381" s="190" t="s">
        <v>4019</v>
      </c>
      <c r="B381" s="191">
        <v>44128</v>
      </c>
      <c r="C381" s="319"/>
      <c r="D381" s="319"/>
      <c r="E381" s="185"/>
      <c r="F381" s="189"/>
      <c r="G381" s="185"/>
      <c r="H381" s="185"/>
      <c r="I381" s="230"/>
      <c r="J381" s="185"/>
      <c r="K381" s="321"/>
      <c r="L381" s="321"/>
      <c r="M381" s="321"/>
      <c r="N381" s="321"/>
      <c r="O381" s="321"/>
      <c r="P381" s="321"/>
      <c r="Q381" s="185"/>
      <c r="R381" s="321"/>
      <c r="S381" s="321"/>
      <c r="T381" s="321"/>
      <c r="U381" s="233"/>
      <c r="V381" s="233"/>
      <c r="W381" s="233"/>
      <c r="X381" s="42"/>
      <c r="Y381" s="42"/>
      <c r="Z381" s="42"/>
      <c r="AA381" s="42"/>
      <c r="AB381" s="42"/>
      <c r="AC381" s="42"/>
      <c r="AD381" s="42"/>
      <c r="AE381" s="42"/>
      <c r="AF381" s="42"/>
      <c r="AG381" s="42"/>
      <c r="AH381" s="42"/>
      <c r="AI381" s="42"/>
      <c r="AJ381" s="42"/>
      <c r="AK381" s="42"/>
      <c r="AL381" s="42"/>
      <c r="AM381" s="42"/>
      <c r="AN381" s="42"/>
    </row>
    <row r="382" spans="1:40" s="322" customFormat="1" ht="14.5">
      <c r="A382" s="83" t="s">
        <v>4027</v>
      </c>
      <c r="B382" s="191">
        <v>44112</v>
      </c>
      <c r="C382" s="319">
        <v>3</v>
      </c>
      <c r="D382" s="319">
        <v>3</v>
      </c>
      <c r="E382" s="185"/>
      <c r="F382" s="189" t="s">
        <v>4026</v>
      </c>
      <c r="G382" s="185"/>
      <c r="H382" s="185"/>
      <c r="I382" s="230"/>
      <c r="J382" s="185">
        <v>3</v>
      </c>
      <c r="K382" s="321"/>
      <c r="L382" s="321"/>
      <c r="M382" s="321"/>
      <c r="N382" s="321"/>
      <c r="O382" s="321"/>
      <c r="P382" s="321"/>
      <c r="Q382" s="185"/>
      <c r="R382" s="321">
        <v>1</v>
      </c>
      <c r="S382" s="321"/>
      <c r="T382" s="321"/>
      <c r="U382" s="233"/>
      <c r="V382" s="233"/>
      <c r="W382" s="233"/>
      <c r="X382" s="42"/>
      <c r="Y382" s="42"/>
      <c r="Z382" s="42"/>
      <c r="AA382" s="42"/>
      <c r="AB382" s="42"/>
      <c r="AC382" s="42"/>
      <c r="AD382" s="42"/>
      <c r="AE382" s="42"/>
      <c r="AF382" s="42"/>
      <c r="AG382" s="42"/>
      <c r="AH382" s="42"/>
      <c r="AI382" s="42"/>
      <c r="AJ382" s="42"/>
      <c r="AK382" s="42"/>
      <c r="AL382" s="42"/>
      <c r="AM382" s="42"/>
      <c r="AN382" s="42"/>
    </row>
    <row r="383" spans="1:40" s="322" customFormat="1" ht="14.5">
      <c r="A383" s="190" t="s">
        <v>4034</v>
      </c>
      <c r="B383" s="191">
        <v>44111</v>
      </c>
      <c r="C383" s="319">
        <v>61</v>
      </c>
      <c r="D383" s="319">
        <v>60</v>
      </c>
      <c r="E383" s="185"/>
      <c r="F383" s="189">
        <v>37.869999999999997</v>
      </c>
      <c r="G383" s="185"/>
      <c r="H383" s="185"/>
      <c r="I383" s="229">
        <v>10</v>
      </c>
      <c r="J383" s="185"/>
      <c r="K383" s="321"/>
      <c r="L383" s="321"/>
      <c r="M383" s="321"/>
      <c r="N383" s="321" t="s">
        <v>4032</v>
      </c>
      <c r="O383" s="321"/>
      <c r="P383" s="321"/>
      <c r="Q383" s="185"/>
      <c r="R383" s="321"/>
      <c r="S383" s="321"/>
      <c r="T383" s="321"/>
      <c r="U383" s="233"/>
      <c r="V383" s="233"/>
      <c r="W383" s="233"/>
      <c r="X383" s="42"/>
      <c r="Y383" s="42"/>
      <c r="Z383" s="42"/>
      <c r="AA383" s="42"/>
      <c r="AB383" s="42"/>
      <c r="AC383" s="42"/>
      <c r="AD383" s="42"/>
      <c r="AE383" s="42"/>
      <c r="AF383" s="42"/>
      <c r="AG383" s="42"/>
      <c r="AH383" s="42"/>
      <c r="AI383" s="42"/>
      <c r="AJ383" s="42"/>
      <c r="AK383" s="42"/>
      <c r="AL383" s="42"/>
      <c r="AM383" s="42"/>
      <c r="AN383" s="42"/>
    </row>
    <row r="384" spans="1:40" s="328" customFormat="1" ht="14.5">
      <c r="A384" s="83" t="s">
        <v>4054</v>
      </c>
      <c r="B384" s="191">
        <v>44164</v>
      </c>
      <c r="C384" s="319">
        <v>42</v>
      </c>
      <c r="D384" s="319">
        <v>42</v>
      </c>
      <c r="E384" s="185">
        <v>20</v>
      </c>
      <c r="F384" s="189"/>
      <c r="G384" s="185"/>
      <c r="H384" s="185"/>
      <c r="I384" s="230"/>
      <c r="J384" s="185"/>
      <c r="K384" s="327"/>
      <c r="L384" s="327"/>
      <c r="M384" s="327"/>
      <c r="N384" s="327" t="s">
        <v>4042</v>
      </c>
      <c r="O384" s="327"/>
      <c r="P384" s="327"/>
      <c r="Q384" s="185"/>
      <c r="R384" s="327"/>
      <c r="S384" s="327"/>
      <c r="T384" s="327"/>
      <c r="U384" s="233"/>
      <c r="V384" s="233"/>
      <c r="W384" s="233"/>
      <c r="X384" s="42"/>
      <c r="Y384" s="42"/>
      <c r="Z384" s="42"/>
      <c r="AA384" s="42"/>
      <c r="AB384" s="42"/>
      <c r="AC384" s="42"/>
      <c r="AD384" s="42"/>
      <c r="AE384" s="42"/>
      <c r="AF384" s="42"/>
      <c r="AG384" s="42"/>
      <c r="AH384" s="42"/>
      <c r="AI384" s="42"/>
      <c r="AJ384" s="42"/>
      <c r="AK384" s="42"/>
      <c r="AL384" s="42"/>
      <c r="AM384" s="42"/>
      <c r="AN384" s="42"/>
    </row>
    <row r="385" spans="1:40" s="328" customFormat="1" ht="14.5">
      <c r="A385" s="83" t="s">
        <v>4056</v>
      </c>
      <c r="B385" s="191">
        <v>44165</v>
      </c>
      <c r="C385" s="319">
        <v>1</v>
      </c>
      <c r="D385" s="319">
        <v>1</v>
      </c>
      <c r="E385" s="185"/>
      <c r="F385" s="189" t="s">
        <v>903</v>
      </c>
      <c r="G385" s="185"/>
      <c r="H385" s="185"/>
      <c r="I385" s="230"/>
      <c r="J385" s="185"/>
      <c r="K385" s="327"/>
      <c r="L385" s="327"/>
      <c r="M385" s="327"/>
      <c r="N385" s="327">
        <v>2680</v>
      </c>
      <c r="O385" s="327"/>
      <c r="P385" s="327"/>
      <c r="Q385" s="185"/>
      <c r="R385" s="327"/>
      <c r="S385" s="327"/>
      <c r="T385" s="327"/>
      <c r="U385" s="233"/>
      <c r="V385" s="233"/>
      <c r="W385" s="233"/>
      <c r="X385" s="42"/>
      <c r="Y385" s="42"/>
      <c r="Z385" s="42"/>
      <c r="AA385" s="42"/>
      <c r="AB385" s="42"/>
      <c r="AC385" s="42"/>
      <c r="AD385" s="42"/>
      <c r="AE385" s="42"/>
      <c r="AF385" s="42"/>
      <c r="AG385" s="42"/>
      <c r="AH385" s="42"/>
      <c r="AI385" s="42"/>
      <c r="AJ385" s="42"/>
      <c r="AK385" s="42"/>
      <c r="AL385" s="42"/>
      <c r="AM385" s="42"/>
      <c r="AN385" s="42"/>
    </row>
    <row r="386" spans="1:40" s="328" customFormat="1" ht="14.5">
      <c r="A386" s="83" t="s">
        <v>62</v>
      </c>
      <c r="B386" s="191">
        <v>44161</v>
      </c>
      <c r="C386" s="319">
        <v>10</v>
      </c>
      <c r="D386" s="319">
        <v>10</v>
      </c>
      <c r="E386" s="185"/>
      <c r="F386" s="189"/>
      <c r="G386" s="185"/>
      <c r="H386" s="185"/>
      <c r="I386" s="230"/>
      <c r="J386" s="334">
        <v>10</v>
      </c>
      <c r="K386" s="327"/>
      <c r="L386" s="327"/>
      <c r="M386" s="327"/>
      <c r="N386" s="327">
        <v>3470</v>
      </c>
      <c r="O386" s="327"/>
      <c r="P386" s="327"/>
      <c r="Q386" s="185"/>
      <c r="R386" s="327"/>
      <c r="S386" s="327"/>
      <c r="T386" s="327"/>
      <c r="U386" s="233"/>
      <c r="V386" s="233"/>
      <c r="W386" s="233"/>
      <c r="X386" s="42"/>
      <c r="Y386" s="42"/>
      <c r="Z386" s="42"/>
      <c r="AA386" s="42"/>
      <c r="AB386" s="42"/>
      <c r="AC386" s="42"/>
      <c r="AD386" s="42"/>
      <c r="AE386" s="42"/>
      <c r="AF386" s="42"/>
      <c r="AG386" s="42"/>
      <c r="AH386" s="42"/>
      <c r="AI386" s="42"/>
      <c r="AJ386" s="42"/>
      <c r="AK386" s="42"/>
      <c r="AL386" s="42"/>
      <c r="AM386" s="42"/>
      <c r="AN386" s="42"/>
    </row>
    <row r="387" spans="1:40" s="328" customFormat="1" ht="14.5">
      <c r="A387" s="83" t="s">
        <v>4078</v>
      </c>
      <c r="B387" s="191">
        <v>44154</v>
      </c>
      <c r="C387" s="319">
        <v>1</v>
      </c>
      <c r="D387" s="319">
        <v>1</v>
      </c>
      <c r="E387" s="185"/>
      <c r="F387" s="189">
        <v>36</v>
      </c>
      <c r="G387" s="185"/>
      <c r="H387" s="185"/>
      <c r="I387" s="230"/>
      <c r="J387" s="331">
        <v>1</v>
      </c>
      <c r="K387" s="327"/>
      <c r="L387" s="327"/>
      <c r="M387" s="327"/>
      <c r="N387" s="327">
        <v>2600</v>
      </c>
      <c r="O387" s="327"/>
      <c r="P387" s="327"/>
      <c r="Q387" s="185"/>
      <c r="R387" s="327"/>
      <c r="S387" s="327"/>
      <c r="T387" s="327"/>
      <c r="U387" s="233"/>
      <c r="V387" s="233"/>
      <c r="W387" s="233"/>
      <c r="X387" s="42"/>
      <c r="Y387" s="42"/>
      <c r="Z387" s="42"/>
      <c r="AA387" s="42"/>
      <c r="AB387" s="42"/>
      <c r="AC387" s="42"/>
      <c r="AD387" s="42"/>
      <c r="AE387" s="42"/>
      <c r="AF387" s="42"/>
      <c r="AG387" s="42"/>
      <c r="AH387" s="42"/>
      <c r="AI387" s="42"/>
      <c r="AJ387" s="42"/>
      <c r="AK387" s="42"/>
      <c r="AL387" s="42"/>
      <c r="AM387" s="42"/>
      <c r="AN387" s="42"/>
    </row>
    <row r="388" spans="1:40" s="337" customFormat="1" ht="14.5">
      <c r="A388" s="83" t="s">
        <v>4085</v>
      </c>
      <c r="B388" s="191">
        <v>44163</v>
      </c>
      <c r="C388" s="319">
        <v>1</v>
      </c>
      <c r="D388" s="319">
        <v>1</v>
      </c>
      <c r="E388" s="185"/>
      <c r="F388" s="189">
        <v>39</v>
      </c>
      <c r="G388" s="185"/>
      <c r="H388" s="185"/>
      <c r="I388" s="230"/>
      <c r="J388" s="331"/>
      <c r="K388" s="336"/>
      <c r="L388" s="336"/>
      <c r="M388" s="336"/>
      <c r="N388" s="336">
        <v>2830</v>
      </c>
      <c r="O388" s="336"/>
      <c r="P388" s="336"/>
      <c r="Q388" s="185"/>
      <c r="R388" s="336"/>
      <c r="S388" s="336"/>
      <c r="T388" s="336"/>
      <c r="U388" s="233"/>
      <c r="V388" s="233"/>
      <c r="W388" s="233"/>
      <c r="X388" s="42"/>
      <c r="Y388" s="42"/>
      <c r="Z388" s="42"/>
      <c r="AA388" s="42"/>
      <c r="AB388" s="42"/>
      <c r="AC388" s="42"/>
      <c r="AD388" s="42"/>
      <c r="AE388" s="42"/>
      <c r="AF388" s="42"/>
      <c r="AG388" s="42"/>
      <c r="AH388" s="42"/>
      <c r="AI388" s="42"/>
      <c r="AJ388" s="42"/>
      <c r="AK388" s="42"/>
      <c r="AL388" s="42"/>
      <c r="AM388" s="42"/>
      <c r="AN388" s="42"/>
    </row>
    <row r="389" spans="1:40" s="337" customFormat="1" ht="14.5">
      <c r="A389" s="83" t="s">
        <v>4089</v>
      </c>
      <c r="B389" s="191">
        <v>44162</v>
      </c>
      <c r="C389" s="319">
        <v>3</v>
      </c>
      <c r="D389" s="319">
        <v>3</v>
      </c>
      <c r="E389" s="185"/>
      <c r="F389" s="189"/>
      <c r="G389" s="185"/>
      <c r="H389" s="185"/>
      <c r="I389" s="230"/>
      <c r="J389" s="331"/>
      <c r="K389" s="336"/>
      <c r="L389" s="336"/>
      <c r="M389" s="336"/>
      <c r="N389" s="336">
        <f>(3560+3714+3142)/3</f>
        <v>3472</v>
      </c>
      <c r="O389" s="336"/>
      <c r="P389" s="336"/>
      <c r="Q389" s="185"/>
      <c r="R389" s="336"/>
      <c r="S389" s="336"/>
      <c r="T389" s="336"/>
      <c r="U389" s="233"/>
      <c r="V389" s="233"/>
      <c r="W389" s="233"/>
      <c r="X389" s="42"/>
      <c r="Y389" s="42"/>
      <c r="Z389" s="42"/>
      <c r="AA389" s="42"/>
      <c r="AB389" s="42"/>
      <c r="AC389" s="42"/>
      <c r="AD389" s="42"/>
      <c r="AE389" s="42"/>
      <c r="AF389" s="42"/>
      <c r="AG389" s="42"/>
      <c r="AH389" s="42"/>
      <c r="AI389" s="42"/>
      <c r="AJ389" s="42"/>
      <c r="AK389" s="42"/>
      <c r="AL389" s="42"/>
      <c r="AM389" s="42"/>
      <c r="AN389" s="42"/>
    </row>
    <row r="390" spans="1:40" s="337" customFormat="1" ht="14.5">
      <c r="A390" s="83" t="s">
        <v>4091</v>
      </c>
      <c r="B390" s="191">
        <v>44161</v>
      </c>
      <c r="C390" s="319">
        <v>1</v>
      </c>
      <c r="D390" s="319">
        <v>1</v>
      </c>
      <c r="E390" s="185"/>
      <c r="F390" s="189"/>
      <c r="G390" s="185"/>
      <c r="H390" s="185"/>
      <c r="I390" s="230"/>
      <c r="J390" s="331">
        <v>1</v>
      </c>
      <c r="K390" s="336"/>
      <c r="L390" s="336"/>
      <c r="M390" s="336"/>
      <c r="N390" s="336"/>
      <c r="O390" s="336"/>
      <c r="P390" s="336"/>
      <c r="Q390" s="185"/>
      <c r="R390" s="336"/>
      <c r="S390" s="336"/>
      <c r="T390" s="336"/>
      <c r="U390" s="233"/>
      <c r="V390" s="233"/>
      <c r="W390" s="233"/>
      <c r="X390" s="42"/>
      <c r="Y390" s="42"/>
      <c r="Z390" s="42"/>
      <c r="AA390" s="42"/>
      <c r="AB390" s="42"/>
      <c r="AC390" s="42"/>
      <c r="AD390" s="42"/>
      <c r="AE390" s="42"/>
      <c r="AF390" s="42"/>
      <c r="AG390" s="42"/>
      <c r="AH390" s="42"/>
      <c r="AI390" s="42"/>
      <c r="AJ390" s="42"/>
      <c r="AK390" s="42"/>
      <c r="AL390" s="42"/>
      <c r="AM390" s="42"/>
      <c r="AN390" s="42"/>
    </row>
    <row r="391" spans="1:40" s="337" customFormat="1" ht="14.5">
      <c r="A391" s="83" t="s">
        <v>4092</v>
      </c>
      <c r="B391" s="193" t="s">
        <v>4093</v>
      </c>
      <c r="C391" s="319">
        <v>3</v>
      </c>
      <c r="D391" s="319">
        <v>3</v>
      </c>
      <c r="E391" s="185"/>
      <c r="F391" s="189" t="s">
        <v>4146</v>
      </c>
      <c r="G391" s="185"/>
      <c r="H391" s="185"/>
      <c r="I391" s="230"/>
      <c r="J391" s="331">
        <v>3</v>
      </c>
      <c r="K391" s="336"/>
      <c r="L391" s="336"/>
      <c r="M391" s="336"/>
      <c r="N391" s="336">
        <f>(2750+2560+3000)/3</f>
        <v>2770</v>
      </c>
      <c r="O391" s="336"/>
      <c r="P391" s="336"/>
      <c r="Q391" s="185"/>
      <c r="R391" s="336"/>
      <c r="S391" s="336"/>
      <c r="T391" s="336"/>
      <c r="U391" s="233"/>
      <c r="V391" s="233"/>
      <c r="W391" s="233"/>
      <c r="X391" s="42"/>
      <c r="Y391" s="42"/>
      <c r="Z391" s="42"/>
      <c r="AA391" s="42"/>
      <c r="AB391" s="42"/>
      <c r="AC391" s="42"/>
      <c r="AD391" s="42"/>
      <c r="AE391" s="42"/>
      <c r="AF391" s="42"/>
      <c r="AG391" s="42"/>
      <c r="AH391" s="42"/>
      <c r="AI391" s="42"/>
      <c r="AJ391" s="42"/>
      <c r="AK391" s="42"/>
      <c r="AL391" s="42"/>
      <c r="AM391" s="42"/>
      <c r="AN391" s="42"/>
    </row>
    <row r="392" spans="1:40" s="337" customFormat="1" ht="14.5">
      <c r="A392" s="83" t="s">
        <v>4096</v>
      </c>
      <c r="B392" s="193">
        <v>44158</v>
      </c>
      <c r="F392" s="189"/>
      <c r="G392" s="185"/>
      <c r="K392" s="336"/>
      <c r="L392" s="336"/>
      <c r="M392" s="336"/>
      <c r="O392" s="336"/>
      <c r="P392" s="336"/>
      <c r="Q392" s="185">
        <v>5</v>
      </c>
      <c r="R392" s="336"/>
      <c r="S392" s="336">
        <v>2</v>
      </c>
      <c r="T392" s="336"/>
      <c r="U392" s="233"/>
      <c r="V392" s="233"/>
      <c r="W392" s="233"/>
      <c r="X392" s="42"/>
      <c r="Y392" s="42"/>
      <c r="Z392" s="42"/>
      <c r="AA392" s="42"/>
      <c r="AB392" s="42"/>
      <c r="AC392" s="42"/>
      <c r="AD392" s="42"/>
      <c r="AE392" s="42"/>
      <c r="AF392" s="42"/>
      <c r="AG392" s="42"/>
      <c r="AH392" s="42"/>
      <c r="AI392" s="42"/>
      <c r="AJ392" s="42"/>
      <c r="AK392" s="42"/>
      <c r="AL392" s="42"/>
      <c r="AM392" s="42"/>
      <c r="AN392" s="42"/>
    </row>
    <row r="393" spans="1:40" s="337" customFormat="1" ht="14.5">
      <c r="A393" s="83" t="s">
        <v>4097</v>
      </c>
      <c r="B393" s="193">
        <v>44159</v>
      </c>
      <c r="C393" s="319">
        <v>8</v>
      </c>
      <c r="D393" s="319">
        <v>8</v>
      </c>
      <c r="E393" s="185">
        <v>12</v>
      </c>
      <c r="F393" s="189"/>
      <c r="G393" s="185"/>
      <c r="H393" s="291">
        <v>2</v>
      </c>
      <c r="I393" s="232">
        <v>3</v>
      </c>
      <c r="J393" s="334">
        <v>3</v>
      </c>
      <c r="K393" s="336"/>
      <c r="L393" s="336"/>
      <c r="M393" s="336"/>
      <c r="N393" s="336">
        <v>2560.8000000000002</v>
      </c>
      <c r="O393" s="336"/>
      <c r="P393" s="336"/>
      <c r="Q393" s="185"/>
      <c r="R393" s="336"/>
      <c r="S393" s="336"/>
      <c r="T393" s="336"/>
      <c r="U393" s="233"/>
      <c r="V393" s="233"/>
      <c r="W393" s="233"/>
      <c r="X393" s="42"/>
      <c r="Y393" s="42"/>
      <c r="Z393" s="42"/>
      <c r="AA393" s="42"/>
      <c r="AB393" s="42"/>
      <c r="AC393" s="42"/>
      <c r="AD393" s="42"/>
      <c r="AE393" s="42"/>
      <c r="AF393" s="42"/>
      <c r="AG393" s="42"/>
      <c r="AH393" s="42"/>
      <c r="AI393" s="42"/>
      <c r="AJ393" s="42"/>
      <c r="AK393" s="42"/>
      <c r="AL393" s="42"/>
      <c r="AM393" s="42"/>
      <c r="AN393" s="42"/>
    </row>
    <row r="394" spans="1:40" s="337" customFormat="1" ht="14.5">
      <c r="A394" s="83" t="s">
        <v>4100</v>
      </c>
      <c r="B394" s="193">
        <v>44151</v>
      </c>
      <c r="C394" s="319">
        <v>21</v>
      </c>
      <c r="D394" s="319">
        <v>19</v>
      </c>
      <c r="E394" s="185"/>
      <c r="F394" s="189" t="s">
        <v>4147</v>
      </c>
      <c r="G394" s="185"/>
      <c r="H394" s="185"/>
      <c r="I394" s="229">
        <v>8</v>
      </c>
      <c r="J394" s="331"/>
      <c r="K394" s="336"/>
      <c r="L394" s="336"/>
      <c r="M394" s="336"/>
      <c r="N394" s="336" t="s">
        <v>4148</v>
      </c>
      <c r="O394" s="336">
        <v>13</v>
      </c>
      <c r="P394" s="336"/>
      <c r="Q394" s="185"/>
      <c r="R394" s="336">
        <v>7</v>
      </c>
      <c r="S394" s="336"/>
      <c r="T394" s="336"/>
      <c r="U394" s="233"/>
      <c r="V394" s="233"/>
      <c r="W394" s="233"/>
      <c r="X394" s="42"/>
      <c r="Y394" s="42"/>
      <c r="Z394" s="42"/>
      <c r="AA394" s="42"/>
      <c r="AB394" s="42"/>
      <c r="AC394" s="42"/>
      <c r="AD394" s="42"/>
      <c r="AE394" s="42"/>
      <c r="AF394" s="42"/>
      <c r="AG394" s="42"/>
      <c r="AH394" s="42"/>
      <c r="AI394" s="42"/>
      <c r="AJ394" s="42"/>
      <c r="AK394" s="42"/>
      <c r="AL394" s="42"/>
      <c r="AM394" s="42"/>
      <c r="AN394" s="42"/>
    </row>
    <row r="395" spans="1:40" s="337" customFormat="1" ht="14.5">
      <c r="A395" s="83" t="s">
        <v>4104</v>
      </c>
      <c r="B395" s="193">
        <v>44149</v>
      </c>
      <c r="C395" s="319">
        <v>1</v>
      </c>
      <c r="D395" s="319">
        <v>1</v>
      </c>
      <c r="E395" s="185"/>
      <c r="F395" s="189"/>
      <c r="G395" s="185"/>
      <c r="H395" s="185"/>
      <c r="I395" s="230"/>
      <c r="J395" s="331"/>
      <c r="K395" s="336"/>
      <c r="L395" s="336"/>
      <c r="M395" s="336"/>
      <c r="N395" s="336">
        <v>3500</v>
      </c>
      <c r="O395" s="336">
        <v>1</v>
      </c>
      <c r="P395" s="336">
        <v>1</v>
      </c>
      <c r="Q395" s="185"/>
      <c r="R395" s="336"/>
      <c r="S395" s="336"/>
      <c r="T395" s="336"/>
      <c r="U395" s="233"/>
      <c r="V395" s="233"/>
      <c r="W395" s="233"/>
      <c r="X395" s="42"/>
      <c r="Y395" s="42"/>
      <c r="Z395" s="42"/>
      <c r="AA395" s="42"/>
      <c r="AB395" s="42"/>
      <c r="AC395" s="42"/>
      <c r="AD395" s="42"/>
      <c r="AE395" s="42"/>
      <c r="AF395" s="42"/>
      <c r="AG395" s="42"/>
      <c r="AH395" s="42"/>
      <c r="AI395" s="42"/>
      <c r="AJ395" s="42"/>
      <c r="AK395" s="42"/>
      <c r="AL395" s="42"/>
      <c r="AM395" s="42"/>
      <c r="AN395" s="42"/>
    </row>
    <row r="396" spans="1:40" s="337" customFormat="1" ht="14.5">
      <c r="A396" s="83" t="s">
        <v>3270</v>
      </c>
      <c r="B396" s="193">
        <v>44148</v>
      </c>
      <c r="C396" s="319">
        <v>1</v>
      </c>
      <c r="D396" s="319">
        <v>1</v>
      </c>
      <c r="E396" s="185"/>
      <c r="F396" s="189" t="s">
        <v>968</v>
      </c>
      <c r="G396" s="185"/>
      <c r="H396" s="185"/>
      <c r="I396" s="230">
        <v>1</v>
      </c>
      <c r="J396" s="331"/>
      <c r="K396" s="336"/>
      <c r="L396" s="336"/>
      <c r="M396" s="336"/>
      <c r="N396" s="336"/>
      <c r="O396" s="336">
        <v>1</v>
      </c>
      <c r="P396" s="336"/>
      <c r="Q396" s="185"/>
      <c r="R396" s="336"/>
      <c r="S396" s="336"/>
      <c r="T396" s="336"/>
      <c r="U396" s="233"/>
      <c r="V396" s="233"/>
      <c r="W396" s="233"/>
      <c r="X396" s="42"/>
      <c r="Y396" s="42"/>
      <c r="Z396" s="42"/>
      <c r="AA396" s="42"/>
      <c r="AB396" s="42"/>
      <c r="AC396" s="42"/>
      <c r="AD396" s="42"/>
      <c r="AE396" s="42"/>
      <c r="AF396" s="42"/>
      <c r="AG396" s="42"/>
      <c r="AH396" s="42"/>
      <c r="AI396" s="42"/>
      <c r="AJ396" s="42"/>
      <c r="AK396" s="42"/>
      <c r="AL396" s="42"/>
      <c r="AM396" s="42"/>
      <c r="AN396" s="42"/>
    </row>
    <row r="397" spans="1:40" s="337" customFormat="1" ht="14.5">
      <c r="A397" s="83" t="s">
        <v>4106</v>
      </c>
      <c r="B397" s="193">
        <v>44145</v>
      </c>
      <c r="C397" s="319">
        <v>2</v>
      </c>
      <c r="D397" s="319">
        <v>2</v>
      </c>
      <c r="E397" s="185"/>
      <c r="F397" s="189" t="s">
        <v>4149</v>
      </c>
      <c r="G397" s="185"/>
      <c r="H397" s="185"/>
      <c r="I397" s="331">
        <v>1</v>
      </c>
      <c r="J397" s="331">
        <v>1</v>
      </c>
      <c r="K397" s="336"/>
      <c r="L397" s="336"/>
      <c r="M397" s="336"/>
      <c r="N397" s="336" t="s">
        <v>4150</v>
      </c>
      <c r="O397" s="336"/>
      <c r="P397" s="336"/>
      <c r="Q397" s="185"/>
      <c r="R397" s="336"/>
      <c r="S397" s="336"/>
      <c r="T397" s="336"/>
      <c r="U397" s="233"/>
      <c r="V397" s="233"/>
      <c r="W397" s="233"/>
      <c r="X397" s="42"/>
      <c r="Y397" s="42"/>
      <c r="Z397" s="42"/>
      <c r="AA397" s="42"/>
      <c r="AB397" s="42"/>
      <c r="AC397" s="42"/>
      <c r="AD397" s="42"/>
      <c r="AE397" s="42"/>
      <c r="AF397" s="42"/>
      <c r="AG397" s="42"/>
      <c r="AH397" s="42"/>
      <c r="AI397" s="42"/>
      <c r="AJ397" s="42"/>
      <c r="AK397" s="42"/>
      <c r="AL397" s="42"/>
      <c r="AM397" s="42"/>
      <c r="AN397" s="42"/>
    </row>
    <row r="398" spans="1:40" s="337" customFormat="1" ht="14.5">
      <c r="A398" s="83" t="s">
        <v>4108</v>
      </c>
      <c r="B398" s="193">
        <v>44148</v>
      </c>
      <c r="C398" s="319">
        <v>8</v>
      </c>
      <c r="D398" s="319">
        <v>8</v>
      </c>
      <c r="E398" s="185"/>
      <c r="F398" s="189"/>
      <c r="G398" s="185"/>
      <c r="H398" s="185"/>
      <c r="I398" s="331">
        <v>1</v>
      </c>
      <c r="J398" s="331">
        <v>7</v>
      </c>
      <c r="K398" s="336"/>
      <c r="L398" s="336"/>
      <c r="M398" s="336"/>
      <c r="N398" s="336" t="s">
        <v>4151</v>
      </c>
      <c r="O398" s="336"/>
      <c r="P398" s="336"/>
      <c r="Q398" s="185"/>
      <c r="R398" s="336"/>
      <c r="S398" s="336"/>
      <c r="T398" s="336"/>
      <c r="U398" s="233"/>
      <c r="V398" s="233"/>
      <c r="W398" s="233"/>
      <c r="X398" s="42"/>
      <c r="Y398" s="42"/>
      <c r="Z398" s="42"/>
      <c r="AA398" s="42"/>
      <c r="AB398" s="42"/>
      <c r="AC398" s="42"/>
      <c r="AD398" s="42"/>
      <c r="AE398" s="42"/>
      <c r="AF398" s="42"/>
      <c r="AG398" s="42"/>
      <c r="AH398" s="42"/>
      <c r="AI398" s="42"/>
      <c r="AJ398" s="42"/>
      <c r="AK398" s="42"/>
      <c r="AL398" s="42"/>
      <c r="AM398" s="42"/>
      <c r="AN398" s="42"/>
    </row>
    <row r="399" spans="1:40" s="337" customFormat="1" ht="14.5">
      <c r="A399" s="342" t="s">
        <v>4112</v>
      </c>
      <c r="B399" s="193"/>
      <c r="C399" s="319">
        <v>1</v>
      </c>
      <c r="D399" s="319">
        <v>1</v>
      </c>
      <c r="E399" s="185"/>
      <c r="F399" s="189">
        <v>32</v>
      </c>
      <c r="G399" s="185"/>
      <c r="H399" s="185"/>
      <c r="I399" s="331">
        <v>1</v>
      </c>
      <c r="J399" s="331"/>
      <c r="K399" s="336"/>
      <c r="L399" s="336"/>
      <c r="M399" s="336"/>
      <c r="N399" s="336">
        <v>2200</v>
      </c>
      <c r="O399" s="336">
        <v>1</v>
      </c>
      <c r="P399" s="336">
        <v>1</v>
      </c>
      <c r="Q399" s="185"/>
      <c r="R399" s="336"/>
      <c r="S399" s="336"/>
      <c r="T399" s="336"/>
      <c r="U399" s="233"/>
      <c r="V399" s="233"/>
      <c r="W399" s="233"/>
      <c r="X399" s="42"/>
      <c r="Y399" s="42"/>
      <c r="Z399" s="42"/>
      <c r="AA399" s="42"/>
      <c r="AB399" s="42"/>
      <c r="AC399" s="42"/>
      <c r="AD399" s="42"/>
      <c r="AE399" s="42"/>
      <c r="AF399" s="42"/>
      <c r="AG399" s="42"/>
      <c r="AH399" s="42"/>
      <c r="AI399" s="42"/>
      <c r="AJ399" s="42"/>
      <c r="AK399" s="42"/>
      <c r="AL399" s="42"/>
      <c r="AM399" s="42"/>
      <c r="AN399" s="42"/>
    </row>
    <row r="400" spans="1:40" s="337" customFormat="1" ht="14.5">
      <c r="A400" s="83" t="s">
        <v>4114</v>
      </c>
      <c r="B400" s="193">
        <v>44146</v>
      </c>
      <c r="C400" s="319">
        <v>4</v>
      </c>
      <c r="D400" s="319">
        <v>4</v>
      </c>
      <c r="E400" s="185"/>
      <c r="F400" s="189" t="s">
        <v>4152</v>
      </c>
      <c r="G400" s="185"/>
      <c r="H400" s="185"/>
      <c r="I400" s="331"/>
      <c r="J400" s="331"/>
      <c r="K400" s="336"/>
      <c r="L400" s="336"/>
      <c r="M400" s="336"/>
      <c r="N400" s="336" t="s">
        <v>4153</v>
      </c>
      <c r="O400" s="336">
        <v>1</v>
      </c>
      <c r="P400" s="336"/>
      <c r="Q400" s="185"/>
      <c r="R400" s="336"/>
      <c r="S400" s="336"/>
      <c r="T400" s="336"/>
      <c r="U400" s="233"/>
      <c r="V400" s="233"/>
      <c r="W400" s="233"/>
      <c r="X400" s="42"/>
      <c r="Y400" s="42"/>
      <c r="Z400" s="42"/>
      <c r="AA400" s="42"/>
      <c r="AB400" s="42"/>
      <c r="AC400" s="42"/>
      <c r="AD400" s="42"/>
      <c r="AE400" s="42"/>
      <c r="AF400" s="42"/>
      <c r="AG400" s="42"/>
      <c r="AH400" s="42"/>
      <c r="AI400" s="42"/>
      <c r="AJ400" s="42"/>
      <c r="AK400" s="42"/>
      <c r="AL400" s="42"/>
      <c r="AM400" s="42"/>
      <c r="AN400" s="42"/>
    </row>
    <row r="401" spans="1:40" s="337" customFormat="1" ht="14.5">
      <c r="A401" s="83" t="s">
        <v>4119</v>
      </c>
      <c r="B401" s="193">
        <v>44134</v>
      </c>
      <c r="C401" s="319">
        <v>1</v>
      </c>
      <c r="D401" s="319">
        <v>1</v>
      </c>
      <c r="E401" s="185"/>
      <c r="F401" s="189" t="s">
        <v>954</v>
      </c>
      <c r="G401" s="185"/>
      <c r="H401" s="185"/>
      <c r="I401" s="331">
        <v>1</v>
      </c>
      <c r="J401" s="331"/>
      <c r="K401" s="336"/>
      <c r="L401" s="336"/>
      <c r="M401" s="336"/>
      <c r="N401" s="336">
        <v>2400</v>
      </c>
      <c r="O401" s="336">
        <v>1</v>
      </c>
      <c r="P401" s="336">
        <v>1</v>
      </c>
      <c r="Q401" s="185"/>
      <c r="R401" s="336"/>
      <c r="S401" s="336"/>
      <c r="T401" s="336"/>
      <c r="U401" s="233"/>
      <c r="V401" s="233"/>
      <c r="W401" s="233"/>
      <c r="X401" s="42"/>
      <c r="Y401" s="42"/>
      <c r="Z401" s="42"/>
      <c r="AA401" s="42"/>
      <c r="AB401" s="42"/>
      <c r="AC401" s="42"/>
      <c r="AD401" s="42"/>
      <c r="AE401" s="42"/>
      <c r="AF401" s="42"/>
      <c r="AG401" s="42"/>
      <c r="AH401" s="42"/>
      <c r="AI401" s="42"/>
      <c r="AJ401" s="42"/>
      <c r="AK401" s="42"/>
      <c r="AL401" s="42"/>
      <c r="AM401" s="42"/>
      <c r="AN401" s="42"/>
    </row>
    <row r="402" spans="1:40" s="337" customFormat="1" ht="14.5">
      <c r="A402" s="83" t="s">
        <v>4122</v>
      </c>
      <c r="B402" s="193">
        <v>44138</v>
      </c>
      <c r="C402" s="319">
        <v>26</v>
      </c>
      <c r="D402" s="319">
        <v>26</v>
      </c>
      <c r="E402" s="185"/>
      <c r="F402" s="189">
        <v>39</v>
      </c>
      <c r="G402" s="185"/>
      <c r="H402" s="185"/>
      <c r="I402" s="331"/>
      <c r="J402" s="331">
        <v>26</v>
      </c>
      <c r="K402" s="336"/>
      <c r="L402" s="336"/>
      <c r="M402" s="336"/>
      <c r="N402" s="336" t="s">
        <v>4154</v>
      </c>
      <c r="O402" s="336">
        <v>3</v>
      </c>
      <c r="P402" s="336"/>
      <c r="Q402" s="185"/>
      <c r="R402" s="336"/>
      <c r="S402" s="336"/>
      <c r="T402" s="336"/>
      <c r="U402" s="233"/>
      <c r="V402" s="233"/>
      <c r="W402" s="233"/>
      <c r="X402" s="42"/>
      <c r="Y402" s="42"/>
      <c r="Z402" s="42"/>
      <c r="AA402" s="42"/>
      <c r="AB402" s="42"/>
      <c r="AC402" s="42"/>
      <c r="AD402" s="42"/>
      <c r="AE402" s="42"/>
      <c r="AF402" s="42"/>
      <c r="AG402" s="42"/>
      <c r="AH402" s="42"/>
      <c r="AI402" s="42"/>
      <c r="AJ402" s="42"/>
      <c r="AK402" s="42"/>
      <c r="AL402" s="42"/>
      <c r="AM402" s="42"/>
      <c r="AN402" s="42"/>
    </row>
    <row r="403" spans="1:40" s="337" customFormat="1" ht="14.5">
      <c r="A403" s="83" t="s">
        <v>4125</v>
      </c>
      <c r="B403" s="193">
        <v>44135</v>
      </c>
      <c r="C403" s="319">
        <v>22</v>
      </c>
      <c r="D403" s="319">
        <v>21</v>
      </c>
      <c r="E403" s="185">
        <v>2</v>
      </c>
      <c r="F403" s="189">
        <v>37.9</v>
      </c>
      <c r="G403" s="185"/>
      <c r="H403" s="185"/>
      <c r="I403" s="346">
        <v>2</v>
      </c>
      <c r="J403" s="331"/>
      <c r="K403" s="336"/>
      <c r="L403" s="336"/>
      <c r="M403" s="336"/>
      <c r="N403" s="336"/>
      <c r="O403" s="336"/>
      <c r="P403" s="336"/>
      <c r="Q403" s="185"/>
      <c r="R403" s="336"/>
      <c r="S403" s="336"/>
      <c r="T403" s="336"/>
      <c r="U403" s="233"/>
      <c r="V403" s="233"/>
      <c r="W403" s="233"/>
      <c r="X403" s="42"/>
      <c r="Y403" s="42"/>
      <c r="Z403" s="42"/>
      <c r="AA403" s="42"/>
      <c r="AB403" s="42"/>
      <c r="AC403" s="42"/>
      <c r="AD403" s="42"/>
      <c r="AE403" s="42"/>
      <c r="AF403" s="42"/>
      <c r="AG403" s="42"/>
      <c r="AH403" s="42"/>
      <c r="AI403" s="42"/>
      <c r="AJ403" s="42"/>
      <c r="AK403" s="42"/>
      <c r="AL403" s="42"/>
      <c r="AM403" s="42"/>
      <c r="AN403" s="42"/>
    </row>
    <row r="404" spans="1:40" s="337" customFormat="1" ht="14.5">
      <c r="A404" s="208" t="s">
        <v>4127</v>
      </c>
      <c r="B404" s="193">
        <v>44158</v>
      </c>
      <c r="C404" s="319">
        <v>27</v>
      </c>
      <c r="D404" s="319">
        <v>26</v>
      </c>
      <c r="E404" s="185">
        <v>6</v>
      </c>
      <c r="F404" s="189"/>
      <c r="G404" s="185"/>
      <c r="H404" s="185"/>
      <c r="I404" s="331"/>
      <c r="J404" s="331"/>
      <c r="K404" s="336"/>
      <c r="L404" s="336"/>
      <c r="M404" s="336"/>
      <c r="N404" s="336"/>
      <c r="O404" s="336"/>
      <c r="P404" s="336"/>
      <c r="Q404" s="185"/>
      <c r="R404" s="336"/>
      <c r="S404" s="336"/>
      <c r="T404" s="336"/>
      <c r="U404" s="233"/>
      <c r="V404" s="233"/>
      <c r="W404" s="233"/>
      <c r="X404" s="42"/>
      <c r="Y404" s="42"/>
      <c r="Z404" s="42"/>
      <c r="AA404" s="42"/>
      <c r="AB404" s="42"/>
      <c r="AC404" s="42"/>
      <c r="AD404" s="42"/>
      <c r="AE404" s="42"/>
      <c r="AF404" s="42"/>
      <c r="AG404" s="42"/>
      <c r="AH404" s="42"/>
      <c r="AI404" s="42"/>
      <c r="AJ404" s="42"/>
      <c r="AK404" s="42"/>
      <c r="AL404" s="42"/>
      <c r="AM404" s="42"/>
      <c r="AN404" s="42"/>
    </row>
    <row r="405" spans="1:40" s="337" customFormat="1" ht="14.5">
      <c r="A405" s="83" t="s">
        <v>4129</v>
      </c>
      <c r="B405" s="193">
        <v>44165</v>
      </c>
      <c r="C405" s="319">
        <v>54</v>
      </c>
      <c r="D405" s="319">
        <v>54</v>
      </c>
      <c r="E405" s="185">
        <v>32</v>
      </c>
      <c r="F405" s="189" t="s">
        <v>4155</v>
      </c>
      <c r="G405" s="185"/>
      <c r="H405" s="185"/>
      <c r="I405" s="346">
        <v>4</v>
      </c>
      <c r="J405" s="331"/>
      <c r="K405" s="336"/>
      <c r="L405" s="336"/>
      <c r="M405" s="336"/>
      <c r="N405" s="336" t="s">
        <v>4156</v>
      </c>
      <c r="O405" s="336">
        <v>1</v>
      </c>
      <c r="P405" s="336"/>
      <c r="Q405" s="185"/>
      <c r="R405" s="336"/>
      <c r="S405" s="336"/>
      <c r="T405" s="336"/>
      <c r="U405" s="233"/>
      <c r="V405" s="233"/>
      <c r="W405" s="233"/>
      <c r="X405" s="42"/>
      <c r="Y405" s="42"/>
      <c r="Z405" s="42"/>
      <c r="AA405" s="42"/>
      <c r="AB405" s="42"/>
      <c r="AC405" s="42"/>
      <c r="AD405" s="42"/>
      <c r="AE405" s="42"/>
      <c r="AF405" s="42"/>
      <c r="AG405" s="42"/>
      <c r="AH405" s="42"/>
      <c r="AI405" s="42"/>
      <c r="AJ405" s="42"/>
      <c r="AK405" s="42"/>
      <c r="AL405" s="42"/>
      <c r="AM405" s="42"/>
      <c r="AN405" s="42"/>
    </row>
    <row r="406" spans="1:40" s="337" customFormat="1" ht="14.5">
      <c r="A406" s="83" t="s">
        <v>4133</v>
      </c>
      <c r="B406" s="193">
        <v>44166</v>
      </c>
      <c r="C406" s="319">
        <v>1</v>
      </c>
      <c r="D406" s="319">
        <v>1</v>
      </c>
      <c r="E406" s="185"/>
      <c r="F406" s="189">
        <v>37</v>
      </c>
      <c r="G406" s="185"/>
      <c r="H406" s="185"/>
      <c r="I406" s="331"/>
      <c r="J406" s="331">
        <v>1</v>
      </c>
      <c r="K406" s="336"/>
      <c r="L406" s="336"/>
      <c r="M406" s="336"/>
      <c r="N406" s="336">
        <v>3580</v>
      </c>
      <c r="O406" s="336">
        <v>1</v>
      </c>
      <c r="P406" s="336"/>
      <c r="Q406" s="185"/>
      <c r="R406" s="336"/>
      <c r="S406" s="336"/>
      <c r="T406" s="336"/>
      <c r="U406" s="233"/>
      <c r="V406" s="233"/>
      <c r="W406" s="233"/>
      <c r="X406" s="42"/>
      <c r="Y406" s="42"/>
      <c r="Z406" s="42"/>
      <c r="AA406" s="42"/>
      <c r="AB406" s="42"/>
      <c r="AC406" s="42"/>
      <c r="AD406" s="42"/>
      <c r="AE406" s="42"/>
      <c r="AF406" s="42"/>
      <c r="AG406" s="42"/>
      <c r="AH406" s="42"/>
      <c r="AI406" s="42"/>
      <c r="AJ406" s="42"/>
      <c r="AK406" s="42"/>
      <c r="AL406" s="42"/>
      <c r="AM406" s="42"/>
      <c r="AN406" s="42"/>
    </row>
    <row r="407" spans="1:40" s="337" customFormat="1" ht="14.5">
      <c r="A407" s="83" t="s">
        <v>4027</v>
      </c>
      <c r="B407" s="193">
        <v>44166</v>
      </c>
      <c r="C407" s="319">
        <f>629-10+11+2</f>
        <v>632</v>
      </c>
      <c r="D407" s="319">
        <v>630</v>
      </c>
      <c r="E407" s="185">
        <v>232</v>
      </c>
      <c r="F407" s="189" t="s">
        <v>347</v>
      </c>
      <c r="G407" s="185"/>
      <c r="H407" s="185"/>
      <c r="I407" s="346">
        <v>32</v>
      </c>
      <c r="J407" s="331"/>
      <c r="K407" s="336"/>
      <c r="L407" s="336"/>
      <c r="M407" s="336"/>
      <c r="N407" s="336"/>
      <c r="O407" s="336"/>
      <c r="P407" s="336"/>
      <c r="Q407" s="185">
        <v>10</v>
      </c>
      <c r="R407" s="336"/>
      <c r="S407" s="336"/>
      <c r="T407" s="336"/>
      <c r="U407" s="233"/>
      <c r="V407" s="233"/>
      <c r="W407" s="233"/>
      <c r="X407" s="42"/>
      <c r="Y407" s="42"/>
      <c r="Z407" s="42"/>
      <c r="AA407" s="42"/>
      <c r="AB407" s="42"/>
      <c r="AC407" s="42"/>
      <c r="AD407" s="42"/>
      <c r="AE407" s="42"/>
      <c r="AF407" s="42"/>
      <c r="AG407" s="42"/>
      <c r="AH407" s="42"/>
      <c r="AI407" s="42"/>
      <c r="AJ407" s="42"/>
      <c r="AK407" s="42"/>
      <c r="AL407" s="42"/>
      <c r="AM407" s="42"/>
      <c r="AN407" s="42"/>
    </row>
    <row r="408" spans="1:40" s="337" customFormat="1" ht="14.5">
      <c r="A408" s="208" t="s">
        <v>4136</v>
      </c>
      <c r="B408" s="239" t="s">
        <v>4137</v>
      </c>
      <c r="C408" s="319"/>
      <c r="D408" s="319"/>
      <c r="E408" s="185">
        <v>1</v>
      </c>
      <c r="F408" s="189"/>
      <c r="G408" s="185"/>
      <c r="H408" s="185"/>
      <c r="I408" s="331"/>
      <c r="J408" s="331"/>
      <c r="K408" s="336"/>
      <c r="L408" s="336"/>
      <c r="M408" s="336"/>
      <c r="N408" s="336"/>
      <c r="O408" s="336"/>
      <c r="P408" s="336"/>
      <c r="Q408" s="185"/>
      <c r="R408" s="336"/>
      <c r="S408" s="336"/>
      <c r="T408" s="336"/>
      <c r="U408" s="233"/>
      <c r="V408" s="233"/>
      <c r="W408" s="233"/>
      <c r="X408" s="42"/>
      <c r="Y408" s="42"/>
      <c r="Z408" s="42"/>
      <c r="AA408" s="42"/>
      <c r="AB408" s="42"/>
      <c r="AC408" s="42"/>
      <c r="AD408" s="42"/>
      <c r="AE408" s="42"/>
      <c r="AF408" s="42"/>
      <c r="AG408" s="42"/>
      <c r="AH408" s="42"/>
      <c r="AI408" s="42"/>
      <c r="AJ408" s="42"/>
      <c r="AK408" s="42"/>
      <c r="AL408" s="42"/>
      <c r="AM408" s="42"/>
      <c r="AN408" s="42"/>
    </row>
    <row r="409" spans="1:40" s="337" customFormat="1" ht="14.5">
      <c r="A409" s="83" t="s">
        <v>4140</v>
      </c>
      <c r="B409" s="193">
        <v>44160</v>
      </c>
      <c r="C409" s="319">
        <v>1</v>
      </c>
      <c r="D409" s="319">
        <v>1</v>
      </c>
      <c r="E409" s="185"/>
      <c r="F409" s="189" t="s">
        <v>4157</v>
      </c>
      <c r="G409" s="185"/>
      <c r="H409" s="185">
        <v>1</v>
      </c>
      <c r="I409" s="331"/>
      <c r="J409" s="331"/>
      <c r="K409" s="336"/>
      <c r="L409" s="336"/>
      <c r="M409" s="336"/>
      <c r="N409" s="336">
        <v>1310</v>
      </c>
      <c r="O409" s="336">
        <v>1</v>
      </c>
      <c r="P409" s="336"/>
      <c r="Q409" s="185"/>
      <c r="R409" s="336"/>
      <c r="S409" s="336"/>
      <c r="T409" s="336"/>
      <c r="U409" s="233"/>
      <c r="V409" s="233"/>
      <c r="W409" s="233"/>
      <c r="X409" s="42"/>
      <c r="Y409" s="42"/>
      <c r="Z409" s="42"/>
      <c r="AA409" s="42"/>
      <c r="AB409" s="42"/>
      <c r="AC409" s="42"/>
      <c r="AD409" s="42"/>
      <c r="AE409" s="42"/>
      <c r="AF409" s="42"/>
      <c r="AG409" s="42"/>
      <c r="AH409" s="42"/>
      <c r="AI409" s="42"/>
      <c r="AJ409" s="42"/>
      <c r="AK409" s="42"/>
      <c r="AL409" s="42"/>
      <c r="AM409" s="42"/>
      <c r="AN409" s="42"/>
    </row>
    <row r="410" spans="1:40" s="337" customFormat="1" ht="14.5">
      <c r="A410" s="83" t="s">
        <v>4142</v>
      </c>
      <c r="B410" s="193">
        <v>44167</v>
      </c>
      <c r="C410" s="319">
        <v>167</v>
      </c>
      <c r="D410" s="319">
        <v>165</v>
      </c>
      <c r="E410" s="185">
        <v>16</v>
      </c>
      <c r="F410" s="189">
        <v>38</v>
      </c>
      <c r="H410" s="347">
        <v>2</v>
      </c>
      <c r="I410" s="198">
        <v>42</v>
      </c>
      <c r="J410" s="350">
        <v>121</v>
      </c>
      <c r="K410" s="336"/>
      <c r="L410" s="336"/>
      <c r="M410" s="336"/>
      <c r="N410" s="336">
        <v>3006</v>
      </c>
      <c r="O410" s="336"/>
      <c r="P410" s="336"/>
      <c r="Q410" s="185"/>
      <c r="R410" s="336"/>
      <c r="S410" s="336"/>
      <c r="T410" s="336"/>
      <c r="U410" s="233"/>
      <c r="V410" s="233"/>
      <c r="W410" s="233"/>
      <c r="X410" s="42"/>
      <c r="Y410" s="42"/>
      <c r="Z410" s="42"/>
      <c r="AA410" s="42"/>
      <c r="AB410" s="42"/>
      <c r="AC410" s="42"/>
      <c r="AD410" s="42"/>
      <c r="AE410" s="42"/>
      <c r="AF410" s="42"/>
      <c r="AG410" s="42"/>
      <c r="AH410" s="42"/>
      <c r="AI410" s="42"/>
      <c r="AJ410" s="42"/>
      <c r="AK410" s="42"/>
      <c r="AL410" s="42"/>
      <c r="AM410" s="42"/>
      <c r="AN410" s="42"/>
    </row>
    <row r="411" spans="1:40" s="353" customFormat="1" ht="14.5">
      <c r="A411" s="83" t="s">
        <v>2924</v>
      </c>
      <c r="B411" s="193">
        <v>44168</v>
      </c>
      <c r="C411" s="319">
        <v>1</v>
      </c>
      <c r="D411" s="319">
        <v>1</v>
      </c>
      <c r="E411" s="185"/>
      <c r="F411" s="189" t="s">
        <v>4307</v>
      </c>
      <c r="H411" s="185">
        <v>1</v>
      </c>
      <c r="I411" s="185"/>
      <c r="J411" s="230"/>
      <c r="K411" s="352"/>
      <c r="L411" s="352"/>
      <c r="M411" s="352"/>
      <c r="N411" s="352">
        <v>1290</v>
      </c>
      <c r="O411" s="352">
        <v>1</v>
      </c>
      <c r="P411" s="352"/>
      <c r="Q411" s="185"/>
      <c r="R411" s="352"/>
      <c r="S411" s="352"/>
      <c r="T411" s="352"/>
      <c r="U411" s="233"/>
      <c r="V411" s="233"/>
      <c r="W411" s="233"/>
      <c r="X411" s="42"/>
      <c r="Y411" s="42"/>
      <c r="Z411" s="42"/>
      <c r="AA411" s="42"/>
      <c r="AB411" s="42"/>
      <c r="AC411" s="42"/>
      <c r="AD411" s="42"/>
      <c r="AE411" s="42"/>
      <c r="AF411" s="42"/>
      <c r="AG411" s="42"/>
      <c r="AH411" s="42"/>
      <c r="AI411" s="42"/>
      <c r="AJ411" s="42"/>
      <c r="AK411" s="42"/>
      <c r="AL411" s="42"/>
      <c r="AM411" s="42"/>
      <c r="AN411" s="42"/>
    </row>
    <row r="412" spans="1:40" s="353" customFormat="1" ht="14.5">
      <c r="A412" s="83" t="s">
        <v>4320</v>
      </c>
      <c r="B412" s="193">
        <v>44172</v>
      </c>
      <c r="C412" s="319">
        <v>5</v>
      </c>
      <c r="D412" s="319">
        <v>5</v>
      </c>
      <c r="E412" s="185"/>
      <c r="F412" s="189" t="s">
        <v>4314</v>
      </c>
      <c r="H412" s="185"/>
      <c r="J412" s="230"/>
      <c r="K412" s="352"/>
      <c r="L412" s="352"/>
      <c r="M412" s="352"/>
      <c r="N412" s="352" t="s">
        <v>4319</v>
      </c>
      <c r="O412" s="352"/>
      <c r="P412" s="352"/>
      <c r="Q412" s="185"/>
      <c r="R412" s="352"/>
      <c r="S412" s="352"/>
      <c r="T412" s="352"/>
      <c r="U412" s="233"/>
      <c r="V412" s="233"/>
      <c r="W412" s="233"/>
      <c r="X412" s="42"/>
      <c r="Y412" s="42"/>
      <c r="Z412" s="42"/>
      <c r="AA412" s="42"/>
      <c r="AB412" s="42"/>
      <c r="AC412" s="42"/>
      <c r="AD412" s="42"/>
      <c r="AE412" s="42"/>
      <c r="AF412" s="42"/>
      <c r="AG412" s="42"/>
      <c r="AH412" s="42"/>
      <c r="AI412" s="42"/>
      <c r="AJ412" s="42"/>
      <c r="AK412" s="42"/>
      <c r="AL412" s="42"/>
      <c r="AM412" s="42"/>
      <c r="AN412" s="42"/>
    </row>
    <row r="413" spans="1:40" s="353" customFormat="1" ht="14.5">
      <c r="A413" s="342" t="s">
        <v>4332</v>
      </c>
      <c r="B413" s="193"/>
      <c r="C413" s="319">
        <v>389</v>
      </c>
      <c r="D413" s="307">
        <v>391</v>
      </c>
      <c r="E413" s="185">
        <v>254</v>
      </c>
      <c r="F413" s="189">
        <v>38.6</v>
      </c>
      <c r="H413" s="185"/>
      <c r="I413" s="210">
        <v>68</v>
      </c>
      <c r="J413" s="230"/>
      <c r="K413" s="352"/>
      <c r="L413" s="352"/>
      <c r="M413" s="352"/>
      <c r="N413" s="352">
        <v>3270</v>
      </c>
      <c r="O413" s="352"/>
      <c r="P413" s="352"/>
      <c r="Q413" s="185"/>
      <c r="R413" s="352"/>
      <c r="S413" s="345">
        <v>6</v>
      </c>
      <c r="T413" s="352"/>
      <c r="U413" s="233"/>
      <c r="V413" s="233"/>
      <c r="W413" s="233"/>
      <c r="X413" s="42"/>
      <c r="Y413" s="42"/>
      <c r="Z413" s="42"/>
      <c r="AA413" s="42"/>
      <c r="AB413" s="42"/>
      <c r="AC413" s="42"/>
      <c r="AD413" s="42"/>
      <c r="AE413" s="42"/>
      <c r="AF413" s="42"/>
      <c r="AG413" s="42"/>
      <c r="AH413" s="42"/>
      <c r="AI413" s="42"/>
      <c r="AJ413" s="42"/>
      <c r="AK413" s="42"/>
      <c r="AL413" s="42"/>
      <c r="AM413" s="42"/>
      <c r="AN413" s="42"/>
    </row>
    <row r="414" spans="1:40" s="353" customFormat="1" ht="14.5">
      <c r="A414" s="342" t="s">
        <v>4340</v>
      </c>
      <c r="B414" s="193">
        <v>44172</v>
      </c>
      <c r="C414" s="319">
        <v>1</v>
      </c>
      <c r="D414" s="319">
        <v>1</v>
      </c>
      <c r="E414" s="185"/>
      <c r="F414" s="189" t="s">
        <v>935</v>
      </c>
      <c r="H414" s="185"/>
      <c r="I414" s="185"/>
      <c r="J414" s="230"/>
      <c r="K414" s="352"/>
      <c r="L414" s="352"/>
      <c r="M414" s="352"/>
      <c r="N414" s="352">
        <v>2750</v>
      </c>
      <c r="O414" s="352">
        <v>1</v>
      </c>
      <c r="P414" s="352"/>
      <c r="Q414" s="185"/>
      <c r="R414" s="352"/>
      <c r="S414" s="185"/>
      <c r="T414" s="352"/>
      <c r="U414" s="233"/>
      <c r="V414" s="233"/>
      <c r="W414" s="233"/>
      <c r="X414" s="42"/>
      <c r="Y414" s="42"/>
      <c r="Z414" s="42"/>
      <c r="AA414" s="42"/>
      <c r="AB414" s="42"/>
      <c r="AC414" s="42"/>
      <c r="AD414" s="42"/>
      <c r="AE414" s="42"/>
      <c r="AF414" s="42"/>
      <c r="AG414" s="42"/>
      <c r="AH414" s="42"/>
      <c r="AI414" s="42"/>
      <c r="AJ414" s="42"/>
      <c r="AK414" s="42"/>
      <c r="AL414" s="42"/>
      <c r="AM414" s="42"/>
      <c r="AN414" s="42"/>
    </row>
    <row r="415" spans="1:40" s="353" customFormat="1" ht="14.5">
      <c r="A415" s="342" t="s">
        <v>4349</v>
      </c>
      <c r="B415" s="193">
        <v>44138</v>
      </c>
      <c r="C415" s="319"/>
      <c r="D415" s="319"/>
      <c r="E415" s="185"/>
      <c r="F415" s="189"/>
      <c r="H415" s="185"/>
      <c r="I415" s="185"/>
      <c r="J415" s="230"/>
      <c r="K415" s="352"/>
      <c r="L415" s="352"/>
      <c r="M415" s="352"/>
      <c r="N415" s="352"/>
      <c r="O415" s="352"/>
      <c r="P415" s="352"/>
      <c r="Q415" s="185"/>
      <c r="R415" s="352"/>
      <c r="S415" s="185"/>
      <c r="T415" s="352"/>
      <c r="U415" s="233"/>
      <c r="V415" s="233"/>
      <c r="W415" s="233"/>
      <c r="X415" s="42"/>
      <c r="Y415" s="42"/>
      <c r="Z415" s="42"/>
      <c r="AA415" s="42"/>
      <c r="AB415" s="42"/>
      <c r="AC415" s="42"/>
      <c r="AD415" s="42"/>
      <c r="AE415" s="42"/>
      <c r="AF415" s="42"/>
      <c r="AG415" s="42"/>
      <c r="AH415" s="42"/>
      <c r="AI415" s="42"/>
      <c r="AJ415" s="42"/>
      <c r="AK415" s="42"/>
      <c r="AL415" s="42"/>
      <c r="AM415" s="42"/>
      <c r="AN415" s="42"/>
    </row>
    <row r="416" spans="1:40" s="353" customFormat="1" ht="14.5">
      <c r="A416" s="342" t="s">
        <v>4357</v>
      </c>
      <c r="B416" s="193">
        <v>44167</v>
      </c>
      <c r="C416" s="319">
        <v>11</v>
      </c>
      <c r="D416" s="319">
        <v>11</v>
      </c>
      <c r="E416" s="185"/>
      <c r="F416" s="37" t="s">
        <v>4355</v>
      </c>
      <c r="H416" s="185"/>
      <c r="I416" s="185"/>
      <c r="J416" s="230"/>
      <c r="K416" s="352"/>
      <c r="L416" s="352"/>
      <c r="M416" s="352"/>
      <c r="N416" s="352" t="s">
        <v>4356</v>
      </c>
      <c r="O416" s="352"/>
      <c r="P416" s="352"/>
      <c r="Q416" s="185"/>
      <c r="R416" s="352"/>
      <c r="S416" s="185"/>
      <c r="T416" s="352"/>
      <c r="U416" s="233"/>
      <c r="V416" s="233"/>
      <c r="W416" s="233"/>
      <c r="X416" s="42"/>
      <c r="Y416" s="42"/>
      <c r="Z416" s="42"/>
      <c r="AA416" s="42"/>
      <c r="AB416" s="42"/>
      <c r="AC416" s="42"/>
      <c r="AD416" s="42"/>
      <c r="AE416" s="42"/>
      <c r="AF416" s="42"/>
      <c r="AG416" s="42"/>
      <c r="AH416" s="42"/>
      <c r="AI416" s="42"/>
      <c r="AJ416" s="42"/>
      <c r="AK416" s="42"/>
      <c r="AL416" s="42"/>
      <c r="AM416" s="42"/>
      <c r="AN416" s="42"/>
    </row>
    <row r="417" spans="1:40" s="353" customFormat="1" ht="14.5">
      <c r="A417" s="342" t="s">
        <v>4364</v>
      </c>
      <c r="B417" s="193">
        <v>44177</v>
      </c>
      <c r="C417" s="319"/>
      <c r="D417" s="319">
        <v>10</v>
      </c>
      <c r="E417" s="185">
        <v>49</v>
      </c>
      <c r="F417" s="37"/>
      <c r="H417" s="185"/>
      <c r="I417" s="210">
        <v>1</v>
      </c>
      <c r="J417" s="230"/>
      <c r="K417" s="352"/>
      <c r="L417" s="352"/>
      <c r="M417" s="352"/>
      <c r="N417" s="352"/>
      <c r="O417" s="352"/>
      <c r="P417" s="352"/>
      <c r="Q417" s="185"/>
      <c r="R417" s="352"/>
      <c r="S417" s="185"/>
      <c r="T417" s="352"/>
      <c r="U417" s="233"/>
      <c r="V417" s="233"/>
      <c r="W417" s="233"/>
      <c r="X417" s="42"/>
      <c r="Y417" s="42"/>
      <c r="Z417" s="42"/>
      <c r="AA417" s="42"/>
      <c r="AB417" s="42"/>
      <c r="AC417" s="42"/>
      <c r="AD417" s="42"/>
      <c r="AE417" s="42"/>
      <c r="AF417" s="42"/>
      <c r="AG417" s="42"/>
      <c r="AH417" s="42"/>
      <c r="AI417" s="42"/>
      <c r="AJ417" s="42"/>
      <c r="AK417" s="42"/>
      <c r="AL417" s="42"/>
      <c r="AM417" s="42"/>
      <c r="AN417" s="42"/>
    </row>
    <row r="418" spans="1:40" s="353" customFormat="1" ht="14.5">
      <c r="A418" s="342" t="s">
        <v>4375</v>
      </c>
      <c r="B418" s="193">
        <v>44166</v>
      </c>
      <c r="C418" s="319">
        <v>127</v>
      </c>
      <c r="D418" s="319">
        <v>127</v>
      </c>
      <c r="E418" s="185"/>
      <c r="F418" s="37"/>
      <c r="H418" s="291">
        <v>1</v>
      </c>
      <c r="I418" s="210">
        <v>11</v>
      </c>
      <c r="J418" s="230"/>
      <c r="K418" s="352"/>
      <c r="L418" s="352"/>
      <c r="M418" s="352"/>
      <c r="N418" s="352">
        <v>3090</v>
      </c>
      <c r="O418" s="352">
        <v>3</v>
      </c>
      <c r="P418" s="352"/>
      <c r="Q418" s="185">
        <v>7</v>
      </c>
      <c r="R418" s="352"/>
      <c r="S418" s="185"/>
      <c r="T418" s="352"/>
      <c r="U418" s="233"/>
      <c r="V418" s="233"/>
      <c r="W418" s="233"/>
      <c r="X418" s="42"/>
      <c r="Y418" s="42"/>
      <c r="Z418" s="42"/>
      <c r="AA418" s="42"/>
      <c r="AB418" s="42"/>
      <c r="AC418" s="42"/>
      <c r="AD418" s="42"/>
      <c r="AE418" s="42"/>
      <c r="AF418" s="42"/>
      <c r="AG418" s="42"/>
      <c r="AH418" s="42"/>
      <c r="AI418" s="42"/>
      <c r="AJ418" s="42"/>
      <c r="AK418" s="42"/>
      <c r="AL418" s="42"/>
      <c r="AM418" s="42"/>
      <c r="AN418" s="42"/>
    </row>
    <row r="419" spans="1:40" s="353" customFormat="1" ht="14.5">
      <c r="A419" s="342" t="s">
        <v>4384</v>
      </c>
      <c r="B419" s="193">
        <v>44174</v>
      </c>
      <c r="C419" s="319">
        <v>22</v>
      </c>
      <c r="D419" s="319">
        <v>22</v>
      </c>
      <c r="E419" s="185"/>
      <c r="F419" s="37" t="s">
        <v>4390</v>
      </c>
      <c r="H419" s="185">
        <v>4</v>
      </c>
      <c r="I419" s="185">
        <v>7</v>
      </c>
      <c r="J419" s="230">
        <v>11</v>
      </c>
      <c r="K419" s="352"/>
      <c r="L419" s="352"/>
      <c r="M419" s="352"/>
      <c r="N419" s="352">
        <v>2980</v>
      </c>
      <c r="O419" s="352"/>
      <c r="P419" s="352"/>
      <c r="Q419" s="185"/>
      <c r="R419" s="352"/>
      <c r="S419" s="185"/>
      <c r="T419" s="352"/>
      <c r="U419" s="233"/>
      <c r="V419" s="233"/>
      <c r="W419" s="233"/>
      <c r="X419" s="42"/>
      <c r="Y419" s="42"/>
      <c r="Z419" s="42"/>
      <c r="AA419" s="42"/>
      <c r="AB419" s="42"/>
      <c r="AC419" s="42"/>
      <c r="AD419" s="42"/>
      <c r="AE419" s="42"/>
      <c r="AF419" s="42"/>
      <c r="AG419" s="42"/>
      <c r="AH419" s="42"/>
      <c r="AI419" s="42"/>
      <c r="AJ419" s="42"/>
      <c r="AK419" s="42"/>
      <c r="AL419" s="42"/>
      <c r="AM419" s="42"/>
      <c r="AN419" s="42"/>
    </row>
    <row r="420" spans="1:40" s="353" customFormat="1" ht="14.5">
      <c r="A420" s="342" t="s">
        <v>4393</v>
      </c>
      <c r="B420" s="193">
        <v>44146</v>
      </c>
      <c r="C420" s="319">
        <v>36</v>
      </c>
      <c r="D420" s="319">
        <v>35</v>
      </c>
      <c r="E420" s="185"/>
      <c r="F420" s="37" t="s">
        <v>4391</v>
      </c>
      <c r="H420" s="185"/>
      <c r="I420" s="210">
        <v>12</v>
      </c>
      <c r="J420" s="230"/>
      <c r="K420" s="352"/>
      <c r="L420" s="352"/>
      <c r="M420" s="352"/>
      <c r="N420" s="352">
        <v>2985</v>
      </c>
      <c r="O420" s="352">
        <v>9</v>
      </c>
      <c r="P420" s="352"/>
      <c r="Q420" s="185"/>
      <c r="R420" s="352"/>
      <c r="S420" s="185"/>
      <c r="T420" s="352"/>
      <c r="U420" s="233"/>
      <c r="V420" s="233"/>
      <c r="W420" s="233"/>
      <c r="X420" s="42"/>
      <c r="Y420" s="42"/>
      <c r="Z420" s="42"/>
      <c r="AA420" s="42"/>
      <c r="AB420" s="42"/>
      <c r="AC420" s="42"/>
      <c r="AD420" s="42"/>
      <c r="AE420" s="42"/>
      <c r="AF420" s="42"/>
      <c r="AG420" s="42"/>
      <c r="AH420" s="42"/>
      <c r="AI420" s="42"/>
      <c r="AJ420" s="42"/>
      <c r="AK420" s="42"/>
      <c r="AL420" s="42"/>
      <c r="AM420" s="42"/>
      <c r="AN420" s="42"/>
    </row>
    <row r="421" spans="1:40" s="353" customFormat="1" ht="14.5">
      <c r="A421" s="342" t="s">
        <v>4402</v>
      </c>
      <c r="B421" s="193">
        <v>44175</v>
      </c>
      <c r="C421" s="319">
        <v>24</v>
      </c>
      <c r="D421" s="319">
        <v>25</v>
      </c>
      <c r="E421" s="185"/>
      <c r="F421" s="37"/>
      <c r="H421" s="185"/>
      <c r="I421" s="210">
        <v>1</v>
      </c>
      <c r="J421" s="230"/>
      <c r="K421" s="352"/>
      <c r="L421" s="352"/>
      <c r="M421" s="352"/>
      <c r="N421" s="352"/>
      <c r="O421" s="352"/>
      <c r="P421" s="352"/>
      <c r="Q421" s="185">
        <v>1</v>
      </c>
      <c r="R421" s="352"/>
      <c r="S421" s="185"/>
      <c r="T421" s="352"/>
      <c r="U421" s="233"/>
      <c r="V421" s="233"/>
      <c r="W421" s="233"/>
      <c r="X421" s="42"/>
      <c r="Y421" s="42"/>
      <c r="Z421" s="42"/>
      <c r="AA421" s="42"/>
      <c r="AB421" s="42"/>
      <c r="AC421" s="42"/>
      <c r="AD421" s="42"/>
      <c r="AE421" s="42"/>
      <c r="AF421" s="42"/>
      <c r="AG421" s="42"/>
      <c r="AH421" s="42"/>
      <c r="AI421" s="42"/>
      <c r="AJ421" s="42"/>
      <c r="AK421" s="42"/>
      <c r="AL421" s="42"/>
      <c r="AM421" s="42"/>
      <c r="AN421" s="42"/>
    </row>
    <row r="422" spans="1:40" s="353" customFormat="1" ht="14.5">
      <c r="A422" s="342" t="s">
        <v>4407</v>
      </c>
      <c r="B422" s="193">
        <v>44176</v>
      </c>
      <c r="C422" s="319">
        <v>1</v>
      </c>
      <c r="D422" s="319">
        <v>1</v>
      </c>
      <c r="E422" s="185"/>
      <c r="F422" s="37"/>
      <c r="H422" s="185"/>
      <c r="I422" s="185"/>
      <c r="J422" s="230">
        <v>1</v>
      </c>
      <c r="K422" s="352"/>
      <c r="L422" s="352"/>
      <c r="M422" s="352"/>
      <c r="N422" s="352">
        <v>3936</v>
      </c>
      <c r="O422" s="352"/>
      <c r="P422" s="352"/>
      <c r="Q422" s="185"/>
      <c r="R422" s="352"/>
      <c r="S422" s="185"/>
      <c r="T422" s="352"/>
      <c r="U422" s="233"/>
      <c r="V422" s="233"/>
      <c r="W422" s="233"/>
      <c r="X422" s="42"/>
      <c r="Y422" s="42"/>
      <c r="Z422" s="42"/>
      <c r="AA422" s="42"/>
      <c r="AB422" s="42"/>
      <c r="AC422" s="42"/>
      <c r="AD422" s="42"/>
      <c r="AE422" s="42"/>
      <c r="AF422" s="42"/>
      <c r="AG422" s="42"/>
      <c r="AH422" s="42"/>
      <c r="AI422" s="42"/>
      <c r="AJ422" s="42"/>
      <c r="AK422" s="42"/>
      <c r="AL422" s="42"/>
      <c r="AM422" s="42"/>
      <c r="AN422" s="42"/>
    </row>
    <row r="423" spans="1:40" s="353" customFormat="1" ht="14.5">
      <c r="A423" s="342" t="s">
        <v>4417</v>
      </c>
      <c r="B423" s="239" t="s">
        <v>4137</v>
      </c>
      <c r="C423" s="319"/>
      <c r="D423" s="319">
        <v>54</v>
      </c>
      <c r="E423" s="185">
        <v>101</v>
      </c>
      <c r="F423" s="37"/>
      <c r="G423" s="223"/>
      <c r="H423" s="185"/>
      <c r="I423" s="185"/>
      <c r="J423" s="356">
        <v>7</v>
      </c>
      <c r="K423" s="352"/>
      <c r="L423" s="352"/>
      <c r="M423" s="352"/>
      <c r="N423" s="352"/>
      <c r="O423" s="352"/>
      <c r="P423" s="352"/>
      <c r="Q423" s="185"/>
      <c r="R423" s="352"/>
      <c r="S423" s="185"/>
      <c r="T423" s="352"/>
      <c r="U423" s="233"/>
      <c r="V423" s="233"/>
      <c r="W423" s="233"/>
      <c r="X423" s="42"/>
      <c r="Y423" s="42"/>
      <c r="Z423" s="42"/>
      <c r="AA423" s="42"/>
      <c r="AB423" s="42"/>
      <c r="AC423" s="42"/>
      <c r="AD423" s="42"/>
      <c r="AE423" s="42"/>
      <c r="AF423" s="42"/>
      <c r="AG423" s="42"/>
      <c r="AH423" s="42"/>
      <c r="AI423" s="42"/>
      <c r="AJ423" s="42"/>
      <c r="AK423" s="42"/>
      <c r="AL423" s="42"/>
      <c r="AM423" s="42"/>
      <c r="AN423" s="42"/>
    </row>
    <row r="424" spans="1:40" s="353" customFormat="1" ht="14.5">
      <c r="A424" s="342" t="s">
        <v>4422</v>
      </c>
      <c r="B424" s="193" t="s">
        <v>4428</v>
      </c>
      <c r="C424" s="319"/>
      <c r="D424" s="319">
        <v>1</v>
      </c>
      <c r="E424" s="185"/>
      <c r="F424" s="37"/>
      <c r="G424" s="223"/>
      <c r="H424" s="185"/>
      <c r="I424" s="185"/>
      <c r="J424" s="230"/>
      <c r="K424" s="352"/>
      <c r="L424" s="352"/>
      <c r="M424" s="352"/>
      <c r="N424" s="352"/>
      <c r="O424" s="352"/>
      <c r="P424" s="352"/>
      <c r="Q424" s="320">
        <v>2</v>
      </c>
      <c r="R424" s="352"/>
      <c r="S424" s="185"/>
      <c r="T424" s="352"/>
      <c r="U424" s="233"/>
      <c r="V424" s="233"/>
      <c r="W424" s="233"/>
      <c r="X424" s="42"/>
      <c r="Y424" s="42"/>
      <c r="Z424" s="42"/>
      <c r="AA424" s="42"/>
      <c r="AB424" s="42"/>
      <c r="AC424" s="42"/>
      <c r="AD424" s="42"/>
      <c r="AE424" s="42"/>
      <c r="AF424" s="42"/>
      <c r="AG424" s="42"/>
      <c r="AH424" s="42"/>
      <c r="AI424" s="42"/>
      <c r="AJ424" s="42"/>
      <c r="AK424" s="42"/>
      <c r="AL424" s="42"/>
      <c r="AM424" s="42"/>
      <c r="AN424" s="42"/>
    </row>
    <row r="425" spans="1:40" s="353" customFormat="1" ht="14.5">
      <c r="A425" s="342" t="s">
        <v>4431</v>
      </c>
      <c r="B425" s="193">
        <v>44180</v>
      </c>
      <c r="C425" s="319"/>
      <c r="D425" s="319"/>
      <c r="E425" s="185"/>
      <c r="F425" s="37"/>
      <c r="G425" s="223"/>
      <c r="H425" s="185"/>
      <c r="I425" s="185"/>
      <c r="J425" s="230"/>
      <c r="K425" s="352"/>
      <c r="L425" s="352"/>
      <c r="M425" s="352"/>
      <c r="N425" s="352"/>
      <c r="O425" s="352"/>
      <c r="P425" s="352"/>
      <c r="Q425" s="185"/>
      <c r="R425" s="352"/>
      <c r="S425" s="185"/>
      <c r="T425" s="352"/>
      <c r="U425" s="233"/>
      <c r="V425" s="233"/>
      <c r="W425" s="233"/>
      <c r="X425" s="42"/>
      <c r="Y425" s="42"/>
      <c r="Z425" s="42"/>
      <c r="AA425" s="42"/>
      <c r="AB425" s="42"/>
      <c r="AC425" s="42"/>
      <c r="AD425" s="42"/>
      <c r="AE425" s="42"/>
      <c r="AF425" s="42"/>
      <c r="AG425" s="42"/>
      <c r="AH425" s="42"/>
      <c r="AI425" s="42"/>
      <c r="AJ425" s="42"/>
      <c r="AK425" s="42"/>
      <c r="AL425" s="42"/>
      <c r="AM425" s="42"/>
      <c r="AN425" s="42"/>
    </row>
    <row r="426" spans="1:40" s="353" customFormat="1" ht="14.5">
      <c r="A426" s="342" t="s">
        <v>4437</v>
      </c>
      <c r="B426" s="193">
        <v>44130</v>
      </c>
      <c r="C426" s="319">
        <v>1</v>
      </c>
      <c r="D426" s="319">
        <v>1</v>
      </c>
      <c r="E426" s="185"/>
      <c r="F426" s="37" t="s">
        <v>3672</v>
      </c>
      <c r="G426" s="223"/>
      <c r="H426" s="185"/>
      <c r="I426" s="185">
        <v>1</v>
      </c>
      <c r="J426" s="230"/>
      <c r="K426" s="352"/>
      <c r="L426" s="352"/>
      <c r="M426" s="352"/>
      <c r="N426" s="352">
        <v>2130</v>
      </c>
      <c r="O426" s="352">
        <v>1</v>
      </c>
      <c r="P426" s="352">
        <v>1</v>
      </c>
      <c r="Q426" s="185"/>
      <c r="R426" s="352"/>
      <c r="S426" s="185"/>
      <c r="T426" s="352"/>
      <c r="U426" s="233"/>
      <c r="V426" s="233"/>
      <c r="W426" s="233"/>
      <c r="X426" s="42"/>
      <c r="Y426" s="42"/>
      <c r="Z426" s="42"/>
      <c r="AA426" s="42"/>
      <c r="AB426" s="42"/>
      <c r="AC426" s="42"/>
      <c r="AD426" s="42"/>
      <c r="AE426" s="42"/>
      <c r="AF426" s="42"/>
      <c r="AG426" s="42"/>
      <c r="AH426" s="42"/>
      <c r="AI426" s="42"/>
      <c r="AJ426" s="42"/>
      <c r="AK426" s="42"/>
      <c r="AL426" s="42"/>
      <c r="AM426" s="42"/>
      <c r="AN426" s="42"/>
    </row>
    <row r="427" spans="1:40" s="353" customFormat="1" ht="14.5">
      <c r="A427" s="342" t="s">
        <v>4442</v>
      </c>
      <c r="B427" s="193">
        <v>44043</v>
      </c>
      <c r="C427" s="319">
        <v>1</v>
      </c>
      <c r="D427" s="319">
        <v>1</v>
      </c>
      <c r="E427" s="185"/>
      <c r="F427" s="37" t="s">
        <v>4441</v>
      </c>
      <c r="G427" s="223"/>
      <c r="H427" s="185"/>
      <c r="I427" s="185"/>
      <c r="J427" s="230">
        <v>1</v>
      </c>
      <c r="K427" s="352"/>
      <c r="L427" s="352"/>
      <c r="M427" s="352"/>
      <c r="N427" s="352"/>
      <c r="O427" s="352"/>
      <c r="P427" s="352"/>
      <c r="Q427" s="185"/>
      <c r="R427" s="352"/>
      <c r="S427" s="185"/>
      <c r="T427" s="352"/>
      <c r="U427" s="233"/>
      <c r="V427" s="233"/>
      <c r="W427" s="233"/>
      <c r="X427" s="42"/>
      <c r="Y427" s="42"/>
      <c r="Z427" s="42"/>
      <c r="AA427" s="42"/>
      <c r="AB427" s="42"/>
      <c r="AC427" s="42"/>
      <c r="AD427" s="42"/>
      <c r="AE427" s="42"/>
      <c r="AF427" s="42"/>
      <c r="AG427" s="42"/>
      <c r="AH427" s="42"/>
      <c r="AI427" s="42"/>
      <c r="AJ427" s="42"/>
      <c r="AK427" s="42"/>
      <c r="AL427" s="42"/>
      <c r="AM427" s="42"/>
      <c r="AN427" s="42"/>
    </row>
    <row r="428" spans="1:40" s="353" customFormat="1" ht="14.5">
      <c r="A428" s="342" t="s">
        <v>4452</v>
      </c>
      <c r="B428" s="193">
        <v>44129</v>
      </c>
      <c r="C428" s="319">
        <v>6</v>
      </c>
      <c r="D428" s="319">
        <v>6</v>
      </c>
      <c r="E428" s="185"/>
      <c r="F428" s="37" t="s">
        <v>4448</v>
      </c>
      <c r="G428" s="223"/>
      <c r="H428" s="185"/>
      <c r="I428" s="185"/>
      <c r="J428" s="230">
        <v>6</v>
      </c>
      <c r="K428" s="352"/>
      <c r="L428" s="352"/>
      <c r="M428" s="352"/>
      <c r="N428" s="352" t="s">
        <v>4449</v>
      </c>
      <c r="O428" s="352"/>
      <c r="P428" s="352"/>
      <c r="Q428" s="185"/>
      <c r="R428" s="352"/>
      <c r="S428" s="185"/>
      <c r="T428" s="352"/>
      <c r="U428" s="233"/>
      <c r="V428" s="233"/>
      <c r="W428" s="233"/>
      <c r="X428" s="42"/>
      <c r="Y428" s="42"/>
      <c r="Z428" s="42"/>
      <c r="AA428" s="42"/>
      <c r="AB428" s="42"/>
      <c r="AC428" s="42"/>
      <c r="AD428" s="42"/>
      <c r="AE428" s="42"/>
      <c r="AF428" s="42"/>
      <c r="AG428" s="42"/>
      <c r="AH428" s="42"/>
      <c r="AI428" s="42"/>
      <c r="AJ428" s="42"/>
      <c r="AK428" s="42"/>
      <c r="AL428" s="42"/>
      <c r="AM428" s="42"/>
      <c r="AN428" s="42"/>
    </row>
    <row r="429" spans="1:40" s="353" customFormat="1" ht="14.5">
      <c r="A429" s="342" t="s">
        <v>4464</v>
      </c>
      <c r="B429" s="193">
        <v>44063</v>
      </c>
      <c r="C429" s="319">
        <v>1</v>
      </c>
      <c r="D429" s="319">
        <v>1</v>
      </c>
      <c r="E429" s="185"/>
      <c r="F429" s="37" t="s">
        <v>4460</v>
      </c>
      <c r="G429" s="223"/>
      <c r="H429" s="185"/>
      <c r="I429" s="185"/>
      <c r="J429" s="230"/>
      <c r="K429" s="352"/>
      <c r="L429" s="352"/>
      <c r="M429" s="352"/>
      <c r="N429" s="352">
        <v>2380</v>
      </c>
      <c r="O429" s="352"/>
      <c r="P429" s="352"/>
      <c r="Q429" s="185"/>
      <c r="R429" s="352"/>
      <c r="S429" s="185"/>
      <c r="T429" s="352"/>
      <c r="U429" s="233"/>
      <c r="V429" s="233"/>
      <c r="W429" s="233"/>
      <c r="X429" s="42"/>
      <c r="Y429" s="42"/>
      <c r="Z429" s="42"/>
      <c r="AA429" s="42"/>
      <c r="AB429" s="42"/>
      <c r="AC429" s="42"/>
      <c r="AD429" s="42"/>
      <c r="AE429" s="42"/>
      <c r="AF429" s="42"/>
      <c r="AG429" s="42"/>
      <c r="AH429" s="42"/>
      <c r="AI429" s="42"/>
      <c r="AJ429" s="42"/>
      <c r="AK429" s="42"/>
      <c r="AL429" s="42"/>
      <c r="AM429" s="42"/>
      <c r="AN429" s="42"/>
    </row>
    <row r="430" spans="1:40" s="353" customFormat="1" ht="14.5">
      <c r="A430" s="342" t="s">
        <v>4470</v>
      </c>
      <c r="B430" s="193">
        <v>44120</v>
      </c>
      <c r="C430" s="319">
        <v>1</v>
      </c>
      <c r="D430" s="319">
        <v>1</v>
      </c>
      <c r="E430" s="185"/>
      <c r="F430" s="37"/>
      <c r="G430" s="223"/>
      <c r="H430" s="185"/>
      <c r="J430" s="230"/>
      <c r="K430" s="352"/>
      <c r="L430" s="352"/>
      <c r="M430" s="352"/>
      <c r="N430" s="352"/>
      <c r="O430" s="352">
        <v>1</v>
      </c>
      <c r="P430" s="352"/>
      <c r="Q430" s="185"/>
      <c r="R430" s="352"/>
      <c r="S430" s="185"/>
      <c r="T430" s="352"/>
      <c r="U430" s="233"/>
      <c r="V430" s="233"/>
      <c r="W430" s="233"/>
      <c r="X430" s="42"/>
      <c r="Y430" s="42"/>
      <c r="Z430" s="42"/>
      <c r="AA430" s="42"/>
      <c r="AB430" s="42"/>
      <c r="AC430" s="42"/>
      <c r="AD430" s="42"/>
      <c r="AE430" s="42"/>
      <c r="AF430" s="42"/>
      <c r="AG430" s="42"/>
      <c r="AH430" s="42"/>
      <c r="AI430" s="42"/>
      <c r="AJ430" s="42"/>
      <c r="AK430" s="42"/>
      <c r="AL430" s="42"/>
      <c r="AM430" s="42"/>
      <c r="AN430" s="42"/>
    </row>
    <row r="431" spans="1:40" s="353" customFormat="1" ht="14.5">
      <c r="A431" s="342" t="s">
        <v>4475</v>
      </c>
      <c r="B431" s="193">
        <v>44180</v>
      </c>
      <c r="C431" s="319"/>
      <c r="D431" s="319">
        <v>90</v>
      </c>
      <c r="E431" s="185"/>
      <c r="F431" s="189">
        <f>(37.13+37.62)/2</f>
        <v>37.375</v>
      </c>
      <c r="G431" s="223"/>
      <c r="H431" s="185"/>
      <c r="I431" s="210">
        <v>18</v>
      </c>
      <c r="J431" s="230"/>
      <c r="K431" s="352"/>
      <c r="L431" s="352"/>
      <c r="M431" s="352"/>
      <c r="N431" s="352"/>
      <c r="O431" s="352"/>
      <c r="P431" s="352"/>
      <c r="Q431" s="185"/>
      <c r="R431" s="352">
        <v>16</v>
      </c>
      <c r="S431" s="185">
        <v>3</v>
      </c>
      <c r="T431" s="352"/>
      <c r="U431" s="233"/>
      <c r="V431" s="233"/>
      <c r="W431" s="233"/>
      <c r="X431" s="42"/>
      <c r="Y431" s="42"/>
      <c r="Z431" s="42"/>
      <c r="AA431" s="42"/>
      <c r="AB431" s="42"/>
      <c r="AC431" s="42"/>
      <c r="AD431" s="42"/>
      <c r="AE431" s="42"/>
      <c r="AF431" s="42"/>
      <c r="AG431" s="42"/>
      <c r="AH431" s="42"/>
      <c r="AI431" s="42"/>
      <c r="AJ431" s="42"/>
      <c r="AK431" s="42"/>
      <c r="AL431" s="42"/>
      <c r="AM431" s="42"/>
      <c r="AN431" s="42"/>
    </row>
    <row r="432" spans="1:40" s="353" customFormat="1" ht="14.5">
      <c r="A432" s="342" t="s">
        <v>4481</v>
      </c>
      <c r="B432" s="193">
        <v>44184</v>
      </c>
      <c r="C432" s="319">
        <v>1</v>
      </c>
      <c r="D432" s="319">
        <v>1</v>
      </c>
      <c r="E432" s="185"/>
      <c r="F432" s="37" t="s">
        <v>747</v>
      </c>
      <c r="G432" s="223"/>
      <c r="H432" s="185"/>
      <c r="I432" s="185"/>
      <c r="J432" s="230">
        <v>1</v>
      </c>
      <c r="K432" s="352"/>
      <c r="L432" s="352"/>
      <c r="M432" s="352"/>
      <c r="N432" s="352"/>
      <c r="O432" s="352"/>
      <c r="P432" s="352"/>
      <c r="Q432" s="185"/>
      <c r="R432" s="352"/>
      <c r="S432" s="185"/>
      <c r="T432" s="352"/>
      <c r="U432" s="233"/>
      <c r="V432" s="233"/>
      <c r="W432" s="233"/>
      <c r="X432" s="42"/>
      <c r="Y432" s="42"/>
      <c r="Z432" s="42"/>
      <c r="AA432" s="42"/>
      <c r="AB432" s="42"/>
      <c r="AC432" s="42"/>
      <c r="AD432" s="42"/>
      <c r="AE432" s="42"/>
      <c r="AF432" s="42"/>
      <c r="AG432" s="42"/>
      <c r="AH432" s="42"/>
      <c r="AI432" s="42"/>
      <c r="AJ432" s="42"/>
      <c r="AK432" s="42"/>
      <c r="AL432" s="42"/>
      <c r="AM432" s="42"/>
      <c r="AN432" s="42"/>
    </row>
    <row r="433" spans="1:40" s="353" customFormat="1" ht="14.5">
      <c r="A433" s="342" t="s">
        <v>4487</v>
      </c>
      <c r="B433" s="193">
        <v>44171</v>
      </c>
      <c r="C433" s="319">
        <v>1</v>
      </c>
      <c r="D433" s="319">
        <v>1</v>
      </c>
      <c r="E433" s="185"/>
      <c r="F433" s="37" t="s">
        <v>977</v>
      </c>
      <c r="G433" s="223"/>
      <c r="H433" s="185"/>
      <c r="I433" s="185"/>
      <c r="J433" s="230">
        <v>1</v>
      </c>
      <c r="K433" s="352"/>
      <c r="L433" s="352"/>
      <c r="M433" s="352"/>
      <c r="N433" s="352">
        <v>2500</v>
      </c>
      <c r="O433" s="352"/>
      <c r="P433" s="352"/>
      <c r="Q433" s="185"/>
      <c r="R433" s="352"/>
      <c r="S433" s="185"/>
      <c r="T433" s="352"/>
      <c r="U433" s="233"/>
      <c r="V433" s="233"/>
      <c r="W433" s="233"/>
      <c r="X433" s="42"/>
      <c r="Y433" s="42"/>
      <c r="Z433" s="42"/>
      <c r="AA433" s="42"/>
      <c r="AB433" s="42"/>
      <c r="AC433" s="42"/>
      <c r="AD433" s="42"/>
      <c r="AE433" s="42"/>
      <c r="AF433" s="42"/>
      <c r="AG433" s="42"/>
      <c r="AH433" s="42"/>
      <c r="AI433" s="42"/>
      <c r="AJ433" s="42"/>
      <c r="AK433" s="42"/>
      <c r="AL433" s="42"/>
      <c r="AM433" s="42"/>
      <c r="AN433" s="42"/>
    </row>
    <row r="434" spans="1:40" s="353" customFormat="1" ht="14.5">
      <c r="A434" s="342" t="s">
        <v>4494</v>
      </c>
      <c r="B434" s="193">
        <v>44182</v>
      </c>
      <c r="C434" s="319"/>
      <c r="D434" s="319"/>
      <c r="E434" s="185"/>
      <c r="F434" s="37"/>
      <c r="G434" s="223"/>
      <c r="H434" s="185"/>
      <c r="I434" s="185"/>
      <c r="J434" s="230"/>
      <c r="K434" s="352"/>
      <c r="L434" s="352"/>
      <c r="M434" s="352"/>
      <c r="N434" s="352"/>
      <c r="O434" s="352"/>
      <c r="P434" s="352"/>
      <c r="Q434" s="185"/>
      <c r="R434" s="352"/>
      <c r="S434" s="185"/>
      <c r="T434" s="352"/>
      <c r="U434" s="233"/>
      <c r="V434" s="233"/>
      <c r="W434" s="233"/>
      <c r="X434" s="42"/>
      <c r="Y434" s="42"/>
      <c r="Z434" s="42"/>
      <c r="AA434" s="42"/>
      <c r="AB434" s="42"/>
      <c r="AC434" s="42"/>
      <c r="AD434" s="42"/>
      <c r="AE434" s="42"/>
      <c r="AF434" s="42"/>
      <c r="AG434" s="42"/>
      <c r="AH434" s="42"/>
      <c r="AI434" s="42"/>
      <c r="AJ434" s="42"/>
      <c r="AK434" s="42"/>
      <c r="AL434" s="42"/>
      <c r="AM434" s="42"/>
      <c r="AN434" s="42"/>
    </row>
    <row r="435" spans="1:40" s="353" customFormat="1" ht="14.5">
      <c r="A435" s="342" t="s">
        <v>4500</v>
      </c>
      <c r="B435" s="193">
        <v>44186</v>
      </c>
      <c r="C435" s="319">
        <v>0</v>
      </c>
      <c r="D435" s="319"/>
      <c r="E435" s="185"/>
      <c r="F435" s="37"/>
      <c r="G435" s="223"/>
      <c r="H435" s="185"/>
      <c r="I435" s="185"/>
      <c r="J435" s="230"/>
      <c r="K435" s="352"/>
      <c r="L435" s="352"/>
      <c r="M435" s="352"/>
      <c r="N435" s="352"/>
      <c r="O435" s="352"/>
      <c r="P435" s="352">
        <v>1</v>
      </c>
      <c r="Q435" s="185"/>
      <c r="R435" s="352"/>
      <c r="S435" s="185"/>
      <c r="T435" s="352"/>
      <c r="U435" s="233"/>
      <c r="V435" s="233"/>
      <c r="W435" s="233"/>
      <c r="X435" s="42"/>
      <c r="Y435" s="42"/>
      <c r="Z435" s="42"/>
      <c r="AA435" s="42"/>
      <c r="AB435" s="42"/>
      <c r="AC435" s="42"/>
      <c r="AD435" s="42"/>
      <c r="AE435" s="42"/>
      <c r="AF435" s="42"/>
      <c r="AG435" s="42"/>
      <c r="AH435" s="42"/>
      <c r="AI435" s="42"/>
      <c r="AJ435" s="42"/>
      <c r="AK435" s="42"/>
      <c r="AL435" s="42"/>
      <c r="AM435" s="42"/>
      <c r="AN435" s="42"/>
    </row>
    <row r="436" spans="1:40" s="353" customFormat="1" ht="14.5">
      <c r="A436" s="342" t="s">
        <v>4506</v>
      </c>
      <c r="B436" s="193">
        <v>44181</v>
      </c>
      <c r="C436" s="319">
        <v>1</v>
      </c>
      <c r="D436" s="319">
        <v>1</v>
      </c>
      <c r="E436" s="185"/>
      <c r="F436" s="37" t="s">
        <v>3672</v>
      </c>
      <c r="G436" s="223"/>
      <c r="H436" s="185"/>
      <c r="I436" s="185"/>
      <c r="J436" s="230"/>
      <c r="K436" s="352"/>
      <c r="L436" s="352"/>
      <c r="M436" s="352"/>
      <c r="N436" s="352">
        <v>2370</v>
      </c>
      <c r="O436" s="352"/>
      <c r="P436" s="352">
        <v>1</v>
      </c>
      <c r="Q436" s="185"/>
      <c r="R436" s="352"/>
      <c r="S436" s="185"/>
      <c r="T436" s="352"/>
      <c r="U436" s="233"/>
      <c r="V436" s="233"/>
      <c r="W436" s="233"/>
      <c r="X436" s="42"/>
      <c r="Y436" s="42"/>
      <c r="Z436" s="42"/>
      <c r="AA436" s="42"/>
      <c r="AB436" s="42"/>
      <c r="AC436" s="42"/>
      <c r="AD436" s="42"/>
      <c r="AE436" s="42"/>
      <c r="AF436" s="42"/>
      <c r="AG436" s="42"/>
      <c r="AH436" s="42"/>
      <c r="AI436" s="42"/>
      <c r="AJ436" s="42"/>
      <c r="AK436" s="42"/>
      <c r="AL436" s="42"/>
      <c r="AM436" s="42"/>
      <c r="AN436" s="42"/>
    </row>
    <row r="437" spans="1:40" s="353" customFormat="1" ht="14.5">
      <c r="A437" s="342" t="s">
        <v>4514</v>
      </c>
      <c r="B437" s="239" t="s">
        <v>4520</v>
      </c>
      <c r="C437" s="319">
        <v>2</v>
      </c>
      <c r="D437" s="319">
        <v>1</v>
      </c>
      <c r="E437" s="185"/>
      <c r="F437" s="37" t="s">
        <v>4413</v>
      </c>
      <c r="G437" s="223"/>
      <c r="H437" s="185"/>
      <c r="I437" s="185"/>
      <c r="J437" s="230"/>
      <c r="K437" s="352"/>
      <c r="L437" s="352"/>
      <c r="M437" s="352"/>
      <c r="N437" s="352"/>
      <c r="O437" s="352">
        <v>2</v>
      </c>
      <c r="P437" s="352"/>
      <c r="Q437" s="185"/>
      <c r="R437" s="352"/>
      <c r="S437" s="185"/>
      <c r="T437" s="352"/>
      <c r="U437" s="233"/>
      <c r="V437" s="233"/>
      <c r="W437" s="233"/>
      <c r="X437" s="42"/>
      <c r="Y437" s="42"/>
      <c r="Z437" s="42"/>
      <c r="AA437" s="42"/>
      <c r="AB437" s="42"/>
      <c r="AC437" s="42"/>
      <c r="AD437" s="42"/>
      <c r="AE437" s="42"/>
      <c r="AF437" s="42"/>
      <c r="AG437" s="42"/>
      <c r="AH437" s="42"/>
      <c r="AI437" s="42"/>
      <c r="AJ437" s="42"/>
      <c r="AK437" s="42"/>
      <c r="AL437" s="42"/>
      <c r="AM437" s="42"/>
      <c r="AN437" s="42"/>
    </row>
    <row r="438" spans="1:40" s="353" customFormat="1" ht="14.5">
      <c r="A438" s="342" t="s">
        <v>4534</v>
      </c>
      <c r="B438" s="239" t="s">
        <v>4531</v>
      </c>
      <c r="C438" s="319">
        <v>101</v>
      </c>
      <c r="D438" s="319">
        <v>100</v>
      </c>
      <c r="E438" s="185"/>
      <c r="F438" s="37" t="s">
        <v>4523</v>
      </c>
      <c r="G438" s="223"/>
      <c r="H438" s="185"/>
      <c r="I438" s="210">
        <v>3</v>
      </c>
      <c r="J438" s="230"/>
      <c r="K438" s="352"/>
      <c r="L438" s="352"/>
      <c r="M438" s="352"/>
      <c r="N438" s="352">
        <v>3295</v>
      </c>
      <c r="O438" s="352">
        <v>19</v>
      </c>
      <c r="P438" s="352">
        <v>2</v>
      </c>
      <c r="Q438" s="185"/>
      <c r="R438" s="352"/>
      <c r="S438" s="185"/>
      <c r="T438" s="352"/>
      <c r="U438" s="233"/>
      <c r="V438" s="233"/>
      <c r="W438" s="233"/>
      <c r="X438" s="42"/>
      <c r="Y438" s="42"/>
      <c r="Z438" s="42"/>
      <c r="AA438" s="42"/>
      <c r="AB438" s="42"/>
      <c r="AC438" s="42"/>
      <c r="AD438" s="42"/>
      <c r="AE438" s="42"/>
      <c r="AF438" s="42"/>
      <c r="AG438" s="42"/>
      <c r="AH438" s="42"/>
      <c r="AI438" s="42"/>
      <c r="AJ438" s="42"/>
      <c r="AK438" s="42"/>
      <c r="AL438" s="42"/>
      <c r="AM438" s="42"/>
      <c r="AN438" s="42"/>
    </row>
    <row r="439" spans="1:40" s="353" customFormat="1" ht="14.5">
      <c r="A439" s="342" t="s">
        <v>4535</v>
      </c>
      <c r="B439" s="239" t="s">
        <v>4539</v>
      </c>
      <c r="C439" s="319">
        <v>0</v>
      </c>
      <c r="D439" s="319"/>
      <c r="E439" s="185"/>
      <c r="F439" s="37"/>
      <c r="G439" s="223"/>
      <c r="H439" s="185"/>
      <c r="I439" s="185"/>
      <c r="J439" s="230"/>
      <c r="K439" s="352"/>
      <c r="L439" s="352"/>
      <c r="M439" s="352"/>
      <c r="N439" s="352"/>
      <c r="O439" s="352"/>
      <c r="P439" s="352"/>
      <c r="Q439" s="185"/>
      <c r="R439" s="352"/>
      <c r="S439" s="185"/>
      <c r="T439" s="352"/>
      <c r="U439" s="233"/>
      <c r="V439" s="233"/>
      <c r="W439" s="233"/>
      <c r="X439" s="42"/>
      <c r="Y439" s="42"/>
      <c r="Z439" s="42"/>
      <c r="AA439" s="42"/>
      <c r="AB439" s="42"/>
      <c r="AC439" s="42"/>
      <c r="AD439" s="42"/>
      <c r="AE439" s="42"/>
      <c r="AF439" s="42"/>
      <c r="AG439" s="42"/>
      <c r="AH439" s="42"/>
      <c r="AI439" s="42"/>
      <c r="AJ439" s="42"/>
      <c r="AK439" s="42"/>
      <c r="AL439" s="42"/>
      <c r="AM439" s="42"/>
      <c r="AN439" s="42"/>
    </row>
    <row r="440" spans="1:40" s="353" customFormat="1" ht="14.5">
      <c r="A440" s="342" t="s">
        <v>4542</v>
      </c>
      <c r="B440" s="239" t="s">
        <v>4428</v>
      </c>
      <c r="C440" s="319"/>
      <c r="D440" s="319">
        <v>38</v>
      </c>
      <c r="E440" s="185">
        <v>8</v>
      </c>
      <c r="F440" s="37"/>
      <c r="G440" s="223"/>
      <c r="H440" s="185"/>
      <c r="I440" s="185"/>
      <c r="J440" s="230">
        <v>35</v>
      </c>
      <c r="K440" s="352"/>
      <c r="L440" s="352"/>
      <c r="M440" s="352"/>
      <c r="N440" s="352"/>
      <c r="O440" s="352"/>
      <c r="P440" s="352"/>
      <c r="Q440" s="185"/>
      <c r="R440" s="352"/>
      <c r="S440" s="185"/>
      <c r="T440" s="352"/>
      <c r="U440" s="233"/>
      <c r="V440" s="233"/>
      <c r="W440" s="233"/>
      <c r="X440" s="42"/>
      <c r="Y440" s="42"/>
      <c r="Z440" s="42"/>
      <c r="AA440" s="42"/>
      <c r="AB440" s="42"/>
      <c r="AC440" s="42"/>
      <c r="AD440" s="42"/>
      <c r="AE440" s="42"/>
      <c r="AF440" s="42"/>
      <c r="AG440" s="42"/>
      <c r="AH440" s="42"/>
      <c r="AI440" s="42"/>
      <c r="AJ440" s="42"/>
      <c r="AK440" s="42"/>
      <c r="AL440" s="42"/>
      <c r="AM440" s="42"/>
      <c r="AN440" s="42"/>
    </row>
    <row r="441" spans="1:40" s="362" customFormat="1" ht="14.5">
      <c r="A441" s="342" t="s">
        <v>4548</v>
      </c>
      <c r="B441" s="239" t="s">
        <v>4549</v>
      </c>
      <c r="C441" s="319">
        <v>1</v>
      </c>
      <c r="D441" s="319">
        <v>1</v>
      </c>
      <c r="E441" s="185"/>
      <c r="F441" s="37" t="s">
        <v>877</v>
      </c>
      <c r="G441" s="223"/>
      <c r="H441" s="185"/>
      <c r="I441" s="185">
        <v>1</v>
      </c>
      <c r="J441" s="230"/>
      <c r="K441" s="361"/>
      <c r="L441" s="361"/>
      <c r="M441" s="361"/>
      <c r="N441" s="361">
        <v>2500</v>
      </c>
      <c r="O441" s="361">
        <v>1</v>
      </c>
      <c r="P441" s="361"/>
      <c r="Q441" s="185"/>
      <c r="R441" s="361"/>
      <c r="S441" s="185"/>
      <c r="T441" s="361"/>
      <c r="U441" s="233"/>
      <c r="V441" s="233"/>
      <c r="W441" s="233"/>
      <c r="X441" s="42"/>
      <c r="Y441" s="42"/>
      <c r="Z441" s="42"/>
      <c r="AA441" s="42"/>
      <c r="AB441" s="42"/>
      <c r="AC441" s="42"/>
      <c r="AD441" s="42"/>
      <c r="AE441" s="42"/>
      <c r="AF441" s="42"/>
      <c r="AG441" s="42"/>
      <c r="AH441" s="42"/>
      <c r="AI441" s="42"/>
      <c r="AJ441" s="42"/>
      <c r="AK441" s="42"/>
      <c r="AL441" s="42"/>
      <c r="AM441" s="42"/>
      <c r="AN441" s="42"/>
    </row>
    <row r="442" spans="1:40" s="362" customFormat="1" ht="14.5">
      <c r="A442" s="342" t="s">
        <v>4552</v>
      </c>
      <c r="B442" s="239" t="s">
        <v>4549</v>
      </c>
      <c r="C442" s="319">
        <v>57</v>
      </c>
      <c r="D442" s="319">
        <v>57</v>
      </c>
      <c r="E442" s="185">
        <v>5</v>
      </c>
      <c r="F442" s="37" t="s">
        <v>4523</v>
      </c>
      <c r="G442" s="223"/>
      <c r="H442" s="185"/>
      <c r="I442" s="210">
        <v>10</v>
      </c>
      <c r="J442" s="230"/>
      <c r="K442" s="361"/>
      <c r="L442" s="361"/>
      <c r="M442" s="361"/>
      <c r="N442" s="361">
        <v>3072.28</v>
      </c>
      <c r="O442" s="361"/>
      <c r="P442" s="361"/>
      <c r="Q442" s="185"/>
      <c r="R442" s="361"/>
      <c r="S442" s="185"/>
      <c r="T442" s="361"/>
      <c r="U442" s="233"/>
      <c r="V442" s="233"/>
      <c r="W442" s="233"/>
      <c r="X442" s="42"/>
      <c r="Y442" s="42"/>
      <c r="Z442" s="42"/>
      <c r="AA442" s="42"/>
      <c r="AB442" s="42"/>
      <c r="AC442" s="42"/>
      <c r="AD442" s="42"/>
      <c r="AE442" s="42"/>
      <c r="AF442" s="42"/>
      <c r="AG442" s="42"/>
      <c r="AH442" s="42"/>
      <c r="AI442" s="42"/>
      <c r="AJ442" s="42"/>
      <c r="AK442" s="42"/>
      <c r="AL442" s="42"/>
      <c r="AM442" s="42"/>
      <c r="AN442" s="42"/>
    </row>
    <row r="443" spans="1:40" s="362" customFormat="1" ht="14.5">
      <c r="A443" s="342" t="s">
        <v>4556</v>
      </c>
      <c r="B443" s="239" t="s">
        <v>4557</v>
      </c>
      <c r="C443" s="319">
        <v>56</v>
      </c>
      <c r="D443" s="319">
        <v>57</v>
      </c>
      <c r="E443" s="185"/>
      <c r="F443" s="37" t="s">
        <v>4583</v>
      </c>
      <c r="G443" s="223"/>
      <c r="H443" s="185"/>
      <c r="I443" s="210">
        <v>13</v>
      </c>
      <c r="J443" s="230"/>
      <c r="K443" s="361"/>
      <c r="L443" s="361"/>
      <c r="M443" s="361"/>
      <c r="N443" s="361" t="s">
        <v>4584</v>
      </c>
      <c r="O443" s="361"/>
      <c r="P443" s="361"/>
      <c r="Q443" s="185"/>
      <c r="R443" s="361"/>
      <c r="S443" s="185">
        <v>2</v>
      </c>
      <c r="T443" s="361"/>
      <c r="U443" s="233"/>
      <c r="V443" s="233"/>
      <c r="W443" s="233"/>
      <c r="X443" s="42"/>
      <c r="Y443" s="42"/>
      <c r="Z443" s="42"/>
      <c r="AA443" s="42"/>
      <c r="AB443" s="42"/>
      <c r="AC443" s="42"/>
      <c r="AD443" s="42"/>
      <c r="AE443" s="42"/>
      <c r="AF443" s="42"/>
      <c r="AG443" s="42"/>
      <c r="AH443" s="42"/>
      <c r="AI443" s="42"/>
      <c r="AJ443" s="42"/>
      <c r="AK443" s="42"/>
      <c r="AL443" s="42"/>
      <c r="AM443" s="42"/>
      <c r="AN443" s="42"/>
    </row>
    <row r="444" spans="1:40" s="362" customFormat="1" ht="14.5">
      <c r="A444" s="342" t="s">
        <v>4560</v>
      </c>
      <c r="B444" s="239"/>
      <c r="C444" s="319">
        <v>0</v>
      </c>
      <c r="D444" s="319">
        <v>0</v>
      </c>
      <c r="E444" s="185"/>
      <c r="F444" s="37"/>
      <c r="G444" s="223"/>
      <c r="H444" s="185"/>
      <c r="I444" s="185"/>
      <c r="J444" s="230"/>
      <c r="K444" s="361"/>
      <c r="L444" s="361"/>
      <c r="M444" s="361"/>
      <c r="N444" s="361"/>
      <c r="O444" s="361"/>
      <c r="P444" s="361"/>
      <c r="Q444" s="185">
        <v>3</v>
      </c>
      <c r="R444" s="361"/>
      <c r="S444" s="185"/>
      <c r="T444" s="361"/>
      <c r="U444" s="233"/>
      <c r="V444" s="233"/>
      <c r="W444" s="233"/>
      <c r="X444" s="42"/>
      <c r="Y444" s="42"/>
      <c r="Z444" s="42"/>
      <c r="AA444" s="42"/>
      <c r="AB444" s="42"/>
      <c r="AC444" s="42"/>
      <c r="AD444" s="42"/>
      <c r="AE444" s="42"/>
      <c r="AF444" s="42"/>
      <c r="AG444" s="42"/>
      <c r="AH444" s="42"/>
      <c r="AI444" s="42"/>
      <c r="AJ444" s="42"/>
      <c r="AK444" s="42"/>
      <c r="AL444" s="42"/>
      <c r="AM444" s="42"/>
      <c r="AN444" s="42"/>
    </row>
    <row r="445" spans="1:40" s="362" customFormat="1" ht="14.5">
      <c r="A445" s="342" t="s">
        <v>4563</v>
      </c>
      <c r="B445" s="239" t="s">
        <v>4564</v>
      </c>
      <c r="C445" s="319"/>
      <c r="D445" s="319"/>
      <c r="E445" s="185"/>
      <c r="F445" s="37"/>
      <c r="G445" s="223"/>
      <c r="H445" s="185"/>
      <c r="I445" s="185"/>
      <c r="J445" s="230"/>
      <c r="K445" s="361"/>
      <c r="L445" s="361"/>
      <c r="M445" s="361"/>
      <c r="N445" s="361"/>
      <c r="O445" s="361"/>
      <c r="P445" s="361"/>
      <c r="Q445" s="185"/>
      <c r="R445" s="361"/>
      <c r="S445" s="185"/>
      <c r="T445" s="361"/>
      <c r="U445" s="233"/>
      <c r="V445" s="233"/>
      <c r="W445" s="233"/>
      <c r="X445" s="42"/>
      <c r="Y445" s="42"/>
      <c r="Z445" s="42"/>
      <c r="AA445" s="42"/>
      <c r="AB445" s="42"/>
      <c r="AC445" s="42"/>
      <c r="AD445" s="42"/>
      <c r="AE445" s="42"/>
      <c r="AF445" s="42"/>
      <c r="AG445" s="42"/>
      <c r="AH445" s="42"/>
      <c r="AI445" s="42"/>
      <c r="AJ445" s="42"/>
      <c r="AK445" s="42"/>
      <c r="AL445" s="42"/>
      <c r="AM445" s="42"/>
      <c r="AN445" s="42"/>
    </row>
    <row r="446" spans="1:40" s="362" customFormat="1" ht="14.5">
      <c r="A446" s="342" t="s">
        <v>4568</v>
      </c>
      <c r="B446" s="239" t="s">
        <v>4569</v>
      </c>
      <c r="C446" s="319">
        <v>49</v>
      </c>
      <c r="D446" s="319">
        <v>49</v>
      </c>
      <c r="E446" s="185"/>
      <c r="F446" s="37"/>
      <c r="G446" s="223"/>
      <c r="H446" s="185"/>
      <c r="I446" s="185"/>
      <c r="J446" s="230">
        <v>49</v>
      </c>
      <c r="K446" s="361"/>
      <c r="L446" s="361"/>
      <c r="M446" s="361"/>
      <c r="N446" s="361"/>
      <c r="O446" s="361"/>
      <c r="P446" s="361"/>
      <c r="Q446" s="185"/>
      <c r="R446" s="361"/>
      <c r="S446" s="185"/>
      <c r="T446" s="361"/>
      <c r="U446" s="233"/>
      <c r="V446" s="233"/>
      <c r="W446" s="233"/>
      <c r="X446" s="42"/>
      <c r="Y446" s="42"/>
      <c r="Z446" s="42"/>
      <c r="AA446" s="42"/>
      <c r="AB446" s="42"/>
      <c r="AC446" s="42"/>
      <c r="AD446" s="42"/>
      <c r="AE446" s="42"/>
      <c r="AF446" s="42"/>
      <c r="AG446" s="42"/>
      <c r="AH446" s="42"/>
      <c r="AI446" s="42"/>
      <c r="AJ446" s="42"/>
      <c r="AK446" s="42"/>
      <c r="AL446" s="42"/>
      <c r="AM446" s="42"/>
      <c r="AN446" s="42"/>
    </row>
    <row r="447" spans="1:40" s="362" customFormat="1" ht="14.5">
      <c r="A447" s="342" t="s">
        <v>4570</v>
      </c>
      <c r="B447" s="239" t="s">
        <v>4571</v>
      </c>
      <c r="P447" s="361"/>
      <c r="Q447" s="185"/>
      <c r="R447" s="361"/>
      <c r="S447" s="185"/>
      <c r="T447" s="361"/>
      <c r="U447" s="233"/>
      <c r="V447" s="233"/>
      <c r="W447" s="233"/>
      <c r="X447" s="42"/>
      <c r="Y447" s="42"/>
      <c r="Z447" s="42"/>
      <c r="AA447" s="42"/>
      <c r="AB447" s="42"/>
      <c r="AC447" s="42"/>
      <c r="AD447" s="42"/>
      <c r="AE447" s="42"/>
      <c r="AF447" s="42"/>
      <c r="AG447" s="42"/>
      <c r="AH447" s="42"/>
      <c r="AI447" s="42"/>
      <c r="AJ447" s="42"/>
      <c r="AK447" s="42"/>
      <c r="AL447" s="42"/>
      <c r="AM447" s="42"/>
      <c r="AN447" s="42"/>
    </row>
    <row r="448" spans="1:40" s="362" customFormat="1" ht="14.5">
      <c r="A448" s="342" t="s">
        <v>4573</v>
      </c>
      <c r="B448" s="239"/>
      <c r="C448" s="319">
        <v>3</v>
      </c>
      <c r="D448" s="319">
        <v>1</v>
      </c>
      <c r="E448" s="185"/>
      <c r="F448" s="37" t="s">
        <v>908</v>
      </c>
      <c r="G448" s="223"/>
      <c r="H448" s="185"/>
      <c r="I448" s="185">
        <v>3</v>
      </c>
      <c r="J448" s="230"/>
      <c r="K448" s="361"/>
      <c r="L448" s="361"/>
      <c r="M448" s="361"/>
      <c r="N448" s="361">
        <f>(1910+1390+1630)/3</f>
        <v>1643.3333333333333</v>
      </c>
      <c r="O448" s="361">
        <v>3</v>
      </c>
      <c r="P448" s="361"/>
      <c r="Q448" s="185"/>
      <c r="R448" s="361"/>
      <c r="S448" s="185"/>
      <c r="T448" s="361"/>
      <c r="U448" s="233"/>
      <c r="V448" s="233"/>
      <c r="W448" s="233"/>
      <c r="X448" s="42"/>
      <c r="Y448" s="42"/>
      <c r="Z448" s="42"/>
      <c r="AA448" s="42"/>
      <c r="AB448" s="42"/>
      <c r="AC448" s="42"/>
      <c r="AD448" s="42"/>
      <c r="AE448" s="42"/>
      <c r="AF448" s="42"/>
      <c r="AG448" s="42"/>
      <c r="AH448" s="42"/>
      <c r="AI448" s="42"/>
      <c r="AJ448" s="42"/>
      <c r="AK448" s="42"/>
      <c r="AL448" s="42"/>
      <c r="AM448" s="42"/>
      <c r="AN448" s="42"/>
    </row>
    <row r="449" spans="1:40" s="371" customFormat="1" ht="14.5">
      <c r="A449" s="342" t="s">
        <v>4646</v>
      </c>
      <c r="B449" s="369" t="s">
        <v>4652</v>
      </c>
      <c r="C449" s="373">
        <v>131</v>
      </c>
      <c r="D449" s="373">
        <v>131</v>
      </c>
      <c r="E449" s="365"/>
      <c r="F449" s="37"/>
      <c r="H449" s="365"/>
      <c r="I449" s="365"/>
      <c r="J449" s="367"/>
      <c r="K449" s="365"/>
      <c r="L449" s="365"/>
      <c r="M449" s="365"/>
      <c r="N449" s="365"/>
      <c r="O449" s="365"/>
      <c r="P449" s="365"/>
      <c r="Q449" s="365"/>
      <c r="R449" s="365"/>
      <c r="S449" s="365">
        <v>0</v>
      </c>
      <c r="T449" s="365"/>
      <c r="U449" s="374"/>
      <c r="V449" s="374"/>
      <c r="W449" s="374"/>
      <c r="X449" s="375"/>
      <c r="Y449" s="375"/>
      <c r="Z449" s="375"/>
      <c r="AA449" s="375"/>
      <c r="AB449" s="375"/>
      <c r="AC449" s="375"/>
      <c r="AD449" s="375"/>
      <c r="AE449" s="375"/>
      <c r="AF449" s="375"/>
      <c r="AG449" s="375"/>
      <c r="AH449" s="375"/>
      <c r="AI449" s="375"/>
      <c r="AJ449" s="375"/>
      <c r="AK449" s="375"/>
      <c r="AL449" s="375"/>
      <c r="AM449" s="375"/>
      <c r="AN449" s="375"/>
    </row>
    <row r="450" spans="1:40" s="362" customFormat="1" ht="14.5">
      <c r="A450" s="342" t="s">
        <v>406</v>
      </c>
      <c r="B450" s="239" t="s">
        <v>249</v>
      </c>
      <c r="C450" s="319"/>
      <c r="D450" s="319"/>
      <c r="E450" s="185"/>
      <c r="F450" s="37"/>
      <c r="G450" s="223"/>
      <c r="H450" s="185"/>
      <c r="I450" s="185"/>
      <c r="J450" s="230"/>
      <c r="K450" s="361"/>
      <c r="L450" s="361"/>
      <c r="M450" s="361"/>
      <c r="N450" s="361"/>
      <c r="O450" s="361"/>
      <c r="P450" s="361"/>
      <c r="Q450" s="185"/>
      <c r="R450" s="361"/>
      <c r="S450" s="185"/>
      <c r="T450" s="361"/>
      <c r="U450" s="233"/>
      <c r="V450" s="233"/>
      <c r="W450" s="233"/>
      <c r="X450" s="42"/>
      <c r="Y450" s="42"/>
      <c r="Z450" s="42"/>
      <c r="AA450" s="42"/>
      <c r="AB450" s="42"/>
      <c r="AC450" s="42"/>
      <c r="AD450" s="42"/>
      <c r="AE450" s="42"/>
      <c r="AF450" s="42"/>
      <c r="AG450" s="42"/>
      <c r="AH450" s="42"/>
      <c r="AI450" s="42"/>
      <c r="AJ450" s="42"/>
      <c r="AK450" s="42"/>
      <c r="AL450" s="42"/>
      <c r="AM450" s="42"/>
      <c r="AN450" s="42"/>
    </row>
    <row r="451" spans="1:40" s="362" customFormat="1" ht="14.5">
      <c r="A451" s="342" t="s">
        <v>4579</v>
      </c>
      <c r="B451" s="239" t="s">
        <v>4580</v>
      </c>
      <c r="C451" s="319">
        <v>30</v>
      </c>
      <c r="D451" s="319">
        <v>30</v>
      </c>
      <c r="E451" s="185"/>
      <c r="F451" s="37"/>
      <c r="G451" s="223"/>
      <c r="H451" s="185"/>
      <c r="I451" s="185"/>
      <c r="J451" s="350">
        <v>30</v>
      </c>
      <c r="K451" s="361"/>
      <c r="L451" s="361"/>
      <c r="M451" s="361"/>
      <c r="N451" s="361">
        <v>3370</v>
      </c>
      <c r="O451" s="361"/>
      <c r="P451" s="361"/>
      <c r="Q451" s="185">
        <v>0</v>
      </c>
      <c r="R451" s="361"/>
      <c r="S451" s="185"/>
      <c r="T451" s="361"/>
      <c r="U451" s="233"/>
      <c r="V451" s="233"/>
      <c r="W451" s="233"/>
      <c r="X451" s="42"/>
      <c r="Y451" s="42"/>
      <c r="Z451" s="42"/>
      <c r="AA451" s="42"/>
      <c r="AB451" s="42"/>
      <c r="AC451" s="42"/>
      <c r="AD451" s="42"/>
      <c r="AE451" s="42"/>
      <c r="AF451" s="42"/>
      <c r="AG451" s="42"/>
      <c r="AH451" s="42"/>
      <c r="AI451" s="42"/>
      <c r="AJ451" s="42"/>
      <c r="AK451" s="42"/>
      <c r="AL451" s="42"/>
      <c r="AM451" s="42"/>
      <c r="AN451" s="42"/>
    </row>
    <row r="452" spans="1:40" s="362" customFormat="1" ht="14.5">
      <c r="A452" s="342" t="s">
        <v>4581</v>
      </c>
      <c r="B452" s="239" t="s">
        <v>4582</v>
      </c>
      <c r="C452" s="319">
        <v>13</v>
      </c>
      <c r="D452" s="319">
        <v>13</v>
      </c>
      <c r="E452" s="185"/>
      <c r="F452" s="37"/>
      <c r="G452" s="223"/>
      <c r="H452" s="185"/>
      <c r="I452" s="185"/>
      <c r="J452" s="230"/>
      <c r="K452" s="361"/>
      <c r="L452" s="361"/>
      <c r="M452" s="361"/>
      <c r="N452" s="361"/>
      <c r="O452" s="361"/>
      <c r="P452" s="361"/>
      <c r="Q452" s="185"/>
      <c r="R452" s="361"/>
      <c r="S452" s="185"/>
      <c r="T452" s="361"/>
      <c r="U452" s="233"/>
      <c r="V452" s="233"/>
      <c r="W452" s="233"/>
      <c r="X452" s="42"/>
      <c r="Y452" s="42"/>
      <c r="Z452" s="42"/>
      <c r="AA452" s="42"/>
      <c r="AB452" s="42"/>
      <c r="AC452" s="42"/>
      <c r="AD452" s="42"/>
      <c r="AE452" s="42"/>
      <c r="AF452" s="42"/>
      <c r="AG452" s="42"/>
      <c r="AH452" s="42"/>
      <c r="AI452" s="42"/>
      <c r="AJ452" s="42"/>
      <c r="AK452" s="42"/>
      <c r="AL452" s="42"/>
      <c r="AM452" s="42"/>
      <c r="AN452" s="42"/>
    </row>
    <row r="453" spans="1:40" s="366" customFormat="1" ht="14.5">
      <c r="A453" s="342" t="s">
        <v>4654</v>
      </c>
      <c r="B453" s="239" t="s">
        <v>4652</v>
      </c>
      <c r="C453" s="319">
        <v>16</v>
      </c>
      <c r="D453" s="319">
        <v>15</v>
      </c>
      <c r="E453" s="185"/>
      <c r="F453" s="37"/>
      <c r="G453" s="223"/>
      <c r="H453" s="185">
        <v>5</v>
      </c>
      <c r="I453" s="185">
        <v>2</v>
      </c>
      <c r="J453" s="230">
        <v>9</v>
      </c>
      <c r="K453" s="365"/>
      <c r="L453" s="365"/>
      <c r="M453" s="365"/>
      <c r="N453" s="365">
        <v>2455.3000000000002</v>
      </c>
      <c r="O453" s="365">
        <v>5</v>
      </c>
      <c r="P453" s="365"/>
      <c r="Q453" s="185">
        <v>1</v>
      </c>
      <c r="R453" s="365">
        <v>6</v>
      </c>
      <c r="S453" s="185">
        <v>2</v>
      </c>
      <c r="T453" s="365"/>
      <c r="U453" s="233"/>
      <c r="V453" s="233"/>
      <c r="W453" s="233"/>
      <c r="X453" s="42"/>
      <c r="Y453" s="42"/>
      <c r="Z453" s="42"/>
      <c r="AA453" s="42"/>
      <c r="AB453" s="42"/>
      <c r="AC453" s="42"/>
      <c r="AD453" s="42"/>
      <c r="AE453" s="42"/>
      <c r="AF453" s="42"/>
      <c r="AG453" s="42"/>
      <c r="AH453" s="42"/>
      <c r="AI453" s="42"/>
      <c r="AJ453" s="42"/>
      <c r="AK453" s="42"/>
      <c r="AL453" s="42"/>
      <c r="AM453" s="42"/>
      <c r="AN453" s="42"/>
    </row>
    <row r="454" spans="1:40" s="379" customFormat="1" ht="14.5">
      <c r="A454" s="83" t="s">
        <v>4702</v>
      </c>
      <c r="B454" s="239" t="s">
        <v>4708</v>
      </c>
      <c r="C454" s="319">
        <v>1</v>
      </c>
      <c r="D454" s="319">
        <v>1</v>
      </c>
      <c r="E454" s="185"/>
      <c r="F454" s="37" t="s">
        <v>763</v>
      </c>
      <c r="G454" s="223"/>
      <c r="H454" s="185"/>
      <c r="I454" s="185">
        <v>1</v>
      </c>
      <c r="J454" s="230"/>
      <c r="K454" s="378"/>
      <c r="L454" s="378"/>
      <c r="M454" s="378"/>
      <c r="N454" s="378">
        <v>1510</v>
      </c>
      <c r="O454" s="378">
        <v>1</v>
      </c>
      <c r="P454" s="378">
        <v>1</v>
      </c>
      <c r="Q454" s="185"/>
      <c r="R454" s="378"/>
      <c r="S454" s="185"/>
      <c r="T454" s="378"/>
      <c r="U454" s="233"/>
      <c r="V454" s="233"/>
      <c r="W454" s="233"/>
      <c r="X454" s="42"/>
      <c r="Y454" s="42"/>
      <c r="Z454" s="42"/>
      <c r="AA454" s="42"/>
      <c r="AB454" s="42"/>
      <c r="AC454" s="42"/>
      <c r="AD454" s="42"/>
      <c r="AE454" s="42"/>
      <c r="AF454" s="42"/>
      <c r="AG454" s="42"/>
      <c r="AH454" s="42"/>
      <c r="AI454" s="42"/>
      <c r="AJ454" s="42"/>
      <c r="AK454" s="42"/>
      <c r="AL454" s="42"/>
      <c r="AM454" s="42"/>
      <c r="AN454" s="42"/>
    </row>
    <row r="455" spans="1:40" s="379" customFormat="1" ht="14.5">
      <c r="A455" s="83" t="s">
        <v>4716</v>
      </c>
      <c r="B455" s="239" t="s">
        <v>4724</v>
      </c>
      <c r="C455" s="319">
        <v>5</v>
      </c>
      <c r="D455" s="319">
        <v>5</v>
      </c>
      <c r="E455" s="185">
        <v>9</v>
      </c>
      <c r="F455" s="37"/>
      <c r="G455" s="223"/>
      <c r="H455" s="185"/>
      <c r="I455" s="185"/>
      <c r="J455" s="230">
        <v>5</v>
      </c>
      <c r="K455" s="378"/>
      <c r="L455" s="378"/>
      <c r="M455" s="378"/>
      <c r="N455" s="378"/>
      <c r="O455" s="378"/>
      <c r="P455" s="378"/>
      <c r="Q455" s="185"/>
      <c r="R455" s="378"/>
      <c r="S455" s="185"/>
      <c r="T455" s="378"/>
      <c r="U455" s="233"/>
      <c r="V455" s="233"/>
      <c r="W455" s="233"/>
      <c r="X455" s="42"/>
      <c r="Y455" s="42"/>
      <c r="Z455" s="42"/>
      <c r="AA455" s="42"/>
      <c r="AB455" s="42"/>
      <c r="AC455" s="42"/>
      <c r="AD455" s="42"/>
      <c r="AE455" s="42"/>
      <c r="AF455" s="42"/>
      <c r="AG455" s="42"/>
      <c r="AH455" s="42"/>
      <c r="AI455" s="42"/>
      <c r="AJ455" s="42"/>
      <c r="AK455" s="42"/>
      <c r="AL455" s="42"/>
      <c r="AM455" s="42"/>
      <c r="AN455" s="42"/>
    </row>
    <row r="456" spans="1:40" s="379" customFormat="1" ht="14.5">
      <c r="A456" s="83" t="s">
        <v>4726</v>
      </c>
      <c r="B456" s="239" t="s">
        <v>4730</v>
      </c>
      <c r="C456" s="319">
        <v>11</v>
      </c>
      <c r="D456" s="319">
        <v>11</v>
      </c>
      <c r="E456" s="185"/>
      <c r="F456" s="37" t="s">
        <v>4725</v>
      </c>
      <c r="G456" s="223"/>
      <c r="H456" s="185"/>
      <c r="I456" s="185"/>
      <c r="J456" s="230">
        <v>11</v>
      </c>
      <c r="K456" s="378"/>
      <c r="L456" s="378"/>
      <c r="M456" s="378"/>
      <c r="N456" s="378" t="s">
        <v>4356</v>
      </c>
      <c r="O456" s="378"/>
      <c r="P456" s="378"/>
      <c r="Q456" s="185"/>
      <c r="R456" s="378">
        <v>1</v>
      </c>
      <c r="S456" s="185"/>
      <c r="T456" s="378"/>
      <c r="U456" s="233"/>
      <c r="V456" s="233"/>
      <c r="W456" s="233"/>
      <c r="X456" s="42"/>
      <c r="Y456" s="42"/>
      <c r="Z456" s="42"/>
      <c r="AA456" s="42"/>
      <c r="AB456" s="42"/>
      <c r="AC456" s="42"/>
      <c r="AD456" s="42"/>
      <c r="AE456" s="42"/>
      <c r="AF456" s="42"/>
      <c r="AG456" s="42"/>
      <c r="AH456" s="42"/>
      <c r="AI456" s="42"/>
      <c r="AJ456" s="42"/>
      <c r="AK456" s="42"/>
      <c r="AL456" s="42"/>
      <c r="AM456" s="42"/>
      <c r="AN456" s="42"/>
    </row>
    <row r="457" spans="1:40" s="379" customFormat="1" ht="14.5">
      <c r="A457" s="83" t="s">
        <v>417</v>
      </c>
      <c r="B457" s="239" t="s">
        <v>4735</v>
      </c>
      <c r="C457" s="319">
        <v>1</v>
      </c>
      <c r="D457" s="319">
        <v>1</v>
      </c>
      <c r="E457" s="185"/>
      <c r="F457" s="37" t="s">
        <v>882</v>
      </c>
      <c r="G457" s="223"/>
      <c r="H457" s="185">
        <v>1</v>
      </c>
      <c r="I457" s="185"/>
      <c r="J457" s="230"/>
      <c r="K457" s="378"/>
      <c r="L457" s="378"/>
      <c r="M457" s="378"/>
      <c r="N457" s="378">
        <v>1880</v>
      </c>
      <c r="O457" s="378">
        <v>1</v>
      </c>
      <c r="P457" s="378"/>
      <c r="Q457" s="185"/>
      <c r="R457" s="378"/>
      <c r="S457" s="185"/>
      <c r="T457" s="378"/>
      <c r="U457" s="233"/>
      <c r="V457" s="233"/>
      <c r="W457" s="233"/>
      <c r="X457" s="42"/>
      <c r="Y457" s="42"/>
      <c r="Z457" s="42"/>
      <c r="AA457" s="42"/>
      <c r="AB457" s="42"/>
      <c r="AC457" s="42"/>
      <c r="AD457" s="42"/>
      <c r="AE457" s="42"/>
      <c r="AF457" s="42"/>
      <c r="AG457" s="42"/>
      <c r="AH457" s="42"/>
      <c r="AI457" s="42"/>
      <c r="AJ457" s="42"/>
      <c r="AK457" s="42"/>
      <c r="AL457" s="42"/>
      <c r="AM457" s="42"/>
      <c r="AN457" s="42"/>
    </row>
    <row r="458" spans="1:40" s="379" customFormat="1" ht="14.5">
      <c r="A458" s="83" t="s">
        <v>4740</v>
      </c>
      <c r="B458" s="239" t="s">
        <v>4746</v>
      </c>
      <c r="C458" s="319">
        <v>1</v>
      </c>
      <c r="D458" s="319">
        <v>1</v>
      </c>
      <c r="E458" s="185"/>
      <c r="F458" s="37" t="s">
        <v>4739</v>
      </c>
      <c r="G458" s="223"/>
      <c r="H458" s="185">
        <v>1</v>
      </c>
      <c r="I458" s="185"/>
      <c r="J458" s="230"/>
      <c r="K458" s="378"/>
      <c r="L458" s="378"/>
      <c r="M458" s="378"/>
      <c r="N458" s="378"/>
      <c r="O458" s="378">
        <v>1</v>
      </c>
      <c r="P458" s="378"/>
      <c r="Q458" s="185"/>
      <c r="R458" s="378"/>
      <c r="S458" s="185"/>
      <c r="T458" s="378"/>
      <c r="U458" s="233"/>
      <c r="V458" s="233"/>
      <c r="W458" s="233"/>
      <c r="X458" s="42"/>
      <c r="Y458" s="42"/>
      <c r="Z458" s="42"/>
      <c r="AA458" s="42"/>
      <c r="AB458" s="42"/>
      <c r="AC458" s="42"/>
      <c r="AD458" s="42"/>
      <c r="AE458" s="42"/>
      <c r="AF458" s="42"/>
      <c r="AG458" s="42"/>
      <c r="AH458" s="42"/>
      <c r="AI458" s="42"/>
      <c r="AJ458" s="42"/>
      <c r="AK458" s="42"/>
      <c r="AL458" s="42"/>
      <c r="AM458" s="42"/>
      <c r="AN458" s="42"/>
    </row>
    <row r="459" spans="1:40" s="379" customFormat="1" ht="14.5">
      <c r="A459" s="83" t="s">
        <v>4027</v>
      </c>
      <c r="B459" s="239" t="s">
        <v>4752</v>
      </c>
      <c r="C459" s="319">
        <v>1</v>
      </c>
      <c r="D459" s="319">
        <v>1</v>
      </c>
      <c r="E459" s="185"/>
      <c r="F459" s="37" t="s">
        <v>4413</v>
      </c>
      <c r="G459" s="223"/>
      <c r="H459" s="185"/>
      <c r="I459" s="185"/>
      <c r="J459" s="230"/>
      <c r="K459" s="378"/>
      <c r="L459" s="378"/>
      <c r="M459" s="378"/>
      <c r="N459" s="378">
        <v>1270</v>
      </c>
      <c r="O459" s="378">
        <v>1</v>
      </c>
      <c r="P459" s="378"/>
      <c r="Q459" s="185"/>
      <c r="R459" s="378"/>
      <c r="S459" s="185">
        <v>1</v>
      </c>
      <c r="T459" s="378"/>
      <c r="U459" s="233"/>
      <c r="V459" s="233"/>
      <c r="W459" s="233"/>
      <c r="X459" s="42"/>
      <c r="Y459" s="42"/>
      <c r="Z459" s="42"/>
      <c r="AA459" s="42"/>
      <c r="AB459" s="42"/>
      <c r="AC459" s="42"/>
      <c r="AD459" s="42"/>
      <c r="AE459" s="42"/>
      <c r="AF459" s="42"/>
      <c r="AG459" s="42"/>
      <c r="AH459" s="42"/>
      <c r="AI459" s="42"/>
      <c r="AJ459" s="42"/>
      <c r="AK459" s="42"/>
      <c r="AL459" s="42"/>
      <c r="AM459" s="42"/>
      <c r="AN459" s="42"/>
    </row>
    <row r="460" spans="1:40" s="382" customFormat="1" ht="14.5">
      <c r="A460" s="83" t="s">
        <v>4755</v>
      </c>
      <c r="B460" s="239" t="s">
        <v>3721</v>
      </c>
      <c r="C460" s="319">
        <v>11</v>
      </c>
      <c r="D460" s="319">
        <v>11</v>
      </c>
      <c r="E460" s="185">
        <v>23</v>
      </c>
      <c r="F460" s="37" t="s">
        <v>4391</v>
      </c>
      <c r="G460" s="223"/>
      <c r="H460" s="185"/>
      <c r="I460" s="185"/>
      <c r="J460" s="230"/>
      <c r="K460" s="381"/>
      <c r="L460" s="381"/>
      <c r="M460" s="381"/>
      <c r="N460" s="381"/>
      <c r="O460" s="381"/>
      <c r="P460" s="381"/>
      <c r="Q460" s="185"/>
      <c r="R460" s="381"/>
      <c r="S460" s="185"/>
      <c r="T460" s="381"/>
      <c r="U460" s="233"/>
      <c r="V460" s="233"/>
      <c r="W460" s="233"/>
      <c r="X460" s="42"/>
      <c r="Y460" s="42"/>
      <c r="Z460" s="42"/>
      <c r="AA460" s="42"/>
      <c r="AB460" s="42"/>
      <c r="AC460" s="42"/>
      <c r="AD460" s="42"/>
      <c r="AE460" s="42"/>
      <c r="AF460" s="42"/>
      <c r="AG460" s="42"/>
      <c r="AH460" s="42"/>
      <c r="AI460" s="42"/>
      <c r="AJ460" s="42"/>
      <c r="AK460" s="42"/>
      <c r="AL460" s="42"/>
      <c r="AM460" s="42"/>
      <c r="AN460" s="42"/>
    </row>
    <row r="461" spans="1:40" s="382" customFormat="1" ht="14.5">
      <c r="A461" s="83" t="s">
        <v>4769</v>
      </c>
      <c r="B461" s="239" t="s">
        <v>4761</v>
      </c>
      <c r="C461" s="319">
        <v>6</v>
      </c>
      <c r="D461" s="319">
        <v>6</v>
      </c>
      <c r="E461" s="185">
        <v>5</v>
      </c>
      <c r="F461" s="37"/>
      <c r="G461" s="223"/>
      <c r="H461" s="185"/>
      <c r="I461" s="185"/>
      <c r="J461" s="230"/>
      <c r="K461" s="381"/>
      <c r="L461" s="381"/>
      <c r="M461" s="381">
        <v>3</v>
      </c>
      <c r="N461" s="381"/>
      <c r="O461" s="381"/>
      <c r="P461" s="381"/>
      <c r="Q461" s="185"/>
      <c r="R461" s="381"/>
      <c r="S461" s="185"/>
      <c r="T461" s="381"/>
      <c r="U461" s="233"/>
      <c r="V461" s="233"/>
      <c r="W461" s="233"/>
      <c r="X461" s="42"/>
      <c r="Y461" s="42"/>
      <c r="Z461" s="42"/>
      <c r="AA461" s="42"/>
      <c r="AB461" s="42"/>
      <c r="AC461" s="42"/>
      <c r="AD461" s="42"/>
      <c r="AE461" s="42"/>
      <c r="AF461" s="42"/>
      <c r="AG461" s="42"/>
      <c r="AH461" s="42"/>
      <c r="AI461" s="42"/>
      <c r="AJ461" s="42"/>
      <c r="AK461" s="42"/>
      <c r="AL461" s="42"/>
      <c r="AM461" s="42"/>
      <c r="AN461" s="42"/>
    </row>
    <row r="462" spans="1:40" s="382" customFormat="1" ht="14.5">
      <c r="A462" s="83" t="s">
        <v>35</v>
      </c>
      <c r="B462" s="239" t="s">
        <v>4776</v>
      </c>
      <c r="C462" s="319">
        <v>27</v>
      </c>
      <c r="D462" s="319">
        <v>26</v>
      </c>
      <c r="E462" s="185"/>
      <c r="F462" s="37"/>
      <c r="G462" s="223"/>
      <c r="H462" s="185"/>
      <c r="I462" s="185"/>
      <c r="J462" s="350">
        <v>21</v>
      </c>
      <c r="K462" s="381"/>
      <c r="L462" s="381"/>
      <c r="M462" s="381"/>
      <c r="N462" s="381" t="s">
        <v>4781</v>
      </c>
      <c r="O462" s="381"/>
      <c r="P462" s="381"/>
      <c r="Q462" s="185"/>
      <c r="R462" s="381"/>
      <c r="S462" s="185"/>
      <c r="T462" s="381"/>
      <c r="U462" s="233"/>
      <c r="V462" s="233"/>
      <c r="W462" s="233"/>
      <c r="X462" s="42"/>
      <c r="Y462" s="42"/>
      <c r="Z462" s="42"/>
      <c r="AA462" s="42"/>
      <c r="AB462" s="42"/>
      <c r="AC462" s="42"/>
      <c r="AD462" s="42"/>
      <c r="AE462" s="42"/>
      <c r="AF462" s="42"/>
      <c r="AG462" s="42"/>
      <c r="AH462" s="42"/>
      <c r="AI462" s="42"/>
      <c r="AJ462" s="42"/>
      <c r="AK462" s="42"/>
      <c r="AL462" s="42"/>
      <c r="AM462" s="42"/>
      <c r="AN462" s="42"/>
    </row>
    <row r="463" spans="1:40" s="382" customFormat="1" ht="14.5">
      <c r="A463" s="83" t="s">
        <v>277</v>
      </c>
      <c r="B463" s="239" t="s">
        <v>4788</v>
      </c>
      <c r="C463" s="319">
        <v>13</v>
      </c>
      <c r="D463" s="319">
        <v>13</v>
      </c>
      <c r="E463" s="185"/>
      <c r="F463" s="37"/>
      <c r="G463" s="223"/>
      <c r="H463" s="185"/>
      <c r="I463" s="185"/>
      <c r="J463" s="392"/>
      <c r="K463" s="381"/>
      <c r="L463" s="381"/>
      <c r="M463" s="381"/>
      <c r="N463" s="381"/>
      <c r="O463" s="381"/>
      <c r="P463" s="381"/>
      <c r="Q463" s="185"/>
      <c r="R463" s="381"/>
      <c r="S463" s="185"/>
      <c r="T463" s="381"/>
      <c r="U463" s="233"/>
      <c r="V463" s="233"/>
      <c r="W463" s="233"/>
      <c r="X463" s="42"/>
      <c r="Y463" s="42"/>
      <c r="Z463" s="42"/>
      <c r="AA463" s="42"/>
      <c r="AB463" s="42"/>
      <c r="AC463" s="42"/>
      <c r="AD463" s="42"/>
      <c r="AE463" s="42"/>
      <c r="AF463" s="42"/>
      <c r="AG463" s="42"/>
      <c r="AH463" s="42"/>
      <c r="AI463" s="42"/>
      <c r="AJ463" s="42"/>
      <c r="AK463" s="42"/>
      <c r="AL463" s="42"/>
      <c r="AM463" s="42"/>
      <c r="AN463" s="42"/>
    </row>
    <row r="464" spans="1:40" s="382" customFormat="1" ht="14.5">
      <c r="A464" s="83" t="s">
        <v>4792</v>
      </c>
      <c r="B464" s="239" t="s">
        <v>4796</v>
      </c>
      <c r="C464" s="319">
        <v>74</v>
      </c>
      <c r="D464" s="319">
        <v>74</v>
      </c>
      <c r="E464" s="185"/>
      <c r="F464" s="37"/>
      <c r="G464" s="223"/>
      <c r="H464" s="185"/>
      <c r="I464" s="185"/>
      <c r="J464" s="392"/>
      <c r="K464" s="381"/>
      <c r="L464" s="381"/>
      <c r="M464" s="381"/>
      <c r="N464" s="381"/>
      <c r="O464" s="381"/>
      <c r="P464" s="381"/>
      <c r="Q464" s="185"/>
      <c r="R464" s="381"/>
      <c r="S464" s="185"/>
      <c r="T464" s="381"/>
      <c r="U464" s="233"/>
      <c r="V464" s="233"/>
      <c r="W464" s="233"/>
      <c r="X464" s="42"/>
      <c r="Y464" s="42"/>
      <c r="Z464" s="42"/>
      <c r="AA464" s="42"/>
      <c r="AB464" s="42"/>
      <c r="AC464" s="42"/>
      <c r="AD464" s="42"/>
      <c r="AE464" s="42"/>
      <c r="AF464" s="42"/>
      <c r="AG464" s="42"/>
      <c r="AH464" s="42"/>
      <c r="AI464" s="42"/>
      <c r="AJ464" s="42"/>
      <c r="AK464" s="42"/>
      <c r="AL464" s="42"/>
      <c r="AM464" s="42"/>
      <c r="AN464" s="42"/>
    </row>
    <row r="465" spans="1:40" s="389" customFormat="1" ht="14.5">
      <c r="A465" s="83" t="s">
        <v>4802</v>
      </c>
      <c r="B465" s="239" t="s">
        <v>4809</v>
      </c>
      <c r="C465" s="319">
        <v>1</v>
      </c>
      <c r="D465" s="319">
        <v>1</v>
      </c>
      <c r="E465" s="185"/>
      <c r="F465" s="37" t="s">
        <v>3641</v>
      </c>
      <c r="G465" s="223"/>
      <c r="H465" s="185"/>
      <c r="I465" s="185"/>
      <c r="J465" s="230">
        <v>1</v>
      </c>
      <c r="K465" s="388"/>
      <c r="L465" s="388"/>
      <c r="M465" s="388"/>
      <c r="N465" s="388"/>
      <c r="O465" s="388"/>
      <c r="P465" s="388"/>
      <c r="Q465" s="185"/>
      <c r="R465" s="388"/>
      <c r="S465" s="185"/>
      <c r="T465" s="388"/>
      <c r="U465" s="233"/>
      <c r="V465" s="233"/>
      <c r="W465" s="233"/>
      <c r="X465" s="42"/>
      <c r="Y465" s="42"/>
      <c r="Z465" s="42"/>
      <c r="AA465" s="42"/>
      <c r="AB465" s="42"/>
      <c r="AC465" s="42"/>
      <c r="AD465" s="42"/>
      <c r="AE465" s="42"/>
      <c r="AF465" s="42"/>
      <c r="AG465" s="42"/>
      <c r="AH465" s="42"/>
      <c r="AI465" s="42"/>
      <c r="AJ465" s="42"/>
      <c r="AK465" s="42"/>
      <c r="AL465" s="42"/>
      <c r="AM465" s="42"/>
      <c r="AN465" s="42"/>
    </row>
    <row r="466" spans="1:40" s="389" customFormat="1" ht="14.5">
      <c r="A466" s="83" t="s">
        <v>4810</v>
      </c>
      <c r="B466" s="239" t="s">
        <v>4815</v>
      </c>
      <c r="C466" s="319"/>
      <c r="D466" s="319"/>
      <c r="E466" s="185">
        <v>1</v>
      </c>
      <c r="F466" s="37"/>
      <c r="G466" s="223"/>
      <c r="H466" s="185"/>
      <c r="I466" s="185"/>
      <c r="J466" s="230"/>
      <c r="K466" s="388"/>
      <c r="L466" s="388"/>
      <c r="M466" s="388"/>
      <c r="N466" s="388"/>
      <c r="O466" s="388"/>
      <c r="P466" s="388"/>
      <c r="Q466" s="185"/>
      <c r="R466" s="388"/>
      <c r="S466" s="185"/>
      <c r="T466" s="388"/>
      <c r="U466" s="233"/>
      <c r="V466" s="233"/>
      <c r="W466" s="233"/>
      <c r="X466" s="42"/>
      <c r="Y466" s="42"/>
      <c r="Z466" s="42"/>
      <c r="AA466" s="42"/>
      <c r="AB466" s="42"/>
      <c r="AC466" s="42"/>
      <c r="AD466" s="42"/>
      <c r="AE466" s="42"/>
      <c r="AF466" s="42"/>
      <c r="AG466" s="42"/>
      <c r="AH466" s="42"/>
      <c r="AI466" s="42"/>
      <c r="AJ466" s="42"/>
      <c r="AK466" s="42"/>
      <c r="AL466" s="42"/>
      <c r="AM466" s="42"/>
      <c r="AN466" s="42"/>
    </row>
    <row r="467" spans="1:40" s="389" customFormat="1" ht="14.5">
      <c r="A467" s="83" t="s">
        <v>4820</v>
      </c>
      <c r="B467" s="239" t="s">
        <v>4826</v>
      </c>
      <c r="C467" s="319">
        <v>145</v>
      </c>
      <c r="D467" s="319">
        <v>145</v>
      </c>
      <c r="E467" s="185"/>
      <c r="F467" s="37" t="s">
        <v>935</v>
      </c>
      <c r="G467" s="223"/>
      <c r="H467" s="185"/>
      <c r="I467" s="210">
        <v>55</v>
      </c>
      <c r="J467" s="350">
        <v>90</v>
      </c>
      <c r="K467" s="388"/>
      <c r="L467" s="388"/>
      <c r="M467" s="388"/>
      <c r="N467" s="388"/>
      <c r="O467" s="388"/>
      <c r="P467" s="388">
        <v>7</v>
      </c>
      <c r="Q467" s="185"/>
      <c r="R467" s="388"/>
      <c r="S467" s="185">
        <v>9</v>
      </c>
      <c r="T467" s="388"/>
      <c r="U467" s="233"/>
      <c r="V467" s="233"/>
      <c r="W467" s="233"/>
      <c r="X467" s="42"/>
      <c r="Y467" s="42"/>
      <c r="Z467" s="42"/>
      <c r="AA467" s="42"/>
      <c r="AB467" s="42"/>
      <c r="AC467" s="42"/>
      <c r="AD467" s="42"/>
      <c r="AE467" s="42"/>
      <c r="AF467" s="42"/>
      <c r="AG467" s="42"/>
      <c r="AH467" s="42"/>
      <c r="AI467" s="42"/>
      <c r="AJ467" s="42"/>
      <c r="AK467" s="42"/>
      <c r="AL467" s="42"/>
      <c r="AM467" s="42"/>
      <c r="AN467" s="42"/>
    </row>
    <row r="468" spans="1:40" s="394" customFormat="1" ht="14.5">
      <c r="A468" s="83" t="s">
        <v>4830</v>
      </c>
      <c r="B468" s="239" t="s">
        <v>4836</v>
      </c>
      <c r="C468" s="319">
        <v>114</v>
      </c>
      <c r="D468" s="319">
        <v>114</v>
      </c>
      <c r="E468" s="185"/>
      <c r="F468" s="37"/>
      <c r="G468" s="223"/>
      <c r="H468" s="185"/>
      <c r="I468" s="210">
        <v>10</v>
      </c>
      <c r="J468" s="230"/>
      <c r="K468" s="393"/>
      <c r="L468" s="393">
        <v>4</v>
      </c>
      <c r="M468" s="393"/>
      <c r="N468" s="393"/>
      <c r="O468" s="393">
        <v>8</v>
      </c>
      <c r="P468" s="393"/>
      <c r="Q468" s="185"/>
      <c r="R468" s="393"/>
      <c r="S468" s="185">
        <v>3</v>
      </c>
      <c r="T468" s="393"/>
      <c r="U468" s="233"/>
      <c r="V468" s="233"/>
      <c r="W468" s="233"/>
      <c r="X468" s="42"/>
      <c r="Y468" s="42"/>
      <c r="Z468" s="42"/>
      <c r="AA468" s="42"/>
      <c r="AB468" s="42"/>
      <c r="AC468" s="42"/>
      <c r="AD468" s="42"/>
      <c r="AE468" s="42"/>
      <c r="AF468" s="42"/>
      <c r="AG468" s="42"/>
      <c r="AH468" s="42"/>
      <c r="AI468" s="42"/>
      <c r="AJ468" s="42"/>
      <c r="AK468" s="42"/>
      <c r="AL468" s="42"/>
      <c r="AM468" s="42"/>
      <c r="AN468" s="42"/>
    </row>
    <row r="469" spans="1:40" s="394" customFormat="1" ht="14.5">
      <c r="A469" s="83" t="s">
        <v>4838</v>
      </c>
      <c r="B469" s="239" t="s">
        <v>4843</v>
      </c>
      <c r="C469" s="319">
        <v>1</v>
      </c>
      <c r="D469" s="319">
        <v>1</v>
      </c>
      <c r="E469" s="185"/>
      <c r="F469" s="37"/>
      <c r="G469" s="223"/>
      <c r="H469" s="185"/>
      <c r="I469" s="185"/>
      <c r="J469" s="230">
        <v>1</v>
      </c>
      <c r="K469" s="393"/>
      <c r="L469" s="393"/>
      <c r="M469" s="393"/>
      <c r="N469" s="393"/>
      <c r="O469" s="393"/>
      <c r="P469" s="393"/>
      <c r="Q469" s="185"/>
      <c r="R469" s="393"/>
      <c r="S469" s="185"/>
      <c r="T469" s="393"/>
      <c r="U469" s="233"/>
      <c r="V469" s="233"/>
      <c r="W469" s="233"/>
      <c r="X469" s="42"/>
      <c r="Y469" s="42"/>
      <c r="Z469" s="42"/>
      <c r="AA469" s="42"/>
      <c r="AB469" s="42"/>
      <c r="AC469" s="42"/>
      <c r="AD469" s="42"/>
      <c r="AE469" s="42"/>
      <c r="AF469" s="42"/>
      <c r="AG469" s="42"/>
      <c r="AH469" s="42"/>
      <c r="AI469" s="42"/>
      <c r="AJ469" s="42"/>
      <c r="AK469" s="42"/>
      <c r="AL469" s="42"/>
      <c r="AM469" s="42"/>
      <c r="AN469" s="42"/>
    </row>
    <row r="470" spans="1:40" s="394" customFormat="1" ht="14.5">
      <c r="A470" s="83" t="s">
        <v>4846</v>
      </c>
      <c r="B470" s="239" t="s">
        <v>4852</v>
      </c>
      <c r="C470" s="319">
        <v>13</v>
      </c>
      <c r="D470" s="319">
        <v>13</v>
      </c>
      <c r="E470" s="185">
        <v>7</v>
      </c>
      <c r="F470" s="37"/>
      <c r="G470" s="223"/>
      <c r="H470" s="185"/>
      <c r="I470" s="185"/>
      <c r="J470" s="230"/>
      <c r="K470" s="393"/>
      <c r="L470" s="393"/>
      <c r="M470" s="393"/>
      <c r="N470" s="393"/>
      <c r="O470" s="393"/>
      <c r="P470" s="393"/>
      <c r="Q470" s="185"/>
      <c r="R470" s="393"/>
      <c r="S470" s="185"/>
      <c r="T470" s="393"/>
      <c r="U470" s="233"/>
      <c r="V470" s="233"/>
      <c r="W470" s="233"/>
      <c r="X470" s="42"/>
      <c r="Y470" s="42"/>
      <c r="Z470" s="42"/>
      <c r="AA470" s="42"/>
      <c r="AB470" s="42"/>
      <c r="AC470" s="42"/>
      <c r="AD470" s="42"/>
      <c r="AE470" s="42"/>
      <c r="AF470" s="42"/>
      <c r="AG470" s="42"/>
      <c r="AH470" s="42"/>
      <c r="AI470" s="42"/>
      <c r="AJ470" s="42"/>
      <c r="AK470" s="42"/>
      <c r="AL470" s="42"/>
      <c r="AM470" s="42"/>
      <c r="AN470" s="42"/>
    </row>
    <row r="471" spans="1:40" s="394" customFormat="1" ht="14.5">
      <c r="A471" s="83" t="s">
        <v>4853</v>
      </c>
      <c r="B471" s="239" t="s">
        <v>4859</v>
      </c>
      <c r="C471" s="319">
        <v>1</v>
      </c>
      <c r="D471" s="319">
        <v>1</v>
      </c>
      <c r="E471" s="185"/>
      <c r="F471" s="37" t="s">
        <v>869</v>
      </c>
      <c r="G471" s="223"/>
      <c r="H471" s="185"/>
      <c r="I471" s="185"/>
      <c r="J471" s="230">
        <v>1</v>
      </c>
      <c r="K471" s="393"/>
      <c r="L471" s="393"/>
      <c r="M471" s="393"/>
      <c r="N471" s="393"/>
      <c r="O471" s="393"/>
      <c r="P471" s="393"/>
      <c r="Q471" s="185"/>
      <c r="R471" s="393"/>
      <c r="S471" s="185"/>
      <c r="T471" s="393"/>
      <c r="U471" s="233"/>
      <c r="V471" s="233"/>
      <c r="W471" s="233"/>
      <c r="X471" s="42"/>
      <c r="Y471" s="42"/>
      <c r="Z471" s="42"/>
      <c r="AA471" s="42"/>
      <c r="AB471" s="42"/>
      <c r="AC471" s="42"/>
      <c r="AD471" s="42"/>
      <c r="AE471" s="42"/>
      <c r="AF471" s="42"/>
      <c r="AG471" s="42"/>
      <c r="AH471" s="42"/>
      <c r="AI471" s="42"/>
      <c r="AJ471" s="42"/>
      <c r="AK471" s="42"/>
      <c r="AL471" s="42"/>
      <c r="AM471" s="42"/>
      <c r="AN471" s="42"/>
    </row>
    <row r="472" spans="1:40" s="394" customFormat="1" ht="14.5">
      <c r="A472" s="208" t="s">
        <v>4863</v>
      </c>
      <c r="B472" s="239" t="s">
        <v>4859</v>
      </c>
      <c r="C472" s="404">
        <f>627+381</f>
        <v>1008</v>
      </c>
      <c r="D472" s="404">
        <f>627+381</f>
        <v>1008</v>
      </c>
      <c r="E472" s="185">
        <v>47</v>
      </c>
      <c r="F472" s="37" t="s">
        <v>4523</v>
      </c>
      <c r="G472" s="223">
        <v>6</v>
      </c>
      <c r="H472" s="185">
        <v>24</v>
      </c>
      <c r="I472" s="185">
        <v>90</v>
      </c>
      <c r="J472" s="350">
        <v>503</v>
      </c>
      <c r="K472" s="393"/>
      <c r="L472" s="393"/>
      <c r="M472" s="393"/>
      <c r="N472" s="393"/>
      <c r="O472" s="393">
        <v>156</v>
      </c>
      <c r="P472" s="393"/>
      <c r="Q472" s="185">
        <v>9</v>
      </c>
      <c r="R472" s="393"/>
      <c r="S472" s="185">
        <v>4</v>
      </c>
      <c r="T472" s="393"/>
      <c r="U472" s="233"/>
      <c r="V472" s="233"/>
      <c r="W472" s="233"/>
      <c r="X472" s="42"/>
      <c r="Y472" s="42"/>
      <c r="Z472" s="42"/>
      <c r="AA472" s="42"/>
      <c r="AB472" s="42"/>
      <c r="AC472" s="42"/>
      <c r="AD472" s="42"/>
      <c r="AE472" s="42"/>
      <c r="AF472" s="42"/>
      <c r="AG472" s="42"/>
      <c r="AH472" s="42"/>
      <c r="AI472" s="42"/>
      <c r="AJ472" s="42"/>
      <c r="AK472" s="42"/>
      <c r="AL472" s="42"/>
      <c r="AM472" s="42"/>
      <c r="AN472" s="42"/>
    </row>
    <row r="473" spans="1:40" ht="15.75" customHeight="1">
      <c r="A473" s="208" t="s">
        <v>4870</v>
      </c>
      <c r="C473" s="319">
        <v>1</v>
      </c>
      <c r="D473" s="319">
        <v>1</v>
      </c>
      <c r="F473" s="189" t="s">
        <v>4869</v>
      </c>
      <c r="N473">
        <v>3250</v>
      </c>
      <c r="O473">
        <v>1</v>
      </c>
    </row>
    <row r="474" spans="1:40" s="394" customFormat="1" ht="15.75" customHeight="1">
      <c r="A474" s="208" t="s">
        <v>4876</v>
      </c>
      <c r="B474" s="239" t="s">
        <v>4900</v>
      </c>
      <c r="F474" s="189"/>
    </row>
    <row r="475" spans="1:40" s="394" customFormat="1" ht="15.75" customHeight="1">
      <c r="A475" s="208" t="s">
        <v>4885</v>
      </c>
      <c r="B475" s="239" t="s">
        <v>4892</v>
      </c>
      <c r="C475" s="394">
        <v>33</v>
      </c>
      <c r="D475" s="394">
        <v>32</v>
      </c>
      <c r="E475" s="394">
        <v>38</v>
      </c>
      <c r="F475" s="394">
        <v>38</v>
      </c>
      <c r="I475" s="406">
        <v>15</v>
      </c>
      <c r="O475" s="394">
        <v>4</v>
      </c>
      <c r="S475" s="394">
        <v>2</v>
      </c>
    </row>
    <row r="476" spans="1:40" s="394" customFormat="1" ht="15.75" customHeight="1">
      <c r="A476" s="208" t="s">
        <v>4895</v>
      </c>
      <c r="B476" s="239"/>
      <c r="I476" s="406">
        <v>2</v>
      </c>
    </row>
    <row r="477" spans="1:40" s="409" customFormat="1" ht="15.75" customHeight="1">
      <c r="A477" s="208" t="s">
        <v>4901</v>
      </c>
      <c r="B477" s="239" t="s">
        <v>4911</v>
      </c>
      <c r="C477" s="409">
        <v>7</v>
      </c>
      <c r="D477" s="409">
        <v>7</v>
      </c>
      <c r="E477" s="409">
        <v>1</v>
      </c>
      <c r="I477" s="223"/>
      <c r="Q477" s="409">
        <v>1</v>
      </c>
    </row>
    <row r="478" spans="1:40" s="409" customFormat="1" ht="15.75" customHeight="1">
      <c r="A478" s="208" t="s">
        <v>4912</v>
      </c>
      <c r="B478" s="239"/>
      <c r="C478" s="412">
        <v>21</v>
      </c>
      <c r="D478" s="412">
        <v>20</v>
      </c>
      <c r="I478" s="223"/>
    </row>
    <row r="479" spans="1:40" s="412" customFormat="1" ht="15.75" customHeight="1">
      <c r="A479" s="208" t="s">
        <v>4918</v>
      </c>
      <c r="B479" s="239" t="s">
        <v>4924</v>
      </c>
      <c r="C479" s="412">
        <v>25</v>
      </c>
      <c r="D479" s="412">
        <v>24</v>
      </c>
      <c r="I479" s="223"/>
      <c r="M479" s="412">
        <v>4</v>
      </c>
      <c r="N479" s="423" t="s">
        <v>4928</v>
      </c>
    </row>
    <row r="480" spans="1:40" s="412" customFormat="1" ht="15.75" customHeight="1">
      <c r="A480" s="208" t="s">
        <v>4933</v>
      </c>
      <c r="B480" s="239" t="s">
        <v>4950</v>
      </c>
      <c r="C480" s="412">
        <v>35</v>
      </c>
      <c r="D480" s="412">
        <v>41</v>
      </c>
      <c r="I480" s="406">
        <v>7</v>
      </c>
      <c r="J480" s="428">
        <v>31</v>
      </c>
    </row>
    <row r="481" spans="1:19" s="412" customFormat="1" ht="15.75" customHeight="1">
      <c r="A481" s="208" t="s">
        <v>4937</v>
      </c>
      <c r="B481" s="239"/>
      <c r="I481" s="223"/>
      <c r="N481" s="412">
        <v>3200</v>
      </c>
    </row>
    <row r="482" spans="1:19" s="412" customFormat="1" ht="15.75" customHeight="1">
      <c r="A482" s="208" t="s">
        <v>4942</v>
      </c>
      <c r="B482" s="239" t="s">
        <v>4946</v>
      </c>
      <c r="C482" s="412">
        <v>5</v>
      </c>
      <c r="D482" s="412">
        <v>5</v>
      </c>
      <c r="E482" s="412">
        <v>1</v>
      </c>
      <c r="I482" s="223"/>
      <c r="J482" s="412">
        <v>5</v>
      </c>
      <c r="S482" s="412">
        <v>0</v>
      </c>
    </row>
    <row r="483" spans="1:19" s="412" customFormat="1" ht="15.75" customHeight="1">
      <c r="A483" s="208" t="s">
        <v>4957</v>
      </c>
      <c r="B483" s="239" t="s">
        <v>4960</v>
      </c>
      <c r="C483" s="412">
        <v>709</v>
      </c>
      <c r="D483" s="412">
        <v>736</v>
      </c>
      <c r="E483" s="412">
        <v>3193</v>
      </c>
      <c r="I483" s="223"/>
      <c r="Q483" s="428">
        <v>3</v>
      </c>
      <c r="S483" s="412">
        <v>3</v>
      </c>
    </row>
    <row r="484" spans="1:19" s="416" customFormat="1" ht="15.75" customHeight="1">
      <c r="A484" s="208" t="s">
        <v>4963</v>
      </c>
      <c r="B484" s="239" t="s">
        <v>4964</v>
      </c>
      <c r="C484" s="416">
        <v>9</v>
      </c>
      <c r="D484" s="416">
        <v>9</v>
      </c>
      <c r="F484" s="416">
        <v>37</v>
      </c>
      <c r="H484" s="416">
        <v>1</v>
      </c>
      <c r="I484" s="223"/>
      <c r="J484" s="416">
        <v>8</v>
      </c>
      <c r="N484" s="189" t="s">
        <v>4978</v>
      </c>
      <c r="O484" s="416">
        <v>4</v>
      </c>
      <c r="R484" s="416">
        <v>1</v>
      </c>
    </row>
    <row r="485" spans="1:19" s="416" customFormat="1" ht="15.75" customHeight="1">
      <c r="A485" s="208" t="s">
        <v>4966</v>
      </c>
      <c r="B485" s="239" t="s">
        <v>4967</v>
      </c>
      <c r="C485" s="416">
        <v>0</v>
      </c>
      <c r="E485" s="416">
        <v>1</v>
      </c>
      <c r="I485" s="223"/>
      <c r="N485" s="189"/>
    </row>
    <row r="486" spans="1:19" s="416" customFormat="1" ht="15.75" customHeight="1">
      <c r="A486" s="208" t="s">
        <v>4968</v>
      </c>
      <c r="B486" s="239" t="s">
        <v>4969</v>
      </c>
      <c r="D486" s="416">
        <v>1</v>
      </c>
      <c r="F486" s="416">
        <v>35</v>
      </c>
      <c r="I486" s="223"/>
      <c r="N486" s="189"/>
      <c r="Q486" s="416">
        <v>1</v>
      </c>
    </row>
    <row r="487" spans="1:19" s="416" customFormat="1" ht="15.75" customHeight="1">
      <c r="A487" s="208" t="s">
        <v>4972</v>
      </c>
      <c r="B487" s="239"/>
      <c r="C487" s="432">
        <v>40</v>
      </c>
      <c r="D487" s="416">
        <v>40</v>
      </c>
      <c r="E487" s="416">
        <v>50</v>
      </c>
      <c r="I487" s="406">
        <v>40</v>
      </c>
      <c r="N487" s="189"/>
    </row>
    <row r="488" spans="1:19" s="416" customFormat="1" ht="15.75" customHeight="1">
      <c r="A488" s="208" t="s">
        <v>4974</v>
      </c>
      <c r="B488" s="239" t="s">
        <v>4975</v>
      </c>
      <c r="C488" s="416">
        <v>21</v>
      </c>
      <c r="D488" s="416">
        <v>21</v>
      </c>
      <c r="F488" s="416">
        <v>36</v>
      </c>
      <c r="I488" s="406">
        <v>2</v>
      </c>
      <c r="N488" s="189">
        <v>2800</v>
      </c>
    </row>
    <row r="489" spans="1:19" s="416" customFormat="1" ht="15.75" customHeight="1">
      <c r="A489" s="208" t="s">
        <v>80</v>
      </c>
      <c r="B489" s="239" t="s">
        <v>4975</v>
      </c>
      <c r="C489" s="416">
        <v>7</v>
      </c>
      <c r="D489" s="416">
        <v>7</v>
      </c>
      <c r="F489" s="369" t="s">
        <v>4979</v>
      </c>
      <c r="I489" s="223"/>
      <c r="J489" s="416">
        <v>7</v>
      </c>
      <c r="N489" s="189"/>
    </row>
    <row r="490" spans="1:19" s="438" customFormat="1" ht="15.75" customHeight="1">
      <c r="A490" s="208" t="s">
        <v>5020</v>
      </c>
      <c r="B490" s="239" t="s">
        <v>5025</v>
      </c>
      <c r="C490" s="438">
        <v>1</v>
      </c>
      <c r="D490" s="438">
        <v>1</v>
      </c>
      <c r="F490" s="369" t="s">
        <v>944</v>
      </c>
      <c r="I490" s="223">
        <v>1</v>
      </c>
      <c r="N490" s="189">
        <v>1900</v>
      </c>
      <c r="O490" s="438">
        <v>1</v>
      </c>
    </row>
    <row r="491" spans="1:19" s="438" customFormat="1" ht="15.75" customHeight="1">
      <c r="A491" s="208" t="s">
        <v>5031</v>
      </c>
      <c r="B491" s="239" t="s">
        <v>5035</v>
      </c>
      <c r="C491" s="438">
        <v>4</v>
      </c>
      <c r="D491" s="438">
        <v>4</v>
      </c>
      <c r="E491" s="438">
        <v>1</v>
      </c>
      <c r="F491" s="369" t="s">
        <v>5028</v>
      </c>
      <c r="I491" s="223"/>
      <c r="J491" s="438">
        <v>4</v>
      </c>
      <c r="N491" s="189" t="s">
        <v>5029</v>
      </c>
      <c r="O491" s="438">
        <v>2</v>
      </c>
      <c r="S491" s="438">
        <v>1</v>
      </c>
    </row>
    <row r="492" spans="1:19" s="438" customFormat="1" ht="15.75" customHeight="1">
      <c r="A492" s="208" t="s">
        <v>5038</v>
      </c>
      <c r="B492" s="239" t="s">
        <v>5045</v>
      </c>
      <c r="C492" s="438">
        <v>1</v>
      </c>
      <c r="D492" s="438">
        <v>1</v>
      </c>
      <c r="F492" s="369"/>
      <c r="I492" s="223"/>
      <c r="J492" s="438">
        <v>1</v>
      </c>
      <c r="N492" s="189"/>
    </row>
    <row r="493" spans="1:19" s="438" customFormat="1" ht="15.75" customHeight="1">
      <c r="A493" s="208" t="s">
        <v>5048</v>
      </c>
      <c r="B493" s="239" t="s">
        <v>5054</v>
      </c>
      <c r="C493" s="438">
        <v>170</v>
      </c>
      <c r="D493" s="438">
        <f>36+122+16</f>
        <v>174</v>
      </c>
      <c r="F493" s="369" t="s">
        <v>4523</v>
      </c>
      <c r="I493" s="406">
        <v>13</v>
      </c>
      <c r="N493" s="189">
        <v>3187</v>
      </c>
      <c r="O493" s="438">
        <v>12</v>
      </c>
      <c r="Q493" s="438">
        <v>2</v>
      </c>
    </row>
    <row r="494" spans="1:19" s="438" customFormat="1" ht="15.75" customHeight="1">
      <c r="A494" s="208" t="s">
        <v>5063</v>
      </c>
      <c r="B494" s="239" t="s">
        <v>5069</v>
      </c>
      <c r="C494" s="438">
        <v>17</v>
      </c>
      <c r="D494" s="438">
        <v>17</v>
      </c>
      <c r="F494" s="369" t="s">
        <v>5058</v>
      </c>
      <c r="I494" s="223">
        <v>3</v>
      </c>
      <c r="J494" s="438">
        <v>14</v>
      </c>
      <c r="M494" s="438">
        <v>2</v>
      </c>
      <c r="N494" s="189" t="s">
        <v>5059</v>
      </c>
    </row>
    <row r="495" spans="1:19" s="445" customFormat="1" ht="15.75" customHeight="1">
      <c r="A495" s="208" t="s">
        <v>5084</v>
      </c>
      <c r="B495" s="239" t="s">
        <v>5091</v>
      </c>
      <c r="C495" s="445">
        <v>1</v>
      </c>
      <c r="D495" s="445">
        <v>1</v>
      </c>
      <c r="F495" s="369" t="s">
        <v>737</v>
      </c>
      <c r="I495" s="223"/>
      <c r="J495" s="445">
        <v>1</v>
      </c>
      <c r="N495" s="189">
        <v>2800</v>
      </c>
    </row>
    <row r="496" spans="1:19" s="445" customFormat="1" ht="16" customHeight="1">
      <c r="A496" s="208" t="s">
        <v>5093</v>
      </c>
      <c r="B496" s="239" t="s">
        <v>5098</v>
      </c>
      <c r="F496" s="369"/>
      <c r="I496" s="223"/>
      <c r="N496" s="189"/>
    </row>
    <row r="497" spans="1:19" s="445" customFormat="1" ht="15.75" customHeight="1">
      <c r="A497" s="208" t="s">
        <v>5101</v>
      </c>
      <c r="B497" s="239" t="s">
        <v>5107</v>
      </c>
      <c r="F497" s="369"/>
      <c r="I497" s="223"/>
      <c r="N497" s="189"/>
    </row>
    <row r="498" spans="1:19" s="445" customFormat="1" ht="15.5" customHeight="1">
      <c r="A498" s="208" t="s">
        <v>5114</v>
      </c>
      <c r="B498" s="239" t="s">
        <v>5120</v>
      </c>
      <c r="C498" s="445">
        <v>75</v>
      </c>
      <c r="D498" s="445">
        <v>73</v>
      </c>
      <c r="F498" s="369" t="s">
        <v>3641</v>
      </c>
      <c r="I498" s="406">
        <v>15</v>
      </c>
      <c r="N498" s="189">
        <v>3050</v>
      </c>
      <c r="S498" s="445">
        <v>2</v>
      </c>
    </row>
    <row r="499" spans="1:19" s="445" customFormat="1" ht="15.75" customHeight="1">
      <c r="A499" s="208" t="s">
        <v>5122</v>
      </c>
      <c r="B499" s="239"/>
      <c r="E499" s="445">
        <v>1</v>
      </c>
      <c r="F499" s="369"/>
      <c r="I499" s="223"/>
      <c r="N499" s="189"/>
    </row>
    <row r="500" spans="1:19" s="445" customFormat="1" ht="15.75" customHeight="1">
      <c r="A500" s="83" t="s">
        <v>574</v>
      </c>
      <c r="B500" s="239" t="s">
        <v>5054</v>
      </c>
      <c r="F500" s="369"/>
      <c r="I500" s="406">
        <v>3</v>
      </c>
      <c r="N500" s="189"/>
    </row>
    <row r="501" spans="1:19" s="445" customFormat="1" ht="15.75" customHeight="1">
      <c r="A501" s="83" t="s">
        <v>5138</v>
      </c>
      <c r="B501" s="239"/>
      <c r="C501" s="445">
        <v>10</v>
      </c>
      <c r="D501" s="445">
        <v>10</v>
      </c>
      <c r="E501" s="445">
        <v>14</v>
      </c>
      <c r="F501" s="369" t="s">
        <v>5135</v>
      </c>
      <c r="I501" s="223"/>
      <c r="N501" s="189" t="s">
        <v>5137</v>
      </c>
      <c r="O501" s="445">
        <v>1</v>
      </c>
      <c r="S501" s="445">
        <v>1</v>
      </c>
    </row>
    <row r="502" spans="1:19" s="445" customFormat="1" ht="15.75" customHeight="1">
      <c r="A502" s="190" t="s">
        <v>5145</v>
      </c>
      <c r="B502" s="239" t="s">
        <v>5151</v>
      </c>
      <c r="C502" s="445">
        <v>7</v>
      </c>
      <c r="D502" s="445">
        <v>7</v>
      </c>
      <c r="F502" s="369" t="s">
        <v>4523</v>
      </c>
      <c r="I502" s="223">
        <v>1</v>
      </c>
      <c r="J502" s="445">
        <v>6</v>
      </c>
      <c r="N502" s="189" t="s">
        <v>5144</v>
      </c>
    </row>
    <row r="503" spans="1:19" s="445" customFormat="1" ht="15.75" customHeight="1">
      <c r="A503" s="83" t="s">
        <v>5156</v>
      </c>
      <c r="B503" s="239" t="s">
        <v>5161</v>
      </c>
      <c r="C503" s="445">
        <v>93</v>
      </c>
      <c r="D503" s="445">
        <v>93</v>
      </c>
      <c r="F503" s="369" t="s">
        <v>5154</v>
      </c>
    </row>
    <row r="504" spans="1:19" s="445" customFormat="1" ht="15.75" customHeight="1">
      <c r="A504" s="83" t="s">
        <v>5163</v>
      </c>
      <c r="B504" s="239" t="s">
        <v>5161</v>
      </c>
      <c r="C504" s="445">
        <v>21</v>
      </c>
      <c r="D504" s="445">
        <v>21</v>
      </c>
      <c r="F504" s="369" t="s">
        <v>747</v>
      </c>
      <c r="I504" s="406">
        <v>6</v>
      </c>
      <c r="N504" s="189">
        <v>3020</v>
      </c>
    </row>
    <row r="505" spans="1:19" s="445" customFormat="1" ht="15.75" customHeight="1">
      <c r="A505" s="83" t="s">
        <v>5169</v>
      </c>
      <c r="B505" s="239" t="s">
        <v>5174</v>
      </c>
      <c r="E505" s="445">
        <v>1</v>
      </c>
      <c r="F505" s="369"/>
      <c r="I505" s="223"/>
      <c r="N505" s="189"/>
    </row>
    <row r="506" spans="1:19" s="445" customFormat="1" ht="15.75" customHeight="1">
      <c r="A506" s="83" t="s">
        <v>5177</v>
      </c>
      <c r="B506" s="239" t="s">
        <v>5054</v>
      </c>
      <c r="C506" s="445">
        <v>1</v>
      </c>
      <c r="D506" s="445">
        <v>1</v>
      </c>
      <c r="F506" s="369" t="s">
        <v>5176</v>
      </c>
      <c r="I506" s="223"/>
      <c r="J506" s="445">
        <v>1</v>
      </c>
      <c r="N506" s="189"/>
    </row>
    <row r="507" spans="1:19" s="445" customFormat="1" ht="15.75" customHeight="1">
      <c r="A507" s="83" t="s">
        <v>5186</v>
      </c>
      <c r="B507" s="239" t="s">
        <v>5192</v>
      </c>
      <c r="C507" s="445">
        <v>156</v>
      </c>
      <c r="D507" s="445">
        <v>155</v>
      </c>
      <c r="E507" s="445">
        <f>240-158</f>
        <v>82</v>
      </c>
      <c r="F507" s="369" t="s">
        <v>5182</v>
      </c>
      <c r="I507" s="406">
        <v>15</v>
      </c>
      <c r="N507" s="189">
        <v>3249</v>
      </c>
      <c r="O507" s="445">
        <v>11</v>
      </c>
      <c r="Q507" s="445">
        <v>2</v>
      </c>
      <c r="R507" s="445">
        <v>8</v>
      </c>
    </row>
    <row r="508" spans="1:19" s="445" customFormat="1" ht="15.75" customHeight="1">
      <c r="A508" s="83" t="s">
        <v>4870</v>
      </c>
      <c r="B508" s="239" t="s">
        <v>4735</v>
      </c>
      <c r="C508" s="445">
        <v>1</v>
      </c>
      <c r="D508" s="445">
        <v>1</v>
      </c>
      <c r="F508" s="369" t="s">
        <v>3971</v>
      </c>
      <c r="I508" s="223"/>
      <c r="J508" s="445">
        <v>1</v>
      </c>
      <c r="N508" s="189">
        <v>3900</v>
      </c>
      <c r="O508" s="445">
        <v>1</v>
      </c>
    </row>
    <row r="509" spans="1:19" s="466" customFormat="1" ht="15.75" customHeight="1">
      <c r="A509" s="83" t="s">
        <v>5201</v>
      </c>
      <c r="B509" s="239"/>
      <c r="C509" s="466">
        <v>1</v>
      </c>
      <c r="D509" s="466">
        <v>1</v>
      </c>
      <c r="F509" s="369" t="s">
        <v>748</v>
      </c>
      <c r="I509" s="470"/>
      <c r="J509" s="466">
        <v>1</v>
      </c>
      <c r="N509" s="189"/>
    </row>
    <row r="510" spans="1:19" s="466" customFormat="1" ht="15.75" customHeight="1">
      <c r="A510" s="83" t="s">
        <v>5206</v>
      </c>
      <c r="B510" s="239" t="s">
        <v>5410</v>
      </c>
      <c r="C510" s="466">
        <v>1</v>
      </c>
      <c r="D510" s="466">
        <v>1</v>
      </c>
      <c r="F510" s="369" t="s">
        <v>4105</v>
      </c>
      <c r="H510" s="466">
        <v>1</v>
      </c>
      <c r="I510" s="470"/>
      <c r="N510" s="189">
        <v>2000</v>
      </c>
      <c r="O510" s="466">
        <v>1</v>
      </c>
    </row>
    <row r="511" spans="1:19" s="466" customFormat="1" ht="15.75" customHeight="1">
      <c r="A511" s="83" t="s">
        <v>5212</v>
      </c>
      <c r="B511" s="239" t="s">
        <v>5410</v>
      </c>
      <c r="C511" s="466">
        <v>16</v>
      </c>
      <c r="D511" s="466">
        <v>16</v>
      </c>
      <c r="F511" s="369"/>
      <c r="I511" s="470"/>
      <c r="N511" s="189"/>
      <c r="R511" s="466">
        <v>8</v>
      </c>
    </row>
    <row r="512" spans="1:19" s="466" customFormat="1" ht="15.75" customHeight="1">
      <c r="A512" s="83" t="s">
        <v>5217</v>
      </c>
      <c r="B512" s="239" t="s">
        <v>5411</v>
      </c>
      <c r="C512" s="466">
        <v>2</v>
      </c>
      <c r="D512" s="466">
        <v>2</v>
      </c>
      <c r="E512" s="466">
        <v>2</v>
      </c>
      <c r="F512" s="369" t="s">
        <v>3910</v>
      </c>
      <c r="I512" s="470"/>
      <c r="J512" s="466">
        <v>2</v>
      </c>
      <c r="N512" s="189"/>
    </row>
    <row r="514" spans="1:18" s="466" customFormat="1" ht="15.75" customHeight="1">
      <c r="A514" s="83" t="s">
        <v>5227</v>
      </c>
      <c r="B514" s="239" t="s">
        <v>5412</v>
      </c>
      <c r="C514" s="466">
        <v>2</v>
      </c>
      <c r="D514" s="466">
        <v>2</v>
      </c>
      <c r="E514" s="466">
        <v>19</v>
      </c>
      <c r="F514" s="369" t="s">
        <v>5413</v>
      </c>
      <c r="I514" s="470"/>
      <c r="N514" s="189"/>
    </row>
    <row r="515" spans="1:18" s="466" customFormat="1" ht="15.75" customHeight="1">
      <c r="A515" s="83" t="s">
        <v>5232</v>
      </c>
      <c r="B515" s="239" t="s">
        <v>5414</v>
      </c>
      <c r="F515" s="369"/>
      <c r="I515" s="470"/>
      <c r="N515" s="189"/>
    </row>
    <row r="516" spans="1:18" s="466" customFormat="1" ht="15.75" customHeight="1">
      <c r="A516" s="83" t="s">
        <v>5237</v>
      </c>
      <c r="B516" s="239" t="s">
        <v>5415</v>
      </c>
      <c r="F516" s="369"/>
      <c r="I516" s="470"/>
      <c r="N516" s="189"/>
    </row>
    <row r="517" spans="1:18" s="466" customFormat="1" ht="15.75" customHeight="1">
      <c r="A517" s="83" t="s">
        <v>5238</v>
      </c>
      <c r="B517" s="239"/>
      <c r="C517" s="466">
        <v>17</v>
      </c>
      <c r="D517" s="466">
        <v>17</v>
      </c>
      <c r="E517" s="466">
        <v>11</v>
      </c>
      <c r="F517" s="369"/>
      <c r="I517" s="470"/>
      <c r="N517" s="189"/>
    </row>
    <row r="518" spans="1:18" s="466" customFormat="1" ht="15.75" customHeight="1">
      <c r="A518" s="83" t="s">
        <v>5241</v>
      </c>
      <c r="B518" s="239" t="s">
        <v>5416</v>
      </c>
      <c r="F518" s="369"/>
      <c r="I518" s="470"/>
      <c r="N518" s="189"/>
    </row>
    <row r="519" spans="1:18" s="466" customFormat="1" ht="15.75" customHeight="1">
      <c r="A519" s="83" t="s">
        <v>5247</v>
      </c>
      <c r="B519" s="239" t="s">
        <v>5417</v>
      </c>
      <c r="C519" s="466">
        <v>11</v>
      </c>
      <c r="D519" s="466">
        <v>11</v>
      </c>
      <c r="F519" s="369"/>
      <c r="I519" s="470"/>
      <c r="J519" s="466">
        <v>11</v>
      </c>
      <c r="N519" s="189"/>
    </row>
    <row r="520" spans="1:18" s="466" customFormat="1" ht="15.75" customHeight="1">
      <c r="A520" s="83" t="s">
        <v>5253</v>
      </c>
      <c r="B520" s="239"/>
      <c r="C520" s="466">
        <v>147</v>
      </c>
      <c r="D520" s="466">
        <v>146</v>
      </c>
      <c r="F520" s="369" t="s">
        <v>3641</v>
      </c>
      <c r="H520" s="466">
        <v>6</v>
      </c>
      <c r="I520" s="470">
        <v>22</v>
      </c>
      <c r="J520" s="428">
        <v>118</v>
      </c>
      <c r="L520" s="466">
        <v>1</v>
      </c>
      <c r="N520" s="189"/>
      <c r="O520" s="466">
        <v>23</v>
      </c>
      <c r="Q520" s="466">
        <v>2</v>
      </c>
    </row>
    <row r="521" spans="1:18" s="466" customFormat="1" ht="15.75" customHeight="1">
      <c r="A521" s="83" t="s">
        <v>5259</v>
      </c>
      <c r="B521" s="239" t="s">
        <v>5412</v>
      </c>
      <c r="C521" s="466">
        <v>129</v>
      </c>
      <c r="D521" s="466">
        <v>127</v>
      </c>
      <c r="E521" s="466">
        <v>133</v>
      </c>
      <c r="F521" s="369"/>
      <c r="I521" s="470"/>
      <c r="J521" s="470"/>
      <c r="N521" s="189"/>
    </row>
    <row r="522" spans="1:18" s="466" customFormat="1" ht="15.75" customHeight="1">
      <c r="A522" s="83" t="s">
        <v>3500</v>
      </c>
      <c r="B522" s="239" t="s">
        <v>5418</v>
      </c>
      <c r="C522" s="466">
        <v>17</v>
      </c>
      <c r="D522" s="466">
        <v>17</v>
      </c>
      <c r="F522" s="369" t="s">
        <v>5419</v>
      </c>
      <c r="I522" s="470"/>
      <c r="J522" s="470"/>
      <c r="N522" s="189"/>
    </row>
    <row r="523" spans="1:18" s="466" customFormat="1" ht="15.75" customHeight="1">
      <c r="A523" s="83" t="s">
        <v>5265</v>
      </c>
      <c r="B523" s="239" t="s">
        <v>5418</v>
      </c>
      <c r="C523" s="466">
        <v>1</v>
      </c>
      <c r="D523" s="466">
        <v>1</v>
      </c>
      <c r="F523" s="369" t="s">
        <v>769</v>
      </c>
      <c r="J523" s="470">
        <v>1</v>
      </c>
      <c r="M523" s="466">
        <v>1</v>
      </c>
      <c r="N523" s="189">
        <v>2920</v>
      </c>
      <c r="O523" s="466">
        <v>1</v>
      </c>
    </row>
    <row r="524" spans="1:18" s="466" customFormat="1" ht="15.75" customHeight="1">
      <c r="A524" s="83" t="s">
        <v>527</v>
      </c>
      <c r="B524" s="239" t="s">
        <v>5420</v>
      </c>
      <c r="C524" s="466">
        <v>273</v>
      </c>
      <c r="D524" s="466">
        <v>273</v>
      </c>
      <c r="F524" s="369" t="s">
        <v>5393</v>
      </c>
      <c r="H524" s="475">
        <v>18</v>
      </c>
      <c r="I524" s="406">
        <v>37</v>
      </c>
      <c r="J524" s="470"/>
      <c r="N524" s="189" t="s">
        <v>5392</v>
      </c>
    </row>
    <row r="526" spans="1:18" s="466" customFormat="1" ht="15.75" customHeight="1">
      <c r="A526" s="83" t="s">
        <v>5281</v>
      </c>
      <c r="B526" s="239" t="s">
        <v>5420</v>
      </c>
      <c r="C526" s="377">
        <v>4</v>
      </c>
      <c r="D526" s="377">
        <v>2</v>
      </c>
      <c r="E526" s="466">
        <v>6</v>
      </c>
      <c r="F526" s="369"/>
      <c r="H526" s="470"/>
      <c r="I526" s="406">
        <v>2</v>
      </c>
      <c r="J526" s="470"/>
      <c r="N526" s="189"/>
    </row>
    <row r="527" spans="1:18" s="466" customFormat="1" ht="15.75" customHeight="1">
      <c r="A527" s="83" t="s">
        <v>5286</v>
      </c>
      <c r="B527" s="239" t="s">
        <v>5420</v>
      </c>
      <c r="C527" s="377">
        <v>25</v>
      </c>
      <c r="D527" s="377">
        <v>25</v>
      </c>
      <c r="F527" s="369" t="s">
        <v>5395</v>
      </c>
      <c r="H527" s="470"/>
      <c r="I527" s="470"/>
      <c r="J527" s="470"/>
      <c r="N527" s="189">
        <v>3291.2</v>
      </c>
    </row>
    <row r="528" spans="1:18" s="466" customFormat="1" ht="15.75" customHeight="1">
      <c r="A528" s="83" t="s">
        <v>5291</v>
      </c>
      <c r="B528" s="239" t="s">
        <v>5420</v>
      </c>
      <c r="C528" s="377">
        <v>90</v>
      </c>
      <c r="D528" s="377">
        <v>90</v>
      </c>
      <c r="F528" s="369" t="s">
        <v>5182</v>
      </c>
      <c r="H528" s="470"/>
      <c r="I528" s="470"/>
      <c r="J528" s="470"/>
      <c r="N528" s="189">
        <f>(63*3082+27*3190)/90</f>
        <v>3114.4</v>
      </c>
      <c r="R528" s="466">
        <v>13</v>
      </c>
    </row>
    <row r="529" spans="1:19" s="466" customFormat="1" ht="15.75" customHeight="1">
      <c r="A529" s="83" t="s">
        <v>5295</v>
      </c>
      <c r="B529" s="239" t="s">
        <v>5420</v>
      </c>
      <c r="C529" s="377">
        <v>10</v>
      </c>
      <c r="D529" s="377">
        <v>10</v>
      </c>
      <c r="F529" s="369" t="s">
        <v>5398</v>
      </c>
      <c r="H529" s="470"/>
      <c r="I529" s="470"/>
      <c r="J529" s="470"/>
      <c r="N529" s="189" t="s">
        <v>5397</v>
      </c>
    </row>
    <row r="530" spans="1:19" s="466" customFormat="1" ht="15.75" customHeight="1">
      <c r="A530" s="83" t="s">
        <v>5299</v>
      </c>
      <c r="B530" s="239" t="s">
        <v>5421</v>
      </c>
      <c r="C530" s="377">
        <v>83</v>
      </c>
      <c r="D530" s="377">
        <v>83</v>
      </c>
      <c r="F530" s="369" t="s">
        <v>5402</v>
      </c>
      <c r="H530" s="470"/>
      <c r="I530" s="406">
        <v>9</v>
      </c>
      <c r="J530" s="470"/>
      <c r="N530" s="189" t="s">
        <v>5400</v>
      </c>
    </row>
    <row r="531" spans="1:19" s="466" customFormat="1" ht="15.75" customHeight="1">
      <c r="A531" s="83" t="s">
        <v>5305</v>
      </c>
      <c r="B531" s="239" t="s">
        <v>5422</v>
      </c>
      <c r="C531" s="377"/>
      <c r="D531" s="377"/>
      <c r="F531" s="369"/>
      <c r="H531" s="470"/>
      <c r="I531" s="470"/>
      <c r="J531" s="470"/>
      <c r="N531" s="189"/>
    </row>
    <row r="532" spans="1:19" s="466" customFormat="1" ht="15.75" customHeight="1">
      <c r="A532" s="83" t="s">
        <v>5310</v>
      </c>
      <c r="B532" s="239" t="s">
        <v>5418</v>
      </c>
      <c r="C532" s="377">
        <v>2387</v>
      </c>
      <c r="D532" s="377">
        <v>2373</v>
      </c>
      <c r="E532" s="466">
        <v>6070</v>
      </c>
      <c r="F532" s="369"/>
      <c r="H532" s="470"/>
      <c r="I532" s="406">
        <v>434</v>
      </c>
      <c r="J532" s="470"/>
      <c r="N532" s="189"/>
      <c r="Q532" s="466">
        <v>1</v>
      </c>
      <c r="S532" s="466">
        <v>6</v>
      </c>
    </row>
    <row r="533" spans="1:19" s="466" customFormat="1" ht="15.75" customHeight="1">
      <c r="A533" s="83" t="s">
        <v>5316</v>
      </c>
      <c r="B533" s="239" t="s">
        <v>5423</v>
      </c>
      <c r="C533" s="377">
        <v>31</v>
      </c>
      <c r="D533" s="377">
        <v>31</v>
      </c>
      <c r="E533" s="466">
        <v>42</v>
      </c>
      <c r="F533" s="369"/>
      <c r="H533" s="470"/>
      <c r="I533" s="470"/>
      <c r="J533" s="470"/>
      <c r="N533" s="189" t="s">
        <v>5403</v>
      </c>
      <c r="O533" s="466">
        <v>12</v>
      </c>
      <c r="Q533" s="466">
        <v>1</v>
      </c>
    </row>
    <row r="534" spans="1:19" s="466" customFormat="1" ht="15.75" customHeight="1">
      <c r="A534" s="83" t="s">
        <v>5321</v>
      </c>
      <c r="B534" s="239" t="s">
        <v>5424</v>
      </c>
      <c r="C534" s="377">
        <v>2</v>
      </c>
      <c r="D534" s="377">
        <v>2</v>
      </c>
      <c r="F534" s="369" t="s">
        <v>4391</v>
      </c>
      <c r="H534" s="470"/>
      <c r="I534" s="470"/>
      <c r="J534" s="470">
        <v>2</v>
      </c>
      <c r="N534" s="189"/>
    </row>
    <row r="535" spans="1:19" s="466" customFormat="1" ht="15.75" customHeight="1">
      <c r="A535" s="83" t="s">
        <v>5328</v>
      </c>
      <c r="B535" s="239"/>
      <c r="C535" s="377">
        <v>6</v>
      </c>
      <c r="D535" s="377">
        <v>6</v>
      </c>
      <c r="E535" s="466">
        <v>7</v>
      </c>
      <c r="F535" s="369"/>
      <c r="H535" s="470"/>
      <c r="I535" s="470"/>
      <c r="J535" s="470"/>
      <c r="N535" s="189"/>
    </row>
    <row r="536" spans="1:19" s="466" customFormat="1" ht="15.75" customHeight="1">
      <c r="A536" s="83" t="s">
        <v>5333</v>
      </c>
      <c r="B536" s="239" t="s">
        <v>5425</v>
      </c>
      <c r="C536" s="377">
        <v>106</v>
      </c>
      <c r="D536" s="377">
        <v>106</v>
      </c>
      <c r="F536" s="369" t="s">
        <v>5407</v>
      </c>
      <c r="H536" s="470"/>
      <c r="I536" s="470"/>
      <c r="J536" s="470"/>
      <c r="N536" s="189" t="s">
        <v>5406</v>
      </c>
    </row>
    <row r="537" spans="1:19" s="466" customFormat="1" ht="15.75" customHeight="1">
      <c r="A537" s="83" t="s">
        <v>5339</v>
      </c>
      <c r="B537" s="239" t="s">
        <v>5425</v>
      </c>
      <c r="C537" s="377">
        <v>35</v>
      </c>
      <c r="D537" s="377">
        <v>35</v>
      </c>
      <c r="E537" s="466">
        <v>1</v>
      </c>
      <c r="F537" s="369"/>
      <c r="H537" s="470"/>
      <c r="I537" s="470"/>
      <c r="J537" s="470"/>
      <c r="N537" s="189"/>
      <c r="R537" s="466">
        <v>3</v>
      </c>
    </row>
    <row r="538" spans="1:19" s="466" customFormat="1" ht="15.75" customHeight="1">
      <c r="A538" s="83" t="s">
        <v>5345</v>
      </c>
      <c r="B538" s="239"/>
      <c r="C538" s="377">
        <v>1</v>
      </c>
      <c r="D538" s="377">
        <v>1</v>
      </c>
      <c r="F538" s="369"/>
      <c r="H538" s="470"/>
      <c r="I538" s="470">
        <v>1</v>
      </c>
      <c r="J538" s="470"/>
      <c r="N538" s="189">
        <v>2230</v>
      </c>
      <c r="O538" s="466">
        <v>1</v>
      </c>
    </row>
    <row r="539" spans="1:19" s="466" customFormat="1" ht="15.75" customHeight="1">
      <c r="A539" s="83" t="s">
        <v>5383</v>
      </c>
      <c r="B539" s="239" t="s">
        <v>5426</v>
      </c>
      <c r="C539" s="377">
        <v>30</v>
      </c>
      <c r="D539" s="377">
        <v>30</v>
      </c>
      <c r="E539" s="466">
        <v>1</v>
      </c>
      <c r="F539" s="369" t="s">
        <v>760</v>
      </c>
      <c r="H539" s="475">
        <v>4</v>
      </c>
      <c r="I539" s="406">
        <v>6</v>
      </c>
      <c r="J539" s="470"/>
      <c r="N539" s="189" t="s">
        <v>5408</v>
      </c>
      <c r="R539" s="466">
        <v>5</v>
      </c>
    </row>
    <row r="540" spans="1:19" s="466" customFormat="1" ht="15.75" customHeight="1">
      <c r="A540" s="208" t="s">
        <v>5356</v>
      </c>
      <c r="B540" s="239" t="s">
        <v>5069</v>
      </c>
      <c r="C540" s="377">
        <v>130</v>
      </c>
      <c r="D540" s="377">
        <v>130</v>
      </c>
      <c r="F540" s="369"/>
      <c r="H540" s="470"/>
      <c r="I540" s="470"/>
      <c r="J540" s="470"/>
      <c r="N540" s="189">
        <v>3150</v>
      </c>
    </row>
    <row r="541" spans="1:19" s="466" customFormat="1" ht="15.75" customHeight="1">
      <c r="A541" s="208" t="s">
        <v>5362</v>
      </c>
      <c r="B541" s="239" t="s">
        <v>5427</v>
      </c>
      <c r="C541" s="377">
        <v>21</v>
      </c>
      <c r="D541" s="377">
        <v>21</v>
      </c>
      <c r="F541" s="369" t="s">
        <v>4523</v>
      </c>
      <c r="H541" s="470">
        <v>2</v>
      </c>
      <c r="I541" s="476">
        <v>1</v>
      </c>
      <c r="J541" s="406">
        <v>4</v>
      </c>
      <c r="L541" s="466">
        <v>1</v>
      </c>
      <c r="N541" s="189">
        <v>2662</v>
      </c>
      <c r="O541" s="466">
        <v>9</v>
      </c>
      <c r="R541" s="466">
        <v>9</v>
      </c>
    </row>
    <row r="542" spans="1:19" s="466" customFormat="1" ht="15.75" customHeight="1">
      <c r="A542" s="208" t="s">
        <v>5366</v>
      </c>
      <c r="B542" s="239" t="s">
        <v>5428</v>
      </c>
      <c r="C542" s="377">
        <v>2</v>
      </c>
      <c r="D542" s="377">
        <v>1</v>
      </c>
      <c r="F542" s="369" t="s">
        <v>4105</v>
      </c>
      <c r="H542" s="470"/>
      <c r="I542" s="470">
        <v>2</v>
      </c>
      <c r="J542" s="470"/>
      <c r="N542" s="189" t="s">
        <v>5429</v>
      </c>
      <c r="O542" s="466">
        <v>1</v>
      </c>
    </row>
    <row r="543" spans="1:19" s="479" customFormat="1" ht="15.75" customHeight="1">
      <c r="A543" s="83" t="s">
        <v>5470</v>
      </c>
      <c r="B543" s="239" t="s">
        <v>5471</v>
      </c>
      <c r="C543" s="377">
        <v>65</v>
      </c>
      <c r="D543" s="377">
        <v>65</v>
      </c>
      <c r="F543" s="369" t="s">
        <v>5462</v>
      </c>
      <c r="H543" s="482"/>
      <c r="I543" s="482"/>
      <c r="J543" s="482"/>
      <c r="N543" s="189" t="s">
        <v>5463</v>
      </c>
      <c r="O543" s="479">
        <v>2</v>
      </c>
    </row>
    <row r="544" spans="1:19" s="479" customFormat="1" ht="15.75" customHeight="1">
      <c r="A544" s="83" t="s">
        <v>5473</v>
      </c>
      <c r="B544" s="239" t="s">
        <v>4969</v>
      </c>
      <c r="C544" s="377">
        <v>51</v>
      </c>
      <c r="D544" s="377">
        <v>49</v>
      </c>
      <c r="F544" s="369" t="s">
        <v>5472</v>
      </c>
      <c r="G544" s="479">
        <v>1</v>
      </c>
      <c r="H544" s="482"/>
      <c r="I544" s="482"/>
      <c r="J544" s="482">
        <v>48</v>
      </c>
      <c r="N544" s="189"/>
    </row>
    <row r="545" spans="1:40" s="479" customFormat="1" ht="15.75" customHeight="1">
      <c r="A545" s="83" t="s">
        <v>5478</v>
      </c>
      <c r="B545" s="239" t="s">
        <v>5428</v>
      </c>
      <c r="C545" s="377">
        <v>221</v>
      </c>
      <c r="D545" s="377">
        <v>223</v>
      </c>
      <c r="E545" s="479">
        <v>118</v>
      </c>
      <c r="F545" s="369"/>
      <c r="H545" s="482"/>
      <c r="I545" s="406">
        <v>18</v>
      </c>
      <c r="J545" s="482"/>
      <c r="N545" s="189"/>
      <c r="Q545" s="479">
        <v>2</v>
      </c>
    </row>
    <row r="546" spans="1:40" ht="14.5">
      <c r="A546" s="83" t="s">
        <v>5486</v>
      </c>
      <c r="B546" s="495">
        <v>44222</v>
      </c>
      <c r="C546" s="3"/>
      <c r="D546" s="3"/>
      <c r="E546" s="3">
        <v>1</v>
      </c>
      <c r="F546" s="3"/>
      <c r="G546" s="3"/>
      <c r="H546" s="3"/>
      <c r="I546" s="3"/>
      <c r="J546" s="3"/>
      <c r="K546" s="3"/>
      <c r="L546" s="3"/>
      <c r="M546" s="3"/>
      <c r="N546" s="3"/>
      <c r="O546" s="3"/>
      <c r="P546" s="3"/>
      <c r="Q546" s="3"/>
      <c r="R546" s="3"/>
      <c r="S546" s="3"/>
      <c r="T546" s="3"/>
      <c r="U546" s="3"/>
      <c r="V546" s="40"/>
      <c r="W546" s="40"/>
      <c r="X546" s="40"/>
      <c r="Y546" s="40"/>
      <c r="Z546" s="40"/>
      <c r="AA546" s="40"/>
      <c r="AB546" s="40"/>
      <c r="AC546" s="40"/>
      <c r="AD546" s="40"/>
      <c r="AE546" s="40"/>
      <c r="AF546" s="40"/>
      <c r="AG546" s="40"/>
      <c r="AH546" s="40"/>
      <c r="AI546" s="40"/>
      <c r="AJ546" s="40"/>
      <c r="AK546" s="40"/>
      <c r="AL546" s="40"/>
      <c r="AM546" s="40"/>
      <c r="AN546" s="40"/>
    </row>
    <row r="547" spans="1:40" s="479" customFormat="1" ht="14.5">
      <c r="A547" s="83" t="s">
        <v>5493</v>
      </c>
      <c r="B547" s="495">
        <v>44182</v>
      </c>
      <c r="C547" s="478"/>
      <c r="D547" s="478">
        <v>6</v>
      </c>
      <c r="E547" s="478">
        <v>5</v>
      </c>
      <c r="F547" s="478"/>
      <c r="G547" s="478"/>
      <c r="H547" s="478"/>
      <c r="I547" s="210">
        <v>4</v>
      </c>
      <c r="J547" s="478"/>
      <c r="K547" s="478"/>
      <c r="L547" s="478"/>
      <c r="M547" s="478"/>
      <c r="N547" s="478"/>
      <c r="O547" s="478">
        <v>2</v>
      </c>
      <c r="P547" s="478"/>
      <c r="Q547" s="478"/>
      <c r="R547" s="478"/>
      <c r="S547" s="478"/>
      <c r="T547" s="478"/>
      <c r="U547" s="478"/>
      <c r="V547" s="42"/>
      <c r="W547" s="42"/>
      <c r="X547" s="42"/>
      <c r="Y547" s="42"/>
      <c r="Z547" s="42"/>
      <c r="AA547" s="42"/>
      <c r="AB547" s="42"/>
      <c r="AC547" s="42"/>
      <c r="AD547" s="42"/>
      <c r="AE547" s="42"/>
      <c r="AF547" s="42"/>
      <c r="AG547" s="42"/>
      <c r="AH547" s="42"/>
      <c r="AI547" s="42"/>
      <c r="AJ547" s="42"/>
      <c r="AK547" s="42"/>
      <c r="AL547" s="42"/>
      <c r="AM547" s="42"/>
      <c r="AN547" s="42"/>
    </row>
    <row r="548" spans="1:40" s="479" customFormat="1" ht="14.5">
      <c r="A548" s="83" t="s">
        <v>5503</v>
      </c>
      <c r="B548" s="495">
        <v>44233</v>
      </c>
      <c r="C548" s="478">
        <v>60</v>
      </c>
      <c r="D548" s="478">
        <v>61</v>
      </c>
      <c r="E548" s="478">
        <v>31</v>
      </c>
      <c r="F548" s="478" t="s">
        <v>476</v>
      </c>
      <c r="G548" s="478"/>
      <c r="H548" s="478"/>
      <c r="I548" s="210">
        <v>9</v>
      </c>
      <c r="J548" s="478"/>
      <c r="K548" s="478"/>
      <c r="L548" s="478"/>
      <c r="M548" s="478"/>
      <c r="N548" s="478" t="s">
        <v>5502</v>
      </c>
      <c r="O548" s="478">
        <v>27</v>
      </c>
      <c r="P548" s="478"/>
      <c r="Q548" s="478">
        <v>1</v>
      </c>
      <c r="R548" s="478"/>
      <c r="S548" s="478"/>
      <c r="T548" s="478"/>
      <c r="U548" s="478"/>
      <c r="V548" s="42"/>
      <c r="W548" s="42"/>
      <c r="X548" s="42"/>
      <c r="Y548" s="42"/>
      <c r="Z548" s="42"/>
      <c r="AA548" s="42"/>
      <c r="AB548" s="42"/>
      <c r="AC548" s="42"/>
      <c r="AD548" s="42"/>
      <c r="AE548" s="42"/>
      <c r="AF548" s="42"/>
      <c r="AG548" s="42"/>
      <c r="AH548" s="42"/>
      <c r="AI548" s="42"/>
      <c r="AJ548" s="42"/>
      <c r="AK548" s="42"/>
      <c r="AL548" s="42"/>
      <c r="AM548" s="42"/>
      <c r="AN548" s="42"/>
    </row>
    <row r="549" spans="1:40" s="479" customFormat="1" ht="14.5">
      <c r="A549" s="83" t="s">
        <v>5508</v>
      </c>
      <c r="B549" s="191">
        <v>44162</v>
      </c>
      <c r="D549" s="478">
        <v>28</v>
      </c>
      <c r="E549" s="478">
        <v>7</v>
      </c>
      <c r="F549" s="478"/>
      <c r="G549" s="478"/>
      <c r="H549" s="478"/>
      <c r="I549" s="481"/>
      <c r="J549" s="478"/>
      <c r="K549" s="478"/>
      <c r="L549" s="478"/>
      <c r="M549" s="478"/>
      <c r="N549" s="478"/>
      <c r="O549" s="478"/>
      <c r="P549" s="478"/>
      <c r="Q549" s="478"/>
      <c r="R549" s="478"/>
      <c r="S549" s="478"/>
      <c r="T549" s="478"/>
      <c r="U549" s="478"/>
      <c r="V549" s="42"/>
      <c r="W549" s="42"/>
      <c r="X549" s="42"/>
      <c r="Y549" s="42"/>
      <c r="Z549" s="42"/>
      <c r="AA549" s="42"/>
      <c r="AB549" s="42"/>
      <c r="AC549" s="42"/>
      <c r="AD549" s="42"/>
      <c r="AE549" s="42"/>
      <c r="AF549" s="42"/>
      <c r="AG549" s="42"/>
      <c r="AH549" s="42"/>
      <c r="AI549" s="42"/>
      <c r="AJ549" s="42"/>
      <c r="AK549" s="42"/>
      <c r="AL549" s="42"/>
      <c r="AM549" s="42"/>
      <c r="AN549" s="42"/>
    </row>
    <row r="550" spans="1:40" s="479" customFormat="1" ht="14.5">
      <c r="A550" s="83" t="s">
        <v>5522</v>
      </c>
      <c r="B550" s="191">
        <v>44228</v>
      </c>
      <c r="C550" s="478">
        <v>34</v>
      </c>
      <c r="D550" s="478">
        <v>34</v>
      </c>
      <c r="E550" s="478"/>
      <c r="F550" s="478">
        <v>38</v>
      </c>
      <c r="G550" s="478"/>
      <c r="H550" s="478"/>
      <c r="I550" s="210">
        <v>4</v>
      </c>
      <c r="J550" s="478"/>
      <c r="K550" s="478"/>
      <c r="L550" s="478"/>
      <c r="M550" s="478"/>
      <c r="N550" s="478" t="s">
        <v>5516</v>
      </c>
      <c r="O550" s="478"/>
      <c r="P550" s="478"/>
      <c r="Q550" s="478"/>
      <c r="R550" s="478"/>
      <c r="S550" s="478"/>
      <c r="T550" s="478"/>
      <c r="U550" s="478"/>
      <c r="V550" s="42"/>
      <c r="W550" s="42"/>
      <c r="X550" s="42"/>
      <c r="Y550" s="42"/>
      <c r="Z550" s="42"/>
      <c r="AA550" s="42"/>
      <c r="AB550" s="42"/>
      <c r="AC550" s="42"/>
      <c r="AD550" s="42"/>
      <c r="AE550" s="42"/>
      <c r="AF550" s="42"/>
      <c r="AG550" s="42"/>
      <c r="AH550" s="42"/>
      <c r="AI550" s="42"/>
      <c r="AJ550" s="42"/>
      <c r="AK550" s="42"/>
      <c r="AL550" s="42"/>
      <c r="AM550" s="42"/>
      <c r="AN550" s="42"/>
    </row>
    <row r="551" spans="1:40" s="479" customFormat="1" ht="14.5">
      <c r="A551" s="83" t="s">
        <v>5529</v>
      </c>
      <c r="B551" s="191">
        <v>44231</v>
      </c>
      <c r="C551" s="478"/>
      <c r="D551" s="478"/>
      <c r="E551" s="478">
        <v>1</v>
      </c>
      <c r="F551" s="478"/>
      <c r="G551" s="478"/>
      <c r="H551" s="478"/>
      <c r="I551" s="481"/>
      <c r="J551" s="478"/>
      <c r="K551" s="478"/>
      <c r="L551" s="478"/>
      <c r="M551" s="478"/>
      <c r="N551" s="478"/>
      <c r="O551" s="478"/>
      <c r="P551" s="478"/>
      <c r="Q551" s="478"/>
      <c r="R551" s="478"/>
      <c r="S551" s="478"/>
      <c r="T551" s="478"/>
      <c r="U551" s="478"/>
      <c r="V551" s="42"/>
      <c r="W551" s="42"/>
      <c r="X551" s="42"/>
      <c r="Y551" s="42"/>
      <c r="Z551" s="42"/>
      <c r="AA551" s="42"/>
      <c r="AB551" s="42"/>
      <c r="AC551" s="42"/>
      <c r="AD551" s="42"/>
      <c r="AE551" s="42"/>
      <c r="AF551" s="42"/>
      <c r="AG551" s="42"/>
      <c r="AH551" s="42"/>
      <c r="AI551" s="42"/>
      <c r="AJ551" s="42"/>
      <c r="AK551" s="42"/>
      <c r="AL551" s="42"/>
      <c r="AM551" s="42"/>
      <c r="AN551" s="42"/>
    </row>
    <row r="552" spans="1:40" s="479" customFormat="1" ht="14.5">
      <c r="A552" s="83" t="s">
        <v>5535</v>
      </c>
      <c r="B552" s="191">
        <v>44222</v>
      </c>
      <c r="C552" s="478">
        <v>39</v>
      </c>
      <c r="D552" s="478">
        <v>38</v>
      </c>
      <c r="E552" s="478"/>
      <c r="F552" s="478"/>
      <c r="G552" s="478"/>
      <c r="H552" s="478"/>
      <c r="I552" s="481"/>
      <c r="J552" s="478"/>
      <c r="K552" s="478"/>
      <c r="L552" s="478"/>
      <c r="M552" s="478"/>
      <c r="N552" s="478"/>
      <c r="O552" s="478"/>
      <c r="P552" s="478"/>
      <c r="Q552" s="478"/>
      <c r="R552" s="478"/>
      <c r="S552" s="478"/>
      <c r="T552" s="478"/>
      <c r="U552" s="478"/>
      <c r="V552" s="42"/>
      <c r="W552" s="42"/>
      <c r="X552" s="42"/>
      <c r="Y552" s="42"/>
      <c r="Z552" s="42"/>
      <c r="AA552" s="42"/>
      <c r="AB552" s="42"/>
      <c r="AC552" s="42"/>
      <c r="AD552" s="42"/>
      <c r="AE552" s="42"/>
      <c r="AF552" s="42"/>
      <c r="AG552" s="42"/>
      <c r="AH552" s="42"/>
      <c r="AI552" s="42"/>
      <c r="AJ552" s="42"/>
      <c r="AK552" s="42"/>
      <c r="AL552" s="42"/>
      <c r="AM552" s="42"/>
      <c r="AN552" s="42"/>
    </row>
    <row r="553" spans="1:40" s="479" customFormat="1" ht="14.5">
      <c r="A553" s="83" t="s">
        <v>5542</v>
      </c>
      <c r="B553" s="191">
        <v>44242</v>
      </c>
      <c r="C553" s="478">
        <v>1</v>
      </c>
      <c r="D553" s="478">
        <v>1</v>
      </c>
      <c r="E553" s="478"/>
      <c r="F553" s="478" t="s">
        <v>793</v>
      </c>
      <c r="G553" s="478"/>
      <c r="H553" s="478"/>
      <c r="I553" s="481">
        <v>1</v>
      </c>
      <c r="J553" s="478"/>
      <c r="K553" s="478"/>
      <c r="L553" s="478"/>
      <c r="M553" s="478"/>
      <c r="N553" s="478"/>
      <c r="O553" s="478"/>
      <c r="P553" s="478"/>
      <c r="Q553" s="478"/>
      <c r="R553" s="478"/>
      <c r="S553" s="478"/>
      <c r="T553" s="478"/>
      <c r="U553" s="478"/>
      <c r="V553" s="42"/>
      <c r="W553" s="42"/>
      <c r="X553" s="42"/>
      <c r="Y553" s="42"/>
      <c r="Z553" s="42"/>
      <c r="AA553" s="42"/>
      <c r="AB553" s="42"/>
      <c r="AC553" s="42"/>
      <c r="AD553" s="42"/>
      <c r="AE553" s="42"/>
      <c r="AF553" s="42"/>
      <c r="AG553" s="42"/>
      <c r="AH553" s="42"/>
      <c r="AI553" s="42"/>
      <c r="AJ553" s="42"/>
      <c r="AK553" s="42"/>
      <c r="AL553" s="42"/>
      <c r="AM553" s="42"/>
      <c r="AN553" s="42"/>
    </row>
    <row r="554" spans="1:40" s="479" customFormat="1" ht="14.5">
      <c r="A554" s="83" t="s">
        <v>5548</v>
      </c>
      <c r="B554" s="191">
        <v>44215</v>
      </c>
      <c r="C554" s="478">
        <v>1</v>
      </c>
      <c r="D554" s="478">
        <v>1</v>
      </c>
      <c r="E554" s="478"/>
      <c r="F554" s="478">
        <v>39</v>
      </c>
      <c r="G554" s="478"/>
      <c r="H554" s="478"/>
      <c r="I554" s="481"/>
      <c r="J554" s="478">
        <v>1</v>
      </c>
      <c r="K554" s="478"/>
      <c r="L554" s="478"/>
      <c r="M554" s="478"/>
      <c r="N554" s="478">
        <v>3490</v>
      </c>
      <c r="O554" s="478"/>
      <c r="P554" s="478"/>
      <c r="Q554" s="478"/>
      <c r="R554" s="478"/>
      <c r="S554" s="478"/>
      <c r="T554" s="478"/>
      <c r="U554" s="478"/>
      <c r="V554" s="42"/>
      <c r="W554" s="42"/>
      <c r="X554" s="42"/>
      <c r="Y554" s="42"/>
      <c r="Z554" s="42"/>
      <c r="AA554" s="42"/>
      <c r="AB554" s="42"/>
      <c r="AC554" s="42"/>
      <c r="AD554" s="42"/>
      <c r="AE554" s="42"/>
      <c r="AF554" s="42"/>
      <c r="AG554" s="42"/>
      <c r="AH554" s="42"/>
      <c r="AI554" s="42"/>
      <c r="AJ554" s="42"/>
      <c r="AK554" s="42"/>
      <c r="AL554" s="42"/>
      <c r="AM554" s="42"/>
      <c r="AN554" s="42"/>
    </row>
    <row r="555" spans="1:40" s="479" customFormat="1" ht="14.5">
      <c r="A555" s="83" t="s">
        <v>395</v>
      </c>
      <c r="B555" s="191">
        <v>44245</v>
      </c>
      <c r="C555" s="478">
        <v>3</v>
      </c>
      <c r="D555" s="478">
        <v>1</v>
      </c>
      <c r="E555" s="478"/>
      <c r="F555" s="478" t="s">
        <v>984</v>
      </c>
      <c r="G555" s="478"/>
      <c r="H555" s="478">
        <v>3</v>
      </c>
      <c r="I555" s="481"/>
      <c r="J555" s="478"/>
      <c r="K555" s="478"/>
      <c r="L555" s="478"/>
      <c r="M555" s="478"/>
      <c r="N555" s="478">
        <f>(1320+1600+1250)/3</f>
        <v>1390</v>
      </c>
      <c r="O555" s="478">
        <v>3</v>
      </c>
      <c r="P555" s="478"/>
      <c r="Q555" s="478"/>
      <c r="R555" s="478"/>
      <c r="S555" s="478">
        <v>2</v>
      </c>
      <c r="T555" s="478"/>
      <c r="U555" s="478"/>
      <c r="V555" s="42"/>
      <c r="W555" s="42"/>
      <c r="X555" s="42"/>
      <c r="Y555" s="42"/>
      <c r="Z555" s="42"/>
      <c r="AA555" s="42"/>
      <c r="AB555" s="42"/>
      <c r="AC555" s="42"/>
      <c r="AD555" s="42"/>
      <c r="AE555" s="42"/>
      <c r="AF555" s="42"/>
      <c r="AG555" s="42"/>
      <c r="AH555" s="42"/>
      <c r="AI555" s="42"/>
      <c r="AJ555" s="42"/>
      <c r="AK555" s="42"/>
      <c r="AL555" s="42"/>
      <c r="AM555" s="42"/>
      <c r="AN555" s="42"/>
    </row>
    <row r="556" spans="1:40" s="479" customFormat="1" ht="14.5">
      <c r="A556" s="83" t="s">
        <v>5561</v>
      </c>
      <c r="B556" s="191"/>
      <c r="C556" s="478">
        <v>1</v>
      </c>
      <c r="D556" s="478">
        <v>1</v>
      </c>
      <c r="E556" s="478"/>
      <c r="F556" s="478" t="s">
        <v>823</v>
      </c>
      <c r="G556" s="478"/>
      <c r="H556" s="478"/>
      <c r="I556" s="481"/>
      <c r="J556" s="478">
        <v>1</v>
      </c>
      <c r="K556" s="478"/>
      <c r="L556" s="478"/>
      <c r="M556" s="478"/>
      <c r="N556" s="478">
        <v>3010</v>
      </c>
      <c r="O556" s="478"/>
      <c r="P556" s="478"/>
      <c r="Q556" s="478"/>
      <c r="R556" s="478"/>
      <c r="S556" s="478"/>
      <c r="T556" s="478"/>
      <c r="U556" s="478"/>
      <c r="V556" s="42"/>
      <c r="W556" s="42"/>
      <c r="X556" s="42"/>
      <c r="Y556" s="42"/>
      <c r="Z556" s="42"/>
      <c r="AA556" s="42"/>
      <c r="AB556" s="42"/>
      <c r="AC556" s="42"/>
      <c r="AD556" s="42"/>
      <c r="AE556" s="42"/>
      <c r="AF556" s="42"/>
      <c r="AG556" s="42"/>
      <c r="AH556" s="42"/>
      <c r="AI556" s="42"/>
      <c r="AJ556" s="42"/>
      <c r="AK556" s="42"/>
      <c r="AL556" s="42"/>
      <c r="AM556" s="42"/>
      <c r="AN556" s="42"/>
    </row>
    <row r="557" spans="1:40" s="479" customFormat="1" ht="14.5">
      <c r="A557" s="83" t="s">
        <v>5565</v>
      </c>
      <c r="B557" s="191">
        <v>44242</v>
      </c>
      <c r="C557" s="478">
        <v>3</v>
      </c>
      <c r="D557" s="478">
        <v>3</v>
      </c>
      <c r="E557" s="478"/>
      <c r="F557" s="478"/>
      <c r="G557" s="478"/>
      <c r="H557" s="478"/>
      <c r="I557" s="481"/>
      <c r="J557" s="478"/>
      <c r="K557" s="478"/>
      <c r="L557" s="478"/>
      <c r="M557" s="478"/>
      <c r="N557" s="478"/>
      <c r="O557" s="478"/>
      <c r="P557" s="478"/>
      <c r="Q557" s="478"/>
      <c r="R557" s="478"/>
      <c r="S557" s="478"/>
      <c r="T557" s="478"/>
      <c r="U557" s="478"/>
      <c r="V557" s="42"/>
      <c r="W557" s="42"/>
      <c r="X557" s="42"/>
      <c r="Y557" s="42"/>
      <c r="Z557" s="42"/>
      <c r="AA557" s="42"/>
      <c r="AB557" s="42"/>
      <c r="AC557" s="42"/>
      <c r="AD557" s="42"/>
      <c r="AE557" s="42"/>
      <c r="AF557" s="42"/>
      <c r="AG557" s="42"/>
      <c r="AH557" s="42"/>
      <c r="AI557" s="42"/>
      <c r="AJ557" s="42"/>
      <c r="AK557" s="42"/>
      <c r="AL557" s="42"/>
      <c r="AM557" s="42"/>
      <c r="AN557" s="42"/>
    </row>
    <row r="558" spans="1:40" s="479" customFormat="1" ht="14.5">
      <c r="A558" s="83" t="s">
        <v>5577</v>
      </c>
      <c r="B558" s="191">
        <v>44242</v>
      </c>
      <c r="C558" s="478">
        <v>1</v>
      </c>
      <c r="D558" s="478">
        <v>1</v>
      </c>
      <c r="E558" s="478"/>
      <c r="F558" s="478" t="s">
        <v>894</v>
      </c>
      <c r="G558" s="478"/>
      <c r="H558" s="478"/>
      <c r="I558" s="481"/>
      <c r="J558" s="478"/>
      <c r="K558" s="478"/>
      <c r="L558" s="478"/>
      <c r="M558" s="478"/>
      <c r="N558" s="478">
        <v>998</v>
      </c>
      <c r="O558" s="478">
        <v>1</v>
      </c>
      <c r="P558" s="478"/>
      <c r="Q558" s="478"/>
      <c r="R558" s="478"/>
      <c r="S558" s="478"/>
      <c r="T558" s="478"/>
      <c r="U558" s="478"/>
      <c r="V558" s="42"/>
      <c r="W558" s="42"/>
      <c r="X558" s="42"/>
      <c r="Y558" s="42"/>
      <c r="Z558" s="42"/>
      <c r="AA558" s="42"/>
      <c r="AB558" s="42"/>
      <c r="AC558" s="42"/>
      <c r="AD558" s="42"/>
      <c r="AE558" s="42"/>
      <c r="AF558" s="42"/>
      <c r="AG558" s="42"/>
      <c r="AH558" s="42"/>
      <c r="AI558" s="42"/>
      <c r="AJ558" s="42"/>
      <c r="AK558" s="42"/>
      <c r="AL558" s="42"/>
      <c r="AM558" s="42"/>
      <c r="AN558" s="42"/>
    </row>
    <row r="559" spans="1:40" s="479" customFormat="1" ht="14.5">
      <c r="A559" s="83" t="s">
        <v>5578</v>
      </c>
      <c r="B559" s="191">
        <v>44228</v>
      </c>
      <c r="C559" s="478">
        <v>1</v>
      </c>
      <c r="D559" s="478">
        <v>1</v>
      </c>
      <c r="E559" s="478"/>
      <c r="F559" s="478" t="s">
        <v>968</v>
      </c>
      <c r="G559" s="478"/>
      <c r="H559" s="478"/>
      <c r="I559" s="481">
        <v>1</v>
      </c>
      <c r="J559" s="478"/>
      <c r="K559" s="478"/>
      <c r="L559" s="478"/>
      <c r="M559" s="478"/>
      <c r="N559" s="478"/>
      <c r="O559" s="478"/>
      <c r="P559" s="478"/>
      <c r="Q559" s="478"/>
      <c r="R559" s="478"/>
      <c r="S559" s="478"/>
      <c r="T559" s="478"/>
      <c r="U559" s="478"/>
      <c r="V559" s="42"/>
      <c r="W559" s="42"/>
      <c r="X559" s="42"/>
      <c r="Y559" s="42"/>
      <c r="Z559" s="42"/>
      <c r="AA559" s="42"/>
      <c r="AB559" s="42"/>
      <c r="AC559" s="42"/>
      <c r="AD559" s="42"/>
      <c r="AE559" s="42"/>
      <c r="AF559" s="42"/>
      <c r="AG559" s="42"/>
      <c r="AH559" s="42"/>
      <c r="AI559" s="42"/>
      <c r="AJ559" s="42"/>
      <c r="AK559" s="42"/>
      <c r="AL559" s="42"/>
      <c r="AM559" s="42"/>
      <c r="AN559" s="42"/>
    </row>
    <row r="560" spans="1:40" s="479" customFormat="1" ht="14.5">
      <c r="A560" s="208" t="s">
        <v>5275</v>
      </c>
      <c r="B560" s="191"/>
      <c r="C560" s="478">
        <f>137+489+570</f>
        <v>1196</v>
      </c>
      <c r="D560" s="478">
        <v>1196</v>
      </c>
      <c r="E560" s="478"/>
      <c r="F560" s="478"/>
      <c r="G560" s="478"/>
      <c r="H560" s="478"/>
      <c r="I560" s="481"/>
      <c r="J560" s="210">
        <f>59+76+69</f>
        <v>204</v>
      </c>
      <c r="K560" s="478"/>
      <c r="L560" s="478"/>
      <c r="M560" s="478"/>
      <c r="N560" s="478" t="s">
        <v>5586</v>
      </c>
      <c r="O560" s="478">
        <f>69+94+91</f>
        <v>254</v>
      </c>
      <c r="P560" s="478"/>
      <c r="Q560" s="478"/>
      <c r="R560" s="478"/>
      <c r="S560" s="478">
        <v>5</v>
      </c>
      <c r="T560" s="478"/>
      <c r="U560" s="478"/>
      <c r="V560" s="42"/>
      <c r="W560" s="42"/>
      <c r="X560" s="42"/>
      <c r="Y560" s="42"/>
      <c r="Z560" s="42"/>
      <c r="AA560" s="42"/>
      <c r="AB560" s="42"/>
      <c r="AC560" s="42"/>
      <c r="AD560" s="42"/>
      <c r="AE560" s="42"/>
      <c r="AF560" s="42"/>
      <c r="AG560" s="42"/>
      <c r="AH560" s="42"/>
      <c r="AI560" s="42"/>
      <c r="AJ560" s="42"/>
      <c r="AK560" s="42"/>
      <c r="AL560" s="42"/>
      <c r="AM560" s="42"/>
      <c r="AN560" s="42"/>
    </row>
    <row r="561" spans="1:40" s="479" customFormat="1" ht="14.5">
      <c r="A561" s="208" t="s">
        <v>5241</v>
      </c>
      <c r="B561" s="191">
        <v>44235</v>
      </c>
      <c r="C561" s="478">
        <v>178</v>
      </c>
      <c r="D561" s="478">
        <v>176</v>
      </c>
      <c r="E561" s="478">
        <v>139</v>
      </c>
      <c r="F561" s="478">
        <v>39.1</v>
      </c>
      <c r="G561" s="478"/>
      <c r="H561" s="478"/>
      <c r="I561" s="481"/>
      <c r="J561" s="210">
        <v>20</v>
      </c>
      <c r="K561" s="478"/>
      <c r="L561" s="478"/>
      <c r="M561" s="478"/>
      <c r="N561" s="478">
        <v>3245</v>
      </c>
      <c r="O561" s="478">
        <v>11</v>
      </c>
      <c r="P561" s="478"/>
      <c r="Q561" s="478"/>
      <c r="R561" s="478"/>
      <c r="S561" s="478">
        <v>1</v>
      </c>
      <c r="T561" s="478"/>
      <c r="U561" s="478"/>
      <c r="V561" s="42"/>
      <c r="W561" s="42"/>
      <c r="X561" s="42"/>
      <c r="Y561" s="42"/>
      <c r="Z561" s="42"/>
      <c r="AA561" s="42"/>
      <c r="AB561" s="42"/>
      <c r="AC561" s="42"/>
      <c r="AD561" s="42"/>
      <c r="AE561" s="42"/>
      <c r="AF561" s="42"/>
      <c r="AG561" s="42"/>
      <c r="AH561" s="42"/>
      <c r="AI561" s="42"/>
      <c r="AJ561" s="42"/>
      <c r="AK561" s="42"/>
      <c r="AL561" s="42"/>
      <c r="AM561" s="42"/>
      <c r="AN561" s="42"/>
    </row>
    <row r="562" spans="1:40" s="479" customFormat="1" ht="14.5">
      <c r="A562" s="208" t="s">
        <v>5613</v>
      </c>
      <c r="B562" s="191">
        <v>44230</v>
      </c>
      <c r="C562" s="478">
        <v>9</v>
      </c>
      <c r="D562" s="478">
        <v>9</v>
      </c>
      <c r="E562" s="478">
        <v>105</v>
      </c>
      <c r="F562" s="478"/>
      <c r="G562" s="478"/>
      <c r="H562" s="478"/>
      <c r="I562" s="481"/>
      <c r="J562" s="481"/>
      <c r="K562" s="478"/>
      <c r="L562" s="478"/>
      <c r="M562" s="478"/>
      <c r="N562" s="478"/>
      <c r="O562" s="478"/>
      <c r="P562" s="478"/>
      <c r="Q562" s="478"/>
      <c r="R562" s="478"/>
      <c r="S562" s="478"/>
      <c r="T562" s="478"/>
      <c r="U562" s="478"/>
      <c r="V562" s="42"/>
      <c r="W562" s="42"/>
      <c r="X562" s="42"/>
      <c r="Y562" s="42"/>
      <c r="Z562" s="42"/>
      <c r="AA562" s="42"/>
      <c r="AB562" s="42"/>
      <c r="AC562" s="42"/>
      <c r="AD562" s="42"/>
      <c r="AE562" s="42"/>
      <c r="AF562" s="42"/>
      <c r="AG562" s="42"/>
      <c r="AH562" s="42"/>
      <c r="AI562" s="42"/>
      <c r="AJ562" s="42"/>
      <c r="AK562" s="42"/>
      <c r="AL562" s="42"/>
      <c r="AM562" s="42"/>
      <c r="AN562" s="42"/>
    </row>
    <row r="563" spans="1:40" s="479" customFormat="1" ht="14.5">
      <c r="A563" s="208" t="s">
        <v>5614</v>
      </c>
      <c r="B563" s="191">
        <v>44225</v>
      </c>
      <c r="C563" s="478">
        <v>1</v>
      </c>
      <c r="D563" s="478">
        <v>1</v>
      </c>
      <c r="E563" s="478"/>
      <c r="F563" s="478">
        <v>38</v>
      </c>
      <c r="G563" s="478"/>
      <c r="H563" s="478"/>
      <c r="I563" s="481"/>
      <c r="J563" s="481">
        <v>1</v>
      </c>
      <c r="K563" s="478"/>
      <c r="L563" s="478"/>
      <c r="M563" s="478"/>
      <c r="N563" s="478"/>
      <c r="O563" s="478"/>
      <c r="P563" s="478"/>
      <c r="Q563" s="478"/>
      <c r="R563" s="478"/>
      <c r="S563" s="478"/>
      <c r="T563" s="478"/>
      <c r="U563" s="478"/>
      <c r="V563" s="42"/>
      <c r="W563" s="42"/>
      <c r="X563" s="42"/>
      <c r="Y563" s="42"/>
      <c r="Z563" s="42"/>
      <c r="AA563" s="42"/>
      <c r="AB563" s="42"/>
      <c r="AC563" s="42"/>
      <c r="AD563" s="42"/>
      <c r="AE563" s="42"/>
      <c r="AF563" s="42"/>
      <c r="AG563" s="42"/>
      <c r="AH563" s="42"/>
      <c r="AI563" s="42"/>
      <c r="AJ563" s="42"/>
      <c r="AK563" s="42"/>
      <c r="AL563" s="42"/>
      <c r="AM563" s="42"/>
      <c r="AN563" s="42"/>
    </row>
    <row r="564" spans="1:40" s="479" customFormat="1" ht="14.5">
      <c r="A564" s="208" t="s">
        <v>3500</v>
      </c>
      <c r="B564" s="191">
        <v>44253</v>
      </c>
      <c r="C564" s="478"/>
      <c r="D564" s="478"/>
      <c r="E564" s="478"/>
      <c r="F564" s="478"/>
      <c r="G564" s="478"/>
      <c r="H564" s="478"/>
      <c r="I564" s="481"/>
      <c r="J564" s="481"/>
      <c r="K564" s="478"/>
      <c r="L564" s="478"/>
      <c r="M564" s="478"/>
      <c r="N564" s="478"/>
      <c r="O564" s="478"/>
      <c r="P564" s="478"/>
      <c r="Q564" s="478"/>
      <c r="R564" s="478"/>
      <c r="S564" s="478"/>
      <c r="T564" s="478"/>
      <c r="U564" s="478"/>
      <c r="V564" s="42"/>
      <c r="W564" s="42"/>
      <c r="X564" s="42"/>
      <c r="Y564" s="42"/>
      <c r="Z564" s="42"/>
      <c r="AA564" s="42"/>
      <c r="AB564" s="42"/>
      <c r="AC564" s="42"/>
      <c r="AD564" s="42"/>
      <c r="AE564" s="42"/>
      <c r="AF564" s="42"/>
      <c r="AG564" s="42"/>
      <c r="AH564" s="42"/>
      <c r="AI564" s="42"/>
      <c r="AJ564" s="42"/>
      <c r="AK564" s="42"/>
      <c r="AL564" s="42"/>
      <c r="AM564" s="42"/>
      <c r="AN564" s="42"/>
    </row>
    <row r="565" spans="1:40" s="479" customFormat="1" ht="14.5">
      <c r="A565" s="208" t="s">
        <v>5632</v>
      </c>
      <c r="B565" s="191">
        <v>44256</v>
      </c>
      <c r="C565" s="478">
        <v>30</v>
      </c>
      <c r="D565" s="478">
        <v>30</v>
      </c>
      <c r="E565" s="478"/>
      <c r="F565" s="478" t="s">
        <v>5631</v>
      </c>
      <c r="G565" s="478"/>
      <c r="H565" s="478"/>
      <c r="I565" s="210">
        <v>6</v>
      </c>
      <c r="J565" s="481"/>
      <c r="K565" s="478"/>
      <c r="L565" s="478"/>
      <c r="M565" s="478"/>
      <c r="N565" s="478" t="s">
        <v>5629</v>
      </c>
      <c r="O565" s="478"/>
      <c r="P565" s="478"/>
      <c r="Q565" s="478"/>
      <c r="R565" s="478"/>
      <c r="S565" s="478"/>
      <c r="T565" s="478"/>
      <c r="U565" s="478"/>
      <c r="V565" s="42"/>
      <c r="W565" s="42"/>
      <c r="X565" s="42"/>
      <c r="Y565" s="42"/>
      <c r="Z565" s="42"/>
      <c r="AA565" s="42"/>
      <c r="AB565" s="42"/>
      <c r="AC565" s="42"/>
      <c r="AD565" s="42"/>
      <c r="AE565" s="42"/>
      <c r="AF565" s="42"/>
      <c r="AG565" s="42"/>
      <c r="AH565" s="42"/>
      <c r="AI565" s="42"/>
      <c r="AJ565" s="42"/>
      <c r="AK565" s="42"/>
      <c r="AL565" s="42"/>
      <c r="AM565" s="42"/>
      <c r="AN565" s="42"/>
    </row>
    <row r="566" spans="1:40" s="479" customFormat="1" ht="14.5">
      <c r="A566" s="208" t="s">
        <v>5640</v>
      </c>
      <c r="B566" s="191">
        <v>44256</v>
      </c>
      <c r="C566" s="478"/>
      <c r="D566" s="478"/>
      <c r="E566" s="478"/>
      <c r="F566" s="478"/>
      <c r="G566" s="478"/>
      <c r="H566" s="478"/>
      <c r="I566" s="481"/>
      <c r="J566" s="481"/>
      <c r="K566" s="478"/>
      <c r="L566" s="478"/>
      <c r="M566" s="478"/>
      <c r="N566" s="478"/>
      <c r="O566" s="478"/>
      <c r="P566" s="478"/>
      <c r="Q566" s="478"/>
      <c r="R566" s="478"/>
      <c r="S566" s="478"/>
      <c r="T566" s="478"/>
      <c r="U566" s="478"/>
      <c r="V566" s="42"/>
      <c r="W566" s="42"/>
      <c r="X566" s="42"/>
      <c r="Y566" s="42"/>
      <c r="Z566" s="42"/>
      <c r="AA566" s="42"/>
      <c r="AB566" s="42"/>
      <c r="AC566" s="42"/>
      <c r="AD566" s="42"/>
      <c r="AE566" s="42"/>
      <c r="AF566" s="42"/>
      <c r="AG566" s="42"/>
      <c r="AH566" s="42"/>
      <c r="AI566" s="42"/>
      <c r="AJ566" s="42"/>
      <c r="AK566" s="42"/>
      <c r="AL566" s="42"/>
      <c r="AM566" s="42"/>
      <c r="AN566" s="42"/>
    </row>
    <row r="567" spans="1:40" s="479" customFormat="1" ht="14.5">
      <c r="A567" s="208" t="s">
        <v>5647</v>
      </c>
      <c r="B567" s="191">
        <v>44253</v>
      </c>
      <c r="C567" s="478">
        <v>17</v>
      </c>
      <c r="D567" s="478">
        <v>17</v>
      </c>
      <c r="E567" s="478">
        <v>37</v>
      </c>
      <c r="F567" s="478"/>
      <c r="G567" s="478"/>
      <c r="H567" s="478"/>
      <c r="I567" s="210">
        <v>7</v>
      </c>
      <c r="J567" s="320">
        <v>10</v>
      </c>
      <c r="K567" s="478"/>
      <c r="L567" s="478"/>
      <c r="M567" s="478"/>
      <c r="N567" s="478"/>
      <c r="O567" s="478"/>
      <c r="P567" s="478"/>
      <c r="Q567" s="478"/>
      <c r="R567" s="478"/>
      <c r="S567" s="478"/>
      <c r="T567" s="478"/>
      <c r="U567" s="478"/>
      <c r="V567" s="42"/>
      <c r="W567" s="42"/>
      <c r="X567" s="42"/>
      <c r="Y567" s="42"/>
      <c r="Z567" s="42"/>
      <c r="AA567" s="42"/>
      <c r="AB567" s="42"/>
      <c r="AC567" s="42"/>
      <c r="AD567" s="42"/>
      <c r="AE567" s="42"/>
      <c r="AF567" s="42"/>
      <c r="AG567" s="42"/>
      <c r="AH567" s="42"/>
      <c r="AI567" s="42"/>
      <c r="AJ567" s="42"/>
      <c r="AK567" s="42"/>
      <c r="AL567" s="42"/>
      <c r="AM567" s="42"/>
      <c r="AN567" s="42"/>
    </row>
    <row r="568" spans="1:40" s="479" customFormat="1" ht="14.5">
      <c r="A568" s="208" t="s">
        <v>5657</v>
      </c>
      <c r="B568" s="191">
        <v>44253</v>
      </c>
      <c r="C568" s="478">
        <v>12</v>
      </c>
      <c r="D568" s="478">
        <v>12</v>
      </c>
      <c r="E568" s="478"/>
      <c r="F568" s="478"/>
      <c r="G568" s="478"/>
      <c r="H568" s="478"/>
      <c r="I568" s="210">
        <v>2</v>
      </c>
      <c r="J568" s="481"/>
      <c r="K568" s="478"/>
      <c r="L568" s="478"/>
      <c r="M568" s="478"/>
      <c r="N568" s="478"/>
      <c r="O568" s="478"/>
      <c r="P568" s="478"/>
      <c r="Q568" s="478"/>
      <c r="R568" s="478"/>
      <c r="S568" s="478"/>
      <c r="T568" s="478"/>
      <c r="U568" s="478"/>
      <c r="V568" s="42"/>
      <c r="W568" s="42"/>
      <c r="X568" s="42"/>
      <c r="Y568" s="42"/>
      <c r="Z568" s="42"/>
      <c r="AA568" s="42"/>
      <c r="AB568" s="42"/>
      <c r="AC568" s="42"/>
      <c r="AD568" s="42"/>
      <c r="AE568" s="42"/>
      <c r="AF568" s="42"/>
      <c r="AG568" s="42"/>
      <c r="AH568" s="42"/>
      <c r="AI568" s="42"/>
      <c r="AJ568" s="42"/>
      <c r="AK568" s="42"/>
      <c r="AL568" s="42"/>
      <c r="AM568" s="42"/>
      <c r="AN568" s="42"/>
    </row>
    <row r="569" spans="1:40" s="489" customFormat="1" ht="14.5">
      <c r="A569" s="83" t="s">
        <v>5665</v>
      </c>
      <c r="B569" s="191">
        <v>44207</v>
      </c>
      <c r="C569" s="488">
        <v>16</v>
      </c>
      <c r="D569" s="488">
        <v>16</v>
      </c>
      <c r="E569" s="488"/>
      <c r="F569" s="488"/>
      <c r="G569" s="488"/>
      <c r="H569" s="488"/>
      <c r="I569" s="502"/>
      <c r="J569" s="490"/>
      <c r="K569" s="488"/>
      <c r="L569" s="488"/>
      <c r="M569" s="488"/>
      <c r="N569" s="488" t="s">
        <v>5691</v>
      </c>
      <c r="O569" s="488">
        <v>9</v>
      </c>
      <c r="P569" s="488"/>
      <c r="Q569" s="488"/>
      <c r="R569" s="488"/>
      <c r="S569" s="488">
        <v>2</v>
      </c>
      <c r="T569" s="488"/>
      <c r="U569" s="488"/>
      <c r="V569" s="42"/>
      <c r="W569" s="42"/>
      <c r="X569" s="42"/>
      <c r="Y569" s="42"/>
      <c r="Z569" s="42"/>
      <c r="AA569" s="42"/>
      <c r="AB569" s="42"/>
      <c r="AC569" s="42"/>
      <c r="AD569" s="42"/>
      <c r="AE569" s="42"/>
      <c r="AF569" s="42"/>
      <c r="AG569" s="42"/>
      <c r="AH569" s="42"/>
      <c r="AI569" s="42"/>
      <c r="AJ569" s="42"/>
      <c r="AK569" s="42"/>
      <c r="AL569" s="42"/>
      <c r="AM569" s="42"/>
      <c r="AN569" s="42"/>
    </row>
    <row r="570" spans="1:40" s="489" customFormat="1" ht="14.5">
      <c r="A570" s="83" t="s">
        <v>4792</v>
      </c>
      <c r="B570" s="191">
        <v>44255</v>
      </c>
      <c r="C570" s="488">
        <v>142</v>
      </c>
      <c r="D570" s="488">
        <v>142</v>
      </c>
      <c r="E570" s="488"/>
      <c r="F570" s="488" t="s">
        <v>5750</v>
      </c>
      <c r="G570" s="488"/>
      <c r="H570" s="488"/>
      <c r="I570" s="502"/>
      <c r="J570" s="490"/>
      <c r="K570" s="488"/>
      <c r="L570" s="488"/>
      <c r="M570" s="488"/>
      <c r="N570" s="488" t="s">
        <v>5751</v>
      </c>
      <c r="O570" s="488">
        <v>11</v>
      </c>
      <c r="P570" s="488"/>
      <c r="Q570" s="488"/>
      <c r="R570" s="488"/>
      <c r="S570" s="488"/>
      <c r="T570" s="488"/>
      <c r="U570" s="488"/>
      <c r="V570" s="42"/>
      <c r="W570" s="42"/>
      <c r="X570" s="42"/>
      <c r="Y570" s="42"/>
      <c r="Z570" s="42"/>
      <c r="AA570" s="42"/>
      <c r="AB570" s="42"/>
      <c r="AC570" s="42"/>
      <c r="AD570" s="42"/>
      <c r="AE570" s="42"/>
      <c r="AF570" s="42"/>
      <c r="AG570" s="42"/>
      <c r="AH570" s="42"/>
      <c r="AI570" s="42"/>
      <c r="AJ570" s="42"/>
      <c r="AK570" s="42"/>
      <c r="AL570" s="42"/>
      <c r="AM570" s="42"/>
      <c r="AN570" s="42"/>
    </row>
    <row r="571" spans="1:40" s="489" customFormat="1" ht="14.5">
      <c r="A571" s="83" t="s">
        <v>5679</v>
      </c>
      <c r="B571" s="191">
        <v>44239</v>
      </c>
      <c r="C571" s="488">
        <v>14</v>
      </c>
      <c r="D571" s="488">
        <v>14</v>
      </c>
      <c r="E571" s="488"/>
      <c r="F571" s="488"/>
      <c r="G571" s="488"/>
      <c r="H571" s="488"/>
      <c r="I571" s="502"/>
      <c r="J571" s="320">
        <v>14</v>
      </c>
      <c r="K571" s="488"/>
      <c r="L571" s="488"/>
      <c r="M571" s="488"/>
      <c r="N571" s="488" t="s">
        <v>5688</v>
      </c>
      <c r="O571" s="488">
        <v>3</v>
      </c>
      <c r="P571" s="488"/>
      <c r="Q571" s="488"/>
      <c r="R571" s="488"/>
      <c r="S571" s="488"/>
      <c r="T571" s="488"/>
      <c r="U571" s="488"/>
      <c r="V571" s="42"/>
      <c r="W571" s="42"/>
      <c r="X571" s="42"/>
      <c r="Y571" s="42"/>
      <c r="Z571" s="42"/>
      <c r="AA571" s="42"/>
      <c r="AB571" s="42"/>
      <c r="AC571" s="42"/>
      <c r="AD571" s="42"/>
      <c r="AE571" s="42"/>
      <c r="AF571" s="42"/>
      <c r="AG571" s="42"/>
      <c r="AH571" s="42"/>
      <c r="AI571" s="42"/>
      <c r="AJ571" s="42"/>
      <c r="AK571" s="42"/>
      <c r="AL571" s="42"/>
      <c r="AM571" s="42"/>
      <c r="AN571" s="42"/>
    </row>
    <row r="572" spans="1:40" s="489" customFormat="1" ht="14.5">
      <c r="A572" s="83" t="s">
        <v>5697</v>
      </c>
      <c r="B572" s="191">
        <v>44254</v>
      </c>
      <c r="C572" s="488">
        <v>1</v>
      </c>
      <c r="D572" s="488">
        <v>1</v>
      </c>
      <c r="E572" s="488"/>
      <c r="F572" s="488" t="s">
        <v>865</v>
      </c>
      <c r="G572" s="488"/>
      <c r="H572" s="488"/>
      <c r="I572" s="502">
        <v>1</v>
      </c>
      <c r="J572" s="490"/>
      <c r="K572" s="488"/>
      <c r="L572" s="488"/>
      <c r="M572" s="488"/>
      <c r="N572" s="488"/>
      <c r="O572" s="488"/>
      <c r="P572" s="488"/>
      <c r="Q572" s="488"/>
      <c r="R572" s="488"/>
      <c r="S572" s="488"/>
      <c r="T572" s="488"/>
      <c r="U572" s="488"/>
      <c r="V572" s="42"/>
      <c r="W572" s="42"/>
      <c r="X572" s="42"/>
      <c r="Y572" s="42"/>
      <c r="Z572" s="42"/>
      <c r="AA572" s="42"/>
      <c r="AB572" s="42"/>
      <c r="AC572" s="42"/>
      <c r="AD572" s="42"/>
      <c r="AE572" s="42"/>
      <c r="AF572" s="42"/>
      <c r="AG572" s="42"/>
      <c r="AH572" s="42"/>
      <c r="AI572" s="42"/>
      <c r="AJ572" s="42"/>
      <c r="AK572" s="42"/>
      <c r="AL572" s="42"/>
      <c r="AM572" s="42"/>
      <c r="AN572" s="42"/>
    </row>
    <row r="573" spans="1:40" s="489" customFormat="1" ht="14.5">
      <c r="A573" s="83" t="s">
        <v>5700</v>
      </c>
      <c r="B573" s="191">
        <v>44258</v>
      </c>
      <c r="C573" s="488">
        <v>83</v>
      </c>
      <c r="D573" s="488">
        <v>83</v>
      </c>
      <c r="E573" s="488"/>
      <c r="F573" s="488"/>
      <c r="G573" s="488"/>
      <c r="H573" s="488"/>
      <c r="I573" s="502"/>
      <c r="J573" s="320">
        <v>83</v>
      </c>
      <c r="K573" s="488"/>
      <c r="L573" s="488"/>
      <c r="M573" s="488"/>
      <c r="N573" s="488" t="s">
        <v>5734</v>
      </c>
      <c r="O573" s="488"/>
      <c r="P573" s="488"/>
      <c r="Q573" s="488"/>
      <c r="R573" s="488"/>
      <c r="S573" s="488"/>
      <c r="T573" s="488"/>
      <c r="U573" s="488"/>
      <c r="V573" s="42"/>
      <c r="W573" s="42"/>
      <c r="X573" s="42"/>
      <c r="Y573" s="42"/>
      <c r="Z573" s="42"/>
      <c r="AA573" s="42"/>
      <c r="AB573" s="42"/>
      <c r="AC573" s="42"/>
      <c r="AD573" s="42"/>
      <c r="AE573" s="42"/>
      <c r="AF573" s="42"/>
      <c r="AG573" s="42"/>
      <c r="AH573" s="42"/>
      <c r="AI573" s="42"/>
      <c r="AJ573" s="42"/>
      <c r="AK573" s="42"/>
      <c r="AL573" s="42"/>
      <c r="AM573" s="42"/>
      <c r="AN573" s="42"/>
    </row>
    <row r="574" spans="1:40" s="501" customFormat="1" ht="14.5">
      <c r="A574" s="83" t="s">
        <v>5707</v>
      </c>
      <c r="B574" s="191">
        <v>44239</v>
      </c>
      <c r="C574" s="500">
        <v>5</v>
      </c>
      <c r="D574" s="500">
        <v>4</v>
      </c>
      <c r="E574" s="500">
        <v>1</v>
      </c>
      <c r="F574" s="500"/>
      <c r="G574" s="500">
        <v>1</v>
      </c>
      <c r="H574" s="500"/>
      <c r="I574" s="502"/>
      <c r="J574" s="502">
        <v>4</v>
      </c>
      <c r="K574" s="500"/>
      <c r="L574" s="500"/>
      <c r="M574" s="500"/>
      <c r="N574" s="500"/>
      <c r="O574" s="500">
        <v>1</v>
      </c>
      <c r="P574" s="500"/>
      <c r="Q574" s="500"/>
      <c r="R574" s="500"/>
      <c r="S574" s="500"/>
      <c r="T574" s="500"/>
      <c r="U574" s="500"/>
      <c r="V574" s="42"/>
      <c r="W574" s="42"/>
      <c r="X574" s="42"/>
      <c r="Y574" s="42"/>
      <c r="Z574" s="42"/>
      <c r="AA574" s="42"/>
      <c r="AB574" s="42"/>
      <c r="AC574" s="42"/>
      <c r="AD574" s="42"/>
      <c r="AE574" s="42"/>
      <c r="AF574" s="42"/>
      <c r="AG574" s="42"/>
      <c r="AH574" s="42"/>
      <c r="AI574" s="42"/>
      <c r="AJ574" s="42"/>
      <c r="AK574" s="42"/>
      <c r="AL574" s="42"/>
      <c r="AM574" s="42"/>
      <c r="AN574" s="42"/>
    </row>
    <row r="575" spans="1:40" s="501" customFormat="1" ht="14.5">
      <c r="A575" s="83" t="s">
        <v>5741</v>
      </c>
      <c r="B575" s="191">
        <v>44250</v>
      </c>
      <c r="C575" s="500">
        <v>1601</v>
      </c>
      <c r="D575" s="500">
        <v>1578</v>
      </c>
      <c r="E575" s="500"/>
      <c r="F575" s="500"/>
      <c r="G575" s="500">
        <v>10</v>
      </c>
      <c r="H575" s="518">
        <v>25</v>
      </c>
      <c r="I575" s="502">
        <v>158</v>
      </c>
      <c r="J575" s="320">
        <v>1369</v>
      </c>
      <c r="K575" s="500"/>
      <c r="L575" s="500"/>
      <c r="M575" s="500"/>
      <c r="N575" s="500"/>
      <c r="O575" s="500"/>
      <c r="P575" s="500"/>
      <c r="Q575" s="516">
        <v>8</v>
      </c>
      <c r="R575" s="500"/>
      <c r="S575" s="500">
        <v>3</v>
      </c>
      <c r="T575" s="500"/>
      <c r="U575" s="500"/>
      <c r="V575" s="42"/>
      <c r="W575" s="42"/>
      <c r="X575" s="42"/>
      <c r="Y575" s="42"/>
      <c r="Z575" s="42"/>
      <c r="AA575" s="42"/>
      <c r="AB575" s="42"/>
      <c r="AC575" s="42"/>
      <c r="AD575" s="42"/>
      <c r="AE575" s="42"/>
      <c r="AF575" s="42"/>
      <c r="AG575" s="42"/>
      <c r="AH575" s="42"/>
      <c r="AI575" s="42"/>
      <c r="AJ575" s="42"/>
      <c r="AK575" s="42"/>
      <c r="AL575" s="42"/>
      <c r="AM575" s="42"/>
      <c r="AN575" s="42"/>
    </row>
    <row r="576" spans="1:40" s="501" customFormat="1" ht="14.5">
      <c r="A576" s="83" t="s">
        <v>5742</v>
      </c>
      <c r="B576" s="191">
        <v>44250</v>
      </c>
      <c r="C576" s="500">
        <v>2446</v>
      </c>
      <c r="D576" s="500">
        <v>2441</v>
      </c>
      <c r="E576" s="500"/>
      <c r="F576" s="500"/>
      <c r="G576" s="500">
        <v>12</v>
      </c>
      <c r="H576" s="518">
        <v>49</v>
      </c>
      <c r="I576" s="502">
        <v>330</v>
      </c>
      <c r="J576" s="320">
        <v>2050</v>
      </c>
      <c r="K576" s="500"/>
      <c r="L576" s="500"/>
      <c r="M576" s="500"/>
      <c r="N576" s="500"/>
      <c r="O576" s="500"/>
      <c r="P576" s="500"/>
      <c r="Q576" s="517">
        <v>10</v>
      </c>
      <c r="R576" s="500"/>
      <c r="S576" s="500">
        <v>8</v>
      </c>
      <c r="T576" s="500"/>
      <c r="U576" s="500"/>
      <c r="V576" s="42"/>
      <c r="W576" s="42"/>
      <c r="X576" s="42"/>
      <c r="Y576" s="42"/>
      <c r="Z576" s="42"/>
      <c r="AA576" s="42"/>
      <c r="AB576" s="42"/>
      <c r="AC576" s="42"/>
      <c r="AD576" s="42"/>
      <c r="AE576" s="42"/>
      <c r="AF576" s="42"/>
      <c r="AG576" s="42"/>
      <c r="AH576" s="42"/>
      <c r="AI576" s="42"/>
      <c r="AJ576" s="42"/>
      <c r="AK576" s="42"/>
      <c r="AL576" s="42"/>
      <c r="AM576" s="42"/>
      <c r="AN576" s="42"/>
    </row>
    <row r="577" spans="1:40" s="501" customFormat="1" ht="14.5">
      <c r="A577" s="83" t="s">
        <v>5714</v>
      </c>
      <c r="B577" s="191">
        <v>44245</v>
      </c>
      <c r="C577" s="500">
        <v>37</v>
      </c>
      <c r="D577" s="500">
        <v>37</v>
      </c>
      <c r="E577" s="500"/>
      <c r="F577" s="500"/>
      <c r="G577" s="500"/>
      <c r="H577" s="500"/>
      <c r="I577" s="502"/>
      <c r="J577" s="502"/>
      <c r="K577" s="500"/>
      <c r="L577" s="500"/>
      <c r="M577" s="500"/>
      <c r="N577" s="500" t="s">
        <v>5743</v>
      </c>
      <c r="O577" s="500"/>
      <c r="P577" s="500"/>
      <c r="Q577" s="500"/>
      <c r="R577" s="500"/>
      <c r="S577" s="500"/>
      <c r="T577" s="500"/>
      <c r="U577" s="500"/>
      <c r="V577" s="42"/>
      <c r="W577" s="42"/>
      <c r="X577" s="42"/>
      <c r="Y577" s="42"/>
      <c r="Z577" s="42"/>
      <c r="AA577" s="42"/>
      <c r="AB577" s="42"/>
      <c r="AC577" s="42"/>
      <c r="AD577" s="42"/>
      <c r="AE577" s="42"/>
      <c r="AF577" s="42"/>
      <c r="AG577" s="42"/>
      <c r="AH577" s="42"/>
      <c r="AI577" s="42"/>
      <c r="AJ577" s="42"/>
      <c r="AK577" s="42"/>
      <c r="AL577" s="42"/>
      <c r="AM577" s="42"/>
      <c r="AN577" s="42"/>
    </row>
    <row r="578" spans="1:40" s="501" customFormat="1" ht="14.5">
      <c r="A578" s="83" t="s">
        <v>5722</v>
      </c>
      <c r="B578" s="191">
        <v>44241</v>
      </c>
      <c r="C578" s="500"/>
      <c r="D578" s="500"/>
      <c r="E578" s="500">
        <v>24</v>
      </c>
      <c r="F578" s="500"/>
      <c r="G578" s="500"/>
      <c r="H578" s="500"/>
      <c r="I578" s="502"/>
      <c r="J578" s="502"/>
      <c r="K578" s="500"/>
      <c r="L578" s="500"/>
      <c r="M578" s="500"/>
      <c r="N578" s="500"/>
      <c r="O578" s="500"/>
      <c r="P578" s="500"/>
      <c r="Q578" s="500"/>
      <c r="R578" s="500"/>
      <c r="S578" s="500"/>
      <c r="T578" s="500"/>
      <c r="U578" s="500"/>
      <c r="V578" s="42"/>
      <c r="W578" s="42"/>
      <c r="X578" s="42"/>
      <c r="Y578" s="42"/>
      <c r="Z578" s="42"/>
      <c r="AA578" s="42"/>
      <c r="AB578" s="42"/>
      <c r="AC578" s="42"/>
      <c r="AD578" s="42"/>
      <c r="AE578" s="42"/>
      <c r="AF578" s="42"/>
      <c r="AG578" s="42"/>
      <c r="AH578" s="42"/>
      <c r="AI578" s="42"/>
      <c r="AJ578" s="42"/>
      <c r="AK578" s="42"/>
      <c r="AL578" s="42"/>
      <c r="AM578" s="42"/>
      <c r="AN578" s="42"/>
    </row>
    <row r="579" spans="1:40" s="509" customFormat="1" ht="14.5">
      <c r="A579" s="83" t="s">
        <v>5770</v>
      </c>
      <c r="B579" s="191">
        <v>44244</v>
      </c>
      <c r="C579" s="508">
        <v>1</v>
      </c>
      <c r="D579" s="508">
        <v>1</v>
      </c>
      <c r="E579" s="508"/>
      <c r="F579" s="508">
        <v>39</v>
      </c>
      <c r="G579" s="508"/>
      <c r="H579" s="508"/>
      <c r="I579" s="511"/>
      <c r="J579" s="511">
        <v>1</v>
      </c>
      <c r="K579" s="508"/>
      <c r="L579" s="508"/>
      <c r="M579" s="508"/>
      <c r="N579" s="508">
        <v>2600</v>
      </c>
      <c r="O579" s="508">
        <v>1</v>
      </c>
      <c r="P579" s="508"/>
      <c r="Q579" s="508"/>
      <c r="R579" s="508"/>
      <c r="S579" s="508">
        <v>1</v>
      </c>
      <c r="T579" s="508"/>
      <c r="U579" s="508"/>
      <c r="V579" s="42"/>
      <c r="W579" s="42"/>
      <c r="X579" s="42"/>
      <c r="Y579" s="42"/>
      <c r="Z579" s="42"/>
      <c r="AA579" s="42"/>
      <c r="AB579" s="42"/>
      <c r="AC579" s="42"/>
      <c r="AD579" s="42"/>
      <c r="AE579" s="42"/>
      <c r="AF579" s="42"/>
      <c r="AG579" s="42"/>
      <c r="AH579" s="42"/>
      <c r="AI579" s="42"/>
      <c r="AJ579" s="42"/>
      <c r="AK579" s="42"/>
      <c r="AL579" s="42"/>
      <c r="AM579" s="42"/>
      <c r="AN579" s="42"/>
    </row>
    <row r="580" spans="1:40" s="509" customFormat="1" ht="14.5">
      <c r="A580" s="83" t="s">
        <v>5776</v>
      </c>
      <c r="B580" s="191">
        <v>44246</v>
      </c>
      <c r="C580" s="508">
        <v>45</v>
      </c>
      <c r="D580" s="508">
        <v>45</v>
      </c>
      <c r="E580" s="508"/>
      <c r="F580" s="508"/>
      <c r="G580" s="508"/>
      <c r="H580" s="508"/>
      <c r="I580" s="511"/>
      <c r="J580" s="511"/>
      <c r="K580" s="508"/>
      <c r="L580" s="508"/>
      <c r="M580" s="508"/>
      <c r="N580" s="508"/>
      <c r="O580" s="508"/>
      <c r="P580" s="508"/>
      <c r="Q580" s="508"/>
      <c r="R580" s="508"/>
      <c r="S580" s="508"/>
      <c r="T580" s="508"/>
      <c r="U580" s="508"/>
      <c r="V580" s="42"/>
      <c r="W580" s="42"/>
      <c r="X580" s="42"/>
      <c r="Y580" s="42"/>
      <c r="Z580" s="42"/>
      <c r="AA580" s="42"/>
      <c r="AB580" s="42"/>
      <c r="AC580" s="42"/>
      <c r="AD580" s="42"/>
      <c r="AE580" s="42"/>
      <c r="AF580" s="42"/>
      <c r="AG580" s="42"/>
      <c r="AH580" s="42"/>
      <c r="AI580" s="42"/>
      <c r="AJ580" s="42"/>
      <c r="AK580" s="42"/>
      <c r="AL580" s="42"/>
      <c r="AM580" s="42"/>
      <c r="AN580" s="42"/>
    </row>
    <row r="581" spans="1:40" s="509" customFormat="1" ht="14.5">
      <c r="A581" s="83" t="s">
        <v>5786</v>
      </c>
      <c r="B581" s="191">
        <v>44230</v>
      </c>
      <c r="C581" s="508">
        <v>6</v>
      </c>
      <c r="D581" s="508">
        <v>5</v>
      </c>
      <c r="E581" s="508"/>
      <c r="F581" s="508" t="s">
        <v>5784</v>
      </c>
      <c r="G581" s="508"/>
      <c r="H581" s="508">
        <v>1</v>
      </c>
      <c r="I581" s="511">
        <v>1</v>
      </c>
      <c r="J581" s="511">
        <v>3</v>
      </c>
      <c r="K581" s="508"/>
      <c r="L581" s="508"/>
      <c r="M581" s="508"/>
      <c r="N581" s="508" t="s">
        <v>5785</v>
      </c>
      <c r="O581" s="508"/>
      <c r="P581" s="508"/>
      <c r="Q581" s="508"/>
      <c r="R581" s="508"/>
      <c r="S581" s="508"/>
      <c r="T581" s="508"/>
      <c r="U581" s="508"/>
      <c r="V581" s="42"/>
      <c r="W581" s="42"/>
      <c r="X581" s="42"/>
      <c r="Y581" s="42"/>
      <c r="Z581" s="42"/>
      <c r="AA581" s="42"/>
      <c r="AB581" s="42"/>
      <c r="AC581" s="42"/>
      <c r="AD581" s="42"/>
      <c r="AE581" s="42"/>
      <c r="AF581" s="42"/>
      <c r="AG581" s="42"/>
      <c r="AH581" s="42"/>
      <c r="AI581" s="42"/>
      <c r="AJ581" s="42"/>
      <c r="AK581" s="42"/>
      <c r="AL581" s="42"/>
      <c r="AM581" s="42"/>
      <c r="AN581" s="42"/>
    </row>
    <row r="582" spans="1:40" s="509" customFormat="1" ht="14.5">
      <c r="A582" s="83" t="s">
        <v>5795</v>
      </c>
      <c r="B582" s="191">
        <v>44248</v>
      </c>
      <c r="C582" s="508">
        <v>62</v>
      </c>
      <c r="D582" s="508">
        <v>58</v>
      </c>
      <c r="E582" s="508"/>
      <c r="F582" s="508">
        <v>39</v>
      </c>
      <c r="G582" s="508"/>
      <c r="H582" s="508"/>
      <c r="I582" s="210">
        <v>3</v>
      </c>
      <c r="J582" s="511"/>
      <c r="K582" s="508"/>
      <c r="L582" s="508"/>
      <c r="M582" s="508"/>
      <c r="N582" s="508"/>
      <c r="O582" s="508"/>
      <c r="P582" s="508"/>
      <c r="Q582" s="508">
        <v>3</v>
      </c>
      <c r="R582" s="508"/>
      <c r="S582" s="508"/>
      <c r="T582" s="508"/>
      <c r="U582" s="508"/>
      <c r="V582" s="42"/>
      <c r="W582" s="42"/>
      <c r="X582" s="42"/>
      <c r="Y582" s="42"/>
      <c r="Z582" s="42"/>
      <c r="AA582" s="42"/>
      <c r="AB582" s="42"/>
      <c r="AC582" s="42"/>
      <c r="AD582" s="42"/>
      <c r="AE582" s="42"/>
      <c r="AF582" s="42"/>
      <c r="AG582" s="42"/>
      <c r="AH582" s="42"/>
      <c r="AI582" s="42"/>
      <c r="AJ582" s="42"/>
      <c r="AK582" s="42"/>
      <c r="AL582" s="42"/>
      <c r="AM582" s="42"/>
      <c r="AN582" s="42"/>
    </row>
    <row r="583" spans="1:40" s="509" customFormat="1" ht="14.5">
      <c r="A583" s="83" t="s">
        <v>5806</v>
      </c>
      <c r="B583" s="191">
        <v>44224</v>
      </c>
      <c r="C583" s="508">
        <v>13</v>
      </c>
      <c r="D583" s="508">
        <v>13</v>
      </c>
      <c r="E583" s="508"/>
      <c r="F583" s="508" t="s">
        <v>5803</v>
      </c>
      <c r="G583" s="508"/>
      <c r="H583" s="508"/>
      <c r="I583" s="210">
        <v>1</v>
      </c>
      <c r="J583" s="320">
        <v>12</v>
      </c>
      <c r="K583" s="508"/>
      <c r="L583" s="508"/>
      <c r="M583" s="508"/>
      <c r="N583" s="508"/>
      <c r="O583" s="508"/>
      <c r="P583" s="508"/>
      <c r="Q583" s="508"/>
      <c r="R583" s="508"/>
      <c r="S583" s="508"/>
      <c r="T583" s="508"/>
      <c r="U583" s="508"/>
      <c r="V583" s="42"/>
      <c r="W583" s="42"/>
      <c r="X583" s="42"/>
      <c r="Y583" s="42"/>
      <c r="Z583" s="42"/>
      <c r="AA583" s="42"/>
      <c r="AB583" s="42"/>
      <c r="AC583" s="42"/>
      <c r="AD583" s="42"/>
      <c r="AE583" s="42"/>
      <c r="AF583" s="42"/>
      <c r="AG583" s="42"/>
      <c r="AH583" s="42"/>
      <c r="AI583" s="42"/>
      <c r="AJ583" s="42"/>
      <c r="AK583" s="42"/>
      <c r="AL583" s="42"/>
      <c r="AM583" s="42"/>
      <c r="AN583" s="42"/>
    </row>
    <row r="584" spans="1:40" s="509" customFormat="1" ht="14.5">
      <c r="A584" s="83" t="s">
        <v>5817</v>
      </c>
      <c r="B584" s="191">
        <v>44245</v>
      </c>
      <c r="C584" s="508">
        <v>49</v>
      </c>
      <c r="D584" s="508">
        <v>49</v>
      </c>
      <c r="E584" s="508"/>
      <c r="F584" s="508" t="s">
        <v>5814</v>
      </c>
      <c r="G584" s="508"/>
      <c r="H584" s="508"/>
      <c r="I584" s="511"/>
      <c r="J584" s="511"/>
      <c r="K584" s="508"/>
      <c r="L584" s="508"/>
      <c r="M584" s="508"/>
      <c r="N584" s="508" t="s">
        <v>5815</v>
      </c>
      <c r="O584" s="508"/>
      <c r="P584" s="508"/>
      <c r="Q584" s="508"/>
      <c r="R584" s="508"/>
      <c r="S584" s="508"/>
      <c r="T584" s="508"/>
      <c r="U584" s="508"/>
      <c r="V584" s="42"/>
      <c r="W584" s="42"/>
      <c r="X584" s="42"/>
      <c r="Y584" s="42"/>
      <c r="Z584" s="42"/>
      <c r="AA584" s="42"/>
      <c r="AB584" s="42"/>
      <c r="AC584" s="42"/>
      <c r="AD584" s="42"/>
      <c r="AE584" s="42"/>
      <c r="AF584" s="42"/>
      <c r="AG584" s="42"/>
      <c r="AH584" s="42"/>
      <c r="AI584" s="42"/>
      <c r="AJ584" s="42"/>
      <c r="AK584" s="42"/>
      <c r="AL584" s="42"/>
      <c r="AM584" s="42"/>
      <c r="AN584" s="42"/>
    </row>
    <row r="585" spans="1:40" s="509" customFormat="1" ht="14.5">
      <c r="A585" s="83" t="s">
        <v>5828</v>
      </c>
      <c r="B585" s="191">
        <v>44248</v>
      </c>
      <c r="C585" s="508">
        <v>10</v>
      </c>
      <c r="D585" s="508">
        <v>10</v>
      </c>
      <c r="E585" s="508">
        <v>4</v>
      </c>
      <c r="F585" s="508"/>
      <c r="G585" s="508"/>
      <c r="H585" s="508"/>
      <c r="I585" s="229">
        <v>6</v>
      </c>
      <c r="J585" s="511"/>
      <c r="K585" s="508"/>
      <c r="L585" s="508"/>
      <c r="M585" s="508"/>
      <c r="N585" s="508"/>
      <c r="O585" s="508">
        <v>8</v>
      </c>
      <c r="P585" s="508"/>
      <c r="Q585" s="508"/>
      <c r="R585" s="508"/>
      <c r="S585" s="508"/>
      <c r="T585" s="508"/>
      <c r="U585" s="508"/>
      <c r="V585" s="42"/>
      <c r="W585" s="42"/>
      <c r="X585" s="42"/>
      <c r="Y585" s="42"/>
      <c r="Z585" s="42"/>
      <c r="AA585" s="42"/>
      <c r="AB585" s="42"/>
      <c r="AC585" s="42"/>
      <c r="AD585" s="42"/>
      <c r="AE585" s="42"/>
      <c r="AF585" s="42"/>
      <c r="AG585" s="42"/>
      <c r="AH585" s="42"/>
      <c r="AI585" s="42"/>
      <c r="AJ585" s="42"/>
      <c r="AK585" s="42"/>
      <c r="AL585" s="42"/>
      <c r="AM585" s="42"/>
      <c r="AN585" s="42"/>
    </row>
    <row r="586" spans="1:40" s="509" customFormat="1" ht="14.5">
      <c r="A586" s="83" t="s">
        <v>5839</v>
      </c>
      <c r="B586" s="191">
        <v>44233</v>
      </c>
      <c r="C586" s="508">
        <v>121</v>
      </c>
      <c r="D586" s="508">
        <v>122</v>
      </c>
      <c r="E586" s="508">
        <v>6</v>
      </c>
      <c r="F586" s="508"/>
      <c r="G586" s="508"/>
      <c r="H586" s="508"/>
      <c r="I586" s="229">
        <v>35</v>
      </c>
      <c r="J586" s="511"/>
      <c r="K586" s="508"/>
      <c r="L586" s="508"/>
      <c r="M586" s="508"/>
      <c r="N586" s="508">
        <v>2590</v>
      </c>
      <c r="O586" s="508">
        <v>40</v>
      </c>
      <c r="P586" s="508"/>
      <c r="Q586" s="508">
        <v>4</v>
      </c>
      <c r="R586" s="508"/>
      <c r="S586" s="508">
        <v>3</v>
      </c>
      <c r="T586" s="508"/>
      <c r="U586" s="508"/>
      <c r="V586" s="42"/>
      <c r="W586" s="42"/>
      <c r="X586" s="42"/>
      <c r="Y586" s="42"/>
      <c r="Z586" s="42"/>
      <c r="AA586" s="42"/>
      <c r="AB586" s="42"/>
      <c r="AC586" s="42"/>
      <c r="AD586" s="42"/>
      <c r="AE586" s="42"/>
      <c r="AF586" s="42"/>
      <c r="AG586" s="42"/>
      <c r="AH586" s="42"/>
      <c r="AI586" s="42"/>
      <c r="AJ586" s="42"/>
      <c r="AK586" s="42"/>
      <c r="AL586" s="42"/>
      <c r="AM586" s="42"/>
      <c r="AN586" s="42"/>
    </row>
    <row r="587" spans="1:40" s="509" customFormat="1" ht="14.5">
      <c r="A587" s="83" t="s">
        <v>5851</v>
      </c>
      <c r="B587" s="191">
        <v>44269</v>
      </c>
      <c r="C587" s="508">
        <v>2</v>
      </c>
      <c r="D587" s="508">
        <v>2</v>
      </c>
      <c r="E587" s="508"/>
      <c r="F587" s="508" t="s">
        <v>751</v>
      </c>
      <c r="G587" s="508"/>
      <c r="H587" s="508"/>
      <c r="I587" s="230"/>
      <c r="J587" s="511"/>
      <c r="K587" s="508"/>
      <c r="L587" s="508"/>
      <c r="M587" s="508"/>
      <c r="N587" s="508" t="s">
        <v>5849</v>
      </c>
      <c r="O587" s="508"/>
      <c r="P587" s="508"/>
      <c r="Q587" s="508"/>
      <c r="R587" s="508"/>
      <c r="S587" s="508"/>
      <c r="T587" s="508"/>
      <c r="U587" s="508"/>
      <c r="V587" s="42"/>
      <c r="W587" s="42"/>
      <c r="X587" s="42"/>
      <c r="Y587" s="42"/>
      <c r="Z587" s="42"/>
      <c r="AA587" s="42"/>
      <c r="AB587" s="42"/>
      <c r="AC587" s="42"/>
      <c r="AD587" s="42"/>
      <c r="AE587" s="42"/>
      <c r="AF587" s="42"/>
      <c r="AG587" s="42"/>
      <c r="AH587" s="42"/>
      <c r="AI587" s="42"/>
      <c r="AJ587" s="42"/>
      <c r="AK587" s="42"/>
      <c r="AL587" s="42"/>
      <c r="AM587" s="42"/>
      <c r="AN587" s="42"/>
    </row>
    <row r="588" spans="1:40" s="509" customFormat="1" ht="14.5">
      <c r="A588" s="83" t="s">
        <v>5862</v>
      </c>
      <c r="B588" s="191">
        <v>44267</v>
      </c>
      <c r="C588" s="508">
        <v>5</v>
      </c>
      <c r="D588" s="508">
        <v>3</v>
      </c>
      <c r="E588" s="508"/>
      <c r="F588" s="508" t="s">
        <v>5860</v>
      </c>
      <c r="G588" s="508"/>
      <c r="H588" s="508"/>
      <c r="I588" s="230">
        <v>3</v>
      </c>
      <c r="J588" s="511">
        <v>2</v>
      </c>
      <c r="K588" s="508"/>
      <c r="L588" s="508"/>
      <c r="M588" s="508"/>
      <c r="N588" s="508"/>
      <c r="O588" s="508"/>
      <c r="P588" s="508"/>
      <c r="Q588" s="508"/>
      <c r="R588" s="508"/>
      <c r="S588" s="508"/>
      <c r="T588" s="508"/>
      <c r="U588" s="508"/>
      <c r="V588" s="42"/>
      <c r="W588" s="42"/>
      <c r="X588" s="42"/>
      <c r="Y588" s="42"/>
      <c r="Z588" s="42"/>
      <c r="AA588" s="42"/>
      <c r="AB588" s="42"/>
      <c r="AC588" s="42"/>
      <c r="AD588" s="42"/>
      <c r="AE588" s="42"/>
      <c r="AF588" s="42"/>
      <c r="AG588" s="42"/>
      <c r="AH588" s="42"/>
      <c r="AI588" s="42"/>
      <c r="AJ588" s="42"/>
      <c r="AK588" s="42"/>
      <c r="AL588" s="42"/>
      <c r="AM588" s="42"/>
      <c r="AN588" s="42"/>
    </row>
    <row r="589" spans="1:40" s="509" customFormat="1" ht="14.5">
      <c r="A589" s="83" t="s">
        <v>5869</v>
      </c>
      <c r="B589" s="191">
        <v>44263</v>
      </c>
      <c r="C589" s="508">
        <v>1</v>
      </c>
      <c r="D589" s="508">
        <v>1</v>
      </c>
      <c r="E589" s="508"/>
      <c r="F589" s="508" t="s">
        <v>896</v>
      </c>
      <c r="G589" s="508"/>
      <c r="H589" s="508"/>
      <c r="I589" s="230"/>
      <c r="J589" s="511">
        <v>1</v>
      </c>
      <c r="K589" s="508"/>
      <c r="L589" s="508"/>
      <c r="M589" s="508"/>
      <c r="N589" s="508"/>
      <c r="O589" s="508"/>
      <c r="P589" s="508"/>
      <c r="Q589" s="508"/>
      <c r="R589" s="508"/>
      <c r="S589" s="508"/>
      <c r="T589" s="508"/>
      <c r="U589" s="508"/>
      <c r="V589" s="42"/>
      <c r="W589" s="42"/>
      <c r="X589" s="42"/>
      <c r="Y589" s="42"/>
      <c r="Z589" s="42"/>
      <c r="AA589" s="42"/>
      <c r="AB589" s="42"/>
      <c r="AC589" s="42"/>
      <c r="AD589" s="42"/>
      <c r="AE589" s="42"/>
      <c r="AF589" s="42"/>
      <c r="AG589" s="42"/>
      <c r="AH589" s="42"/>
      <c r="AI589" s="42"/>
      <c r="AJ589" s="42"/>
      <c r="AK589" s="42"/>
      <c r="AL589" s="42"/>
      <c r="AM589" s="42"/>
      <c r="AN589" s="42"/>
    </row>
    <row r="590" spans="1:40" s="525" customFormat="1" ht="14.5">
      <c r="A590" s="83" t="s">
        <v>5876</v>
      </c>
      <c r="B590" s="191">
        <v>44258</v>
      </c>
      <c r="C590" s="524">
        <v>1</v>
      </c>
      <c r="D590" s="524">
        <v>1</v>
      </c>
      <c r="E590" s="524"/>
      <c r="F590" s="524" t="s">
        <v>5895</v>
      </c>
      <c r="G590" s="524"/>
      <c r="H590" s="524"/>
      <c r="I590" s="230">
        <v>1</v>
      </c>
      <c r="J590" s="526"/>
      <c r="K590" s="524"/>
      <c r="L590" s="524"/>
      <c r="M590" s="524"/>
      <c r="N590" s="524">
        <v>2250</v>
      </c>
      <c r="O590" s="524"/>
      <c r="P590" s="524"/>
      <c r="Q590" s="524"/>
      <c r="R590" s="524"/>
      <c r="S590" s="524"/>
      <c r="T590" s="524"/>
      <c r="U590" s="524"/>
      <c r="V590" s="42"/>
      <c r="W590" s="42"/>
      <c r="X590" s="42"/>
      <c r="Y590" s="42"/>
      <c r="Z590" s="42"/>
      <c r="AA590" s="42"/>
      <c r="AB590" s="42"/>
      <c r="AC590" s="42"/>
      <c r="AD590" s="42"/>
      <c r="AE590" s="42"/>
      <c r="AF590" s="42"/>
      <c r="AG590" s="42"/>
      <c r="AH590" s="42"/>
      <c r="AI590" s="42"/>
      <c r="AJ590" s="42"/>
      <c r="AK590" s="42"/>
      <c r="AL590" s="42"/>
      <c r="AM590" s="42"/>
      <c r="AN590" s="42"/>
    </row>
    <row r="591" spans="1:40" s="525" customFormat="1" ht="14.5">
      <c r="A591" s="208" t="s">
        <v>574</v>
      </c>
      <c r="B591" s="191">
        <v>44266</v>
      </c>
      <c r="C591" s="524">
        <v>30</v>
      </c>
      <c r="D591" s="524">
        <v>30</v>
      </c>
      <c r="E591" s="524">
        <v>73</v>
      </c>
      <c r="F591" s="524" t="s">
        <v>5901</v>
      </c>
      <c r="G591" s="524"/>
      <c r="H591" s="524"/>
      <c r="I591" s="230"/>
      <c r="J591" s="526"/>
      <c r="K591" s="524"/>
      <c r="L591" s="524"/>
      <c r="M591" s="524"/>
      <c r="N591" s="524" t="s">
        <v>5900</v>
      </c>
      <c r="O591" s="524">
        <v>8</v>
      </c>
      <c r="P591" s="524"/>
      <c r="Q591" s="524"/>
      <c r="R591" s="524"/>
      <c r="S591" s="524"/>
      <c r="T591" s="524"/>
      <c r="U591" s="524"/>
      <c r="V591" s="42"/>
      <c r="W591" s="42"/>
      <c r="X591" s="42"/>
      <c r="Y591" s="42"/>
      <c r="Z591" s="42"/>
      <c r="AA591" s="42"/>
      <c r="AB591" s="42"/>
      <c r="AC591" s="42"/>
      <c r="AD591" s="42"/>
      <c r="AE591" s="42"/>
      <c r="AF591" s="42"/>
      <c r="AG591" s="42"/>
      <c r="AH591" s="42"/>
      <c r="AI591" s="42"/>
      <c r="AJ591" s="42"/>
      <c r="AK591" s="42"/>
      <c r="AL591" s="42"/>
      <c r="AM591" s="42"/>
      <c r="AN591" s="42"/>
    </row>
    <row r="592" spans="1:40" s="525" customFormat="1" ht="14.5">
      <c r="A592" s="83" t="s">
        <v>5888</v>
      </c>
      <c r="B592" s="191">
        <v>44266</v>
      </c>
      <c r="C592" s="524">
        <v>1</v>
      </c>
      <c r="D592" s="524">
        <v>1</v>
      </c>
      <c r="E592" s="524"/>
      <c r="F592" s="524" t="s">
        <v>935</v>
      </c>
      <c r="G592" s="524"/>
      <c r="H592" s="524"/>
      <c r="I592" s="230"/>
      <c r="J592" s="526">
        <v>1</v>
      </c>
      <c r="K592" s="524"/>
      <c r="L592" s="524"/>
      <c r="M592" s="524"/>
      <c r="N592" s="524"/>
      <c r="O592" s="524"/>
      <c r="P592" s="524"/>
      <c r="Q592" s="524"/>
      <c r="R592" s="524"/>
      <c r="S592" s="524"/>
      <c r="T592" s="524"/>
      <c r="U592" s="524"/>
      <c r="V592" s="42"/>
      <c r="W592" s="42"/>
      <c r="X592" s="42"/>
      <c r="Y592" s="42"/>
      <c r="Z592" s="42"/>
      <c r="AA592" s="42"/>
      <c r="AB592" s="42"/>
      <c r="AC592" s="42"/>
      <c r="AD592" s="42"/>
      <c r="AE592" s="42"/>
      <c r="AF592" s="42"/>
      <c r="AG592" s="42"/>
      <c r="AH592" s="42"/>
      <c r="AI592" s="42"/>
      <c r="AJ592" s="42"/>
      <c r="AK592" s="42"/>
      <c r="AL592" s="42"/>
      <c r="AM592" s="42"/>
      <c r="AN592" s="42"/>
    </row>
    <row r="593" spans="1:40" s="525" customFormat="1" ht="14.5">
      <c r="A593" s="83" t="s">
        <v>5891</v>
      </c>
      <c r="B593" s="191">
        <v>44263</v>
      </c>
      <c r="C593" s="524">
        <v>1</v>
      </c>
      <c r="D593" s="524">
        <v>1</v>
      </c>
      <c r="E593" s="524"/>
      <c r="F593" s="524" t="s">
        <v>5918</v>
      </c>
      <c r="G593" s="524"/>
      <c r="H593" s="524"/>
      <c r="I593" s="230"/>
      <c r="J593" s="526">
        <v>1</v>
      </c>
      <c r="K593" s="524"/>
      <c r="L593" s="524"/>
      <c r="M593" s="524"/>
      <c r="N593" s="524"/>
      <c r="O593" s="524"/>
      <c r="P593" s="524"/>
      <c r="Q593" s="524"/>
      <c r="R593" s="524"/>
      <c r="S593" s="524"/>
      <c r="T593" s="524"/>
      <c r="U593" s="524"/>
      <c r="V593" s="42"/>
      <c r="W593" s="42"/>
      <c r="X593" s="42"/>
      <c r="Y593" s="42"/>
      <c r="Z593" s="42"/>
      <c r="AA593" s="42"/>
      <c r="AB593" s="42"/>
      <c r="AC593" s="42"/>
      <c r="AD593" s="42"/>
      <c r="AE593" s="42"/>
      <c r="AF593" s="42"/>
      <c r="AG593" s="42"/>
      <c r="AH593" s="42"/>
      <c r="AI593" s="42"/>
      <c r="AJ593" s="42"/>
      <c r="AK593" s="42"/>
      <c r="AL593" s="42"/>
      <c r="AM593" s="42"/>
      <c r="AN593" s="42"/>
    </row>
    <row r="594" spans="1:40" s="525" customFormat="1" ht="14.5">
      <c r="A594" s="83" t="s">
        <v>5925</v>
      </c>
      <c r="B594" s="28">
        <v>44258</v>
      </c>
      <c r="C594" s="524">
        <v>1</v>
      </c>
      <c r="D594" s="524">
        <v>1</v>
      </c>
      <c r="E594" s="524"/>
      <c r="F594" s="524"/>
      <c r="G594" s="524"/>
      <c r="H594" s="524"/>
      <c r="I594" s="230"/>
      <c r="J594" s="526"/>
      <c r="K594" s="524"/>
      <c r="L594" s="524"/>
      <c r="M594" s="524"/>
      <c r="N594" s="524">
        <v>3750</v>
      </c>
      <c r="O594" s="524">
        <v>1</v>
      </c>
      <c r="P594" s="524"/>
      <c r="Q594" s="524"/>
      <c r="R594" s="524"/>
      <c r="S594" s="524"/>
      <c r="T594" s="524"/>
      <c r="U594" s="524"/>
      <c r="V594" s="42"/>
      <c r="W594" s="42"/>
      <c r="X594" s="42"/>
      <c r="Y594" s="42"/>
      <c r="Z594" s="42"/>
      <c r="AA594" s="42"/>
      <c r="AB594" s="42"/>
      <c r="AC594" s="42"/>
      <c r="AD594" s="42"/>
      <c r="AE594" s="42"/>
      <c r="AF594" s="42"/>
      <c r="AG594" s="42"/>
      <c r="AH594" s="42"/>
      <c r="AI594" s="42"/>
      <c r="AJ594" s="42"/>
      <c r="AK594" s="42"/>
      <c r="AL594" s="42"/>
      <c r="AM594" s="42"/>
      <c r="AN594" s="42"/>
    </row>
    <row r="595" spans="1:40" s="525" customFormat="1" ht="14.5">
      <c r="A595" s="83" t="s">
        <v>5928</v>
      </c>
      <c r="B595" s="28">
        <v>44270</v>
      </c>
      <c r="C595" s="524"/>
      <c r="D595" s="524"/>
      <c r="E595" s="524"/>
      <c r="F595" s="524"/>
      <c r="G595" s="524"/>
      <c r="H595" s="524"/>
      <c r="I595" s="230"/>
      <c r="J595" s="526"/>
      <c r="K595" s="524"/>
      <c r="L595" s="524"/>
      <c r="M595" s="524"/>
      <c r="N595" s="524"/>
      <c r="O595" s="524"/>
      <c r="P595" s="524"/>
      <c r="Q595" s="524"/>
      <c r="R595" s="524"/>
      <c r="S595" s="524"/>
      <c r="T595" s="524"/>
      <c r="U595" s="524"/>
      <c r="V595" s="42"/>
      <c r="W595" s="42"/>
      <c r="X595" s="42"/>
      <c r="Y595" s="42"/>
      <c r="Z595" s="42"/>
      <c r="AA595" s="42"/>
      <c r="AB595" s="42"/>
      <c r="AC595" s="42"/>
      <c r="AD595" s="42"/>
      <c r="AE595" s="42"/>
      <c r="AF595" s="42"/>
      <c r="AG595" s="42"/>
      <c r="AH595" s="42"/>
      <c r="AI595" s="42"/>
      <c r="AJ595" s="42"/>
      <c r="AK595" s="42"/>
      <c r="AL595" s="42"/>
      <c r="AM595" s="42"/>
      <c r="AN595" s="42"/>
    </row>
    <row r="596" spans="1:40" s="525" customFormat="1" ht="14.5">
      <c r="A596" s="83" t="s">
        <v>5934</v>
      </c>
      <c r="B596" s="28">
        <v>44253</v>
      </c>
      <c r="C596" s="524">
        <v>55</v>
      </c>
      <c r="D596" s="524">
        <v>55</v>
      </c>
      <c r="E596" s="524"/>
      <c r="F596" s="524" t="s">
        <v>5977</v>
      </c>
      <c r="G596" s="524"/>
      <c r="H596" s="524"/>
      <c r="I596" s="229">
        <v>19</v>
      </c>
      <c r="J596" s="320">
        <v>36</v>
      </c>
      <c r="K596" s="524"/>
      <c r="L596" s="524"/>
      <c r="M596" s="524"/>
      <c r="N596" s="524" t="s">
        <v>5975</v>
      </c>
      <c r="O596" s="524">
        <v>9</v>
      </c>
      <c r="P596" s="524"/>
      <c r="Q596" s="524"/>
      <c r="R596" s="524">
        <v>11</v>
      </c>
      <c r="S596" s="524">
        <v>2</v>
      </c>
      <c r="T596" s="524"/>
      <c r="U596" s="524"/>
      <c r="V596" s="42"/>
      <c r="W596" s="42"/>
      <c r="X596" s="42"/>
      <c r="Y596" s="42"/>
      <c r="Z596" s="42"/>
      <c r="AA596" s="42"/>
      <c r="AB596" s="42"/>
      <c r="AC596" s="42"/>
      <c r="AD596" s="42"/>
      <c r="AE596" s="42"/>
      <c r="AF596" s="42"/>
      <c r="AG596" s="42"/>
      <c r="AH596" s="42"/>
      <c r="AI596" s="42"/>
      <c r="AJ596" s="42"/>
      <c r="AK596" s="42"/>
      <c r="AL596" s="42"/>
      <c r="AM596" s="42"/>
      <c r="AN596" s="42"/>
    </row>
    <row r="597" spans="1:40" s="525" customFormat="1" ht="14.5">
      <c r="A597" s="83" t="s">
        <v>5944</v>
      </c>
      <c r="B597" s="28">
        <v>44246</v>
      </c>
      <c r="C597" s="524">
        <v>887</v>
      </c>
      <c r="D597" s="524">
        <v>887</v>
      </c>
      <c r="E597" s="524"/>
      <c r="F597" s="524"/>
      <c r="G597" s="524"/>
      <c r="H597" s="291">
        <v>41</v>
      </c>
      <c r="I597" s="229">
        <v>94</v>
      </c>
      <c r="J597" s="526"/>
      <c r="K597" s="524"/>
      <c r="L597" s="524"/>
      <c r="M597" s="524"/>
      <c r="N597" s="524"/>
      <c r="O597" s="524">
        <v>72</v>
      </c>
      <c r="P597" s="524"/>
      <c r="Q597" s="524"/>
      <c r="R597" s="524"/>
      <c r="S597" s="524">
        <v>8</v>
      </c>
      <c r="T597" s="524"/>
      <c r="U597" s="524"/>
      <c r="V597" s="42"/>
      <c r="W597" s="42"/>
      <c r="X597" s="42"/>
      <c r="Y597" s="42"/>
      <c r="Z597" s="42"/>
      <c r="AA597" s="42"/>
      <c r="AB597" s="42"/>
      <c r="AC597" s="42"/>
      <c r="AD597" s="42"/>
      <c r="AE597" s="42"/>
      <c r="AF597" s="42"/>
      <c r="AG597" s="42"/>
      <c r="AH597" s="42"/>
      <c r="AI597" s="42"/>
      <c r="AJ597" s="42"/>
      <c r="AK597" s="42"/>
      <c r="AL597" s="42"/>
      <c r="AM597" s="42"/>
      <c r="AN597" s="42"/>
    </row>
    <row r="598" spans="1:40" s="525" customFormat="1" ht="14.5">
      <c r="A598" s="83" t="s">
        <v>5948</v>
      </c>
      <c r="B598" s="28">
        <v>44243</v>
      </c>
      <c r="C598" s="524">
        <v>44</v>
      </c>
      <c r="D598" s="524">
        <v>41</v>
      </c>
      <c r="E598" s="524"/>
      <c r="F598" s="524"/>
      <c r="G598" s="524"/>
      <c r="H598" s="524">
        <v>1</v>
      </c>
      <c r="I598" s="230">
        <v>5</v>
      </c>
      <c r="J598" s="320">
        <v>35</v>
      </c>
      <c r="K598" s="524"/>
      <c r="L598" s="524"/>
      <c r="M598" s="524">
        <v>8</v>
      </c>
      <c r="N598" s="524" t="s">
        <v>6071</v>
      </c>
      <c r="O598" s="524">
        <v>6</v>
      </c>
      <c r="P598" s="524"/>
      <c r="Q598" s="524"/>
      <c r="R598" s="524">
        <v>13</v>
      </c>
      <c r="S598" s="524"/>
      <c r="T598" s="524"/>
      <c r="U598" s="524"/>
      <c r="V598" s="42"/>
      <c r="W598" s="42"/>
      <c r="X598" s="42"/>
      <c r="Y598" s="42"/>
      <c r="Z598" s="42"/>
      <c r="AA598" s="42"/>
      <c r="AB598" s="42"/>
      <c r="AC598" s="42"/>
      <c r="AD598" s="42"/>
      <c r="AE598" s="42"/>
      <c r="AF598" s="42"/>
      <c r="AG598" s="42"/>
      <c r="AH598" s="42"/>
      <c r="AI598" s="42"/>
      <c r="AJ598" s="42"/>
      <c r="AK598" s="42"/>
      <c r="AL598" s="42"/>
      <c r="AM598" s="42"/>
      <c r="AN598" s="42"/>
    </row>
    <row r="599" spans="1:40" s="525" customFormat="1" ht="14.5">
      <c r="A599" s="83" t="s">
        <v>5954</v>
      </c>
      <c r="B599" s="287" t="s">
        <v>3182</v>
      </c>
      <c r="C599" s="524">
        <v>1</v>
      </c>
      <c r="D599" s="524">
        <v>1</v>
      </c>
      <c r="E599" s="524"/>
      <c r="F599" s="524" t="s">
        <v>903</v>
      </c>
      <c r="G599" s="524"/>
      <c r="H599" s="524"/>
      <c r="I599" s="230"/>
      <c r="J599" s="526">
        <v>1</v>
      </c>
      <c r="K599" s="524"/>
      <c r="L599" s="524"/>
      <c r="M599" s="524"/>
      <c r="N599" s="524"/>
      <c r="O599" s="524"/>
      <c r="P599" s="524"/>
      <c r="Q599" s="524"/>
      <c r="R599" s="524"/>
      <c r="S599" s="524"/>
      <c r="T599" s="524"/>
      <c r="U599" s="524"/>
      <c r="V599" s="42"/>
      <c r="W599" s="42"/>
      <c r="X599" s="42"/>
      <c r="Y599" s="42"/>
      <c r="Z599" s="42"/>
      <c r="AA599" s="42"/>
      <c r="AB599" s="42"/>
      <c r="AC599" s="42"/>
      <c r="AD599" s="42"/>
      <c r="AE599" s="42"/>
      <c r="AF599" s="42"/>
      <c r="AG599" s="42"/>
      <c r="AH599" s="42"/>
      <c r="AI599" s="42"/>
      <c r="AJ599" s="42"/>
      <c r="AK599" s="42"/>
      <c r="AL599" s="42"/>
      <c r="AM599" s="42"/>
      <c r="AN599" s="42"/>
    </row>
    <row r="600" spans="1:40" s="525" customFormat="1" ht="14.5">
      <c r="A600" s="83" t="s">
        <v>5578</v>
      </c>
      <c r="B600" s="28">
        <v>44228</v>
      </c>
      <c r="C600" s="524">
        <v>1</v>
      </c>
      <c r="D600" s="524">
        <v>1</v>
      </c>
      <c r="E600" s="524"/>
      <c r="F600" s="524">
        <v>33</v>
      </c>
      <c r="G600" s="524"/>
      <c r="H600" s="524"/>
      <c r="I600" s="230">
        <v>1</v>
      </c>
      <c r="J600" s="526"/>
      <c r="K600" s="524"/>
      <c r="L600" s="524"/>
      <c r="M600" s="524"/>
      <c r="N600" s="524"/>
      <c r="O600" s="524"/>
      <c r="P600" s="524"/>
      <c r="Q600" s="524"/>
      <c r="R600" s="524"/>
      <c r="S600" s="524"/>
      <c r="T600" s="524"/>
      <c r="U600" s="524"/>
      <c r="V600" s="42"/>
      <c r="W600" s="42"/>
      <c r="X600" s="42"/>
      <c r="Y600" s="42"/>
      <c r="Z600" s="42"/>
      <c r="AA600" s="42"/>
      <c r="AB600" s="42"/>
      <c r="AC600" s="42"/>
      <c r="AD600" s="42"/>
      <c r="AE600" s="42"/>
      <c r="AF600" s="42"/>
      <c r="AG600" s="42"/>
      <c r="AH600" s="42"/>
      <c r="AI600" s="42"/>
      <c r="AJ600" s="42"/>
      <c r="AK600" s="42"/>
      <c r="AL600" s="42"/>
      <c r="AM600" s="42"/>
      <c r="AN600" s="42"/>
    </row>
    <row r="601" spans="1:40" s="525" customFormat="1" ht="14.5">
      <c r="A601" s="83" t="s">
        <v>584</v>
      </c>
      <c r="B601" s="191">
        <v>44202</v>
      </c>
      <c r="C601" s="524">
        <v>5</v>
      </c>
      <c r="D601" s="524">
        <v>5</v>
      </c>
      <c r="E601" s="524"/>
      <c r="F601" s="524"/>
      <c r="G601" s="524"/>
      <c r="H601" s="524"/>
      <c r="I601" s="230"/>
      <c r="J601" s="526"/>
      <c r="K601" s="524"/>
      <c r="L601" s="524"/>
      <c r="M601" s="524"/>
      <c r="N601" s="524">
        <v>3095</v>
      </c>
      <c r="O601" s="524">
        <v>4</v>
      </c>
      <c r="P601" s="524"/>
      <c r="Q601" s="524"/>
      <c r="R601" s="524"/>
      <c r="S601" s="524"/>
      <c r="T601" s="524"/>
      <c r="U601" s="524"/>
      <c r="V601" s="42"/>
      <c r="W601" s="42"/>
      <c r="X601" s="42"/>
      <c r="Y601" s="42"/>
      <c r="Z601" s="42"/>
      <c r="AA601" s="42"/>
      <c r="AB601" s="42"/>
      <c r="AC601" s="42"/>
      <c r="AD601" s="42"/>
      <c r="AE601" s="42"/>
      <c r="AF601" s="42"/>
      <c r="AG601" s="42"/>
      <c r="AH601" s="42"/>
      <c r="AI601" s="42"/>
      <c r="AJ601" s="42"/>
      <c r="AK601" s="42"/>
      <c r="AL601" s="42"/>
      <c r="AM601" s="42"/>
      <c r="AN601" s="42"/>
    </row>
    <row r="602" spans="1:40" s="525" customFormat="1" ht="14.5">
      <c r="A602" s="83" t="s">
        <v>6008</v>
      </c>
      <c r="B602" s="191">
        <v>44275</v>
      </c>
      <c r="C602" s="524">
        <v>2</v>
      </c>
      <c r="D602" s="524">
        <v>1</v>
      </c>
      <c r="E602" s="524"/>
      <c r="F602" s="524">
        <v>36.4</v>
      </c>
      <c r="G602" s="524"/>
      <c r="H602" s="524"/>
      <c r="I602" s="230"/>
      <c r="J602" s="526"/>
      <c r="K602" s="524"/>
      <c r="L602" s="524"/>
      <c r="M602" s="524"/>
      <c r="N602" s="524" t="s">
        <v>6007</v>
      </c>
      <c r="O602" s="524"/>
      <c r="P602" s="524"/>
      <c r="Q602" s="524"/>
      <c r="R602" s="524"/>
      <c r="S602" s="524"/>
      <c r="T602" s="524"/>
      <c r="U602" s="524"/>
      <c r="V602" s="42"/>
      <c r="W602" s="42"/>
      <c r="X602" s="42"/>
      <c r="Y602" s="42"/>
      <c r="Z602" s="42"/>
      <c r="AA602" s="42"/>
      <c r="AB602" s="42"/>
      <c r="AC602" s="42"/>
      <c r="AD602" s="42"/>
      <c r="AE602" s="42"/>
      <c r="AF602" s="42"/>
      <c r="AG602" s="42"/>
      <c r="AH602" s="42"/>
      <c r="AI602" s="42"/>
      <c r="AJ602" s="42"/>
      <c r="AK602" s="42"/>
      <c r="AL602" s="42"/>
      <c r="AM602" s="42"/>
      <c r="AN602" s="42"/>
    </row>
    <row r="603" spans="1:40" s="532" customFormat="1" ht="14.5">
      <c r="A603" s="83" t="s">
        <v>6012</v>
      </c>
      <c r="B603" s="191">
        <v>44271</v>
      </c>
      <c r="C603" s="531">
        <v>1</v>
      </c>
      <c r="D603" s="531">
        <v>1</v>
      </c>
      <c r="E603" s="531"/>
      <c r="F603" s="531"/>
      <c r="G603" s="531"/>
      <c r="H603" s="531"/>
      <c r="I603" s="230"/>
      <c r="J603" s="533">
        <v>1</v>
      </c>
      <c r="K603" s="531"/>
      <c r="L603" s="531"/>
      <c r="M603" s="531"/>
      <c r="N603" s="531"/>
      <c r="O603" s="531"/>
      <c r="P603" s="531"/>
      <c r="Q603" s="531"/>
      <c r="R603" s="531"/>
      <c r="S603" s="531"/>
      <c r="T603" s="531"/>
      <c r="U603" s="531"/>
      <c r="V603" s="42"/>
      <c r="W603" s="42"/>
      <c r="X603" s="42"/>
      <c r="Y603" s="42"/>
      <c r="Z603" s="42"/>
      <c r="AA603" s="42"/>
      <c r="AB603" s="42"/>
      <c r="AC603" s="42"/>
      <c r="AD603" s="42"/>
      <c r="AE603" s="42"/>
      <c r="AF603" s="42"/>
      <c r="AG603" s="42"/>
      <c r="AH603" s="42"/>
      <c r="AI603" s="42"/>
      <c r="AJ603" s="42"/>
      <c r="AK603" s="42"/>
      <c r="AL603" s="42"/>
      <c r="AM603" s="42"/>
      <c r="AN603" s="42"/>
    </row>
    <row r="604" spans="1:40" s="532" customFormat="1" ht="14.5">
      <c r="A604" s="83" t="s">
        <v>6017</v>
      </c>
      <c r="B604" s="191">
        <v>44271</v>
      </c>
      <c r="C604" s="531">
        <v>1</v>
      </c>
      <c r="D604" s="531">
        <v>1</v>
      </c>
      <c r="E604" s="531"/>
      <c r="F604" s="531" t="s">
        <v>759</v>
      </c>
      <c r="G604" s="531"/>
      <c r="H604" s="531"/>
      <c r="I604" s="230"/>
      <c r="J604" s="533">
        <v>1</v>
      </c>
      <c r="K604" s="531"/>
      <c r="L604" s="531"/>
      <c r="M604" s="531"/>
      <c r="N604" s="531">
        <v>3700</v>
      </c>
      <c r="O604" s="531"/>
      <c r="P604" s="531"/>
      <c r="Q604" s="531"/>
      <c r="R604" s="531"/>
      <c r="S604" s="531"/>
      <c r="T604" s="531"/>
      <c r="U604" s="531"/>
      <c r="V604" s="42"/>
      <c r="W604" s="42"/>
      <c r="X604" s="42"/>
      <c r="Y604" s="42"/>
      <c r="Z604" s="42"/>
      <c r="AA604" s="42"/>
      <c r="AB604" s="42"/>
      <c r="AC604" s="42"/>
      <c r="AD604" s="42"/>
      <c r="AE604" s="42"/>
      <c r="AF604" s="42"/>
      <c r="AG604" s="42"/>
      <c r="AH604" s="42"/>
      <c r="AI604" s="42"/>
      <c r="AJ604" s="42"/>
      <c r="AK604" s="42"/>
      <c r="AL604" s="42"/>
      <c r="AM604" s="42"/>
      <c r="AN604" s="42"/>
    </row>
    <row r="605" spans="1:40" s="532" customFormat="1" ht="14.5">
      <c r="A605" s="83" t="s">
        <v>6021</v>
      </c>
      <c r="B605" s="191">
        <v>44265</v>
      </c>
      <c r="C605" s="531">
        <v>1</v>
      </c>
      <c r="D605" s="531">
        <v>1</v>
      </c>
      <c r="E605" s="531"/>
      <c r="F605" s="531"/>
      <c r="G605" s="531"/>
      <c r="H605" s="531"/>
      <c r="I605" s="230"/>
      <c r="J605" s="533"/>
      <c r="K605" s="531"/>
      <c r="L605" s="531"/>
      <c r="M605" s="531"/>
      <c r="N605" s="531"/>
      <c r="O605" s="531"/>
      <c r="P605" s="531"/>
      <c r="Q605" s="531"/>
      <c r="R605" s="531"/>
      <c r="S605" s="531"/>
      <c r="T605" s="531"/>
      <c r="U605" s="531"/>
      <c r="V605" s="42"/>
      <c r="W605" s="42"/>
      <c r="X605" s="42"/>
      <c r="Y605" s="42"/>
      <c r="Z605" s="42"/>
      <c r="AA605" s="42"/>
      <c r="AB605" s="42"/>
      <c r="AC605" s="42"/>
      <c r="AD605" s="42"/>
      <c r="AE605" s="42"/>
      <c r="AF605" s="42"/>
      <c r="AG605" s="42"/>
      <c r="AH605" s="42"/>
      <c r="AI605" s="42"/>
      <c r="AJ605" s="42"/>
      <c r="AK605" s="42"/>
      <c r="AL605" s="42"/>
      <c r="AM605" s="42"/>
      <c r="AN605" s="42"/>
    </row>
    <row r="606" spans="1:40" s="532" customFormat="1" ht="14.5">
      <c r="A606" s="83" t="s">
        <v>6026</v>
      </c>
      <c r="B606" s="191">
        <v>44265</v>
      </c>
      <c r="C606" s="531">
        <v>1</v>
      </c>
      <c r="D606" s="531">
        <v>1</v>
      </c>
      <c r="E606" s="531"/>
      <c r="F606" s="531">
        <v>26</v>
      </c>
      <c r="G606" s="531">
        <v>1</v>
      </c>
      <c r="H606" s="531"/>
      <c r="I606" s="230"/>
      <c r="J606" s="533"/>
      <c r="K606" s="531"/>
      <c r="L606" s="531">
        <v>1</v>
      </c>
      <c r="M606" s="531"/>
      <c r="N606" s="531">
        <v>397</v>
      </c>
      <c r="O606" s="531">
        <v>1</v>
      </c>
      <c r="P606" s="531"/>
      <c r="Q606" s="531"/>
      <c r="R606" s="531">
        <v>1</v>
      </c>
      <c r="S606" s="531">
        <v>1</v>
      </c>
      <c r="T606" s="531"/>
      <c r="U606" s="531"/>
      <c r="V606" s="42"/>
      <c r="W606" s="42"/>
      <c r="X606" s="42"/>
      <c r="Y606" s="42"/>
      <c r="Z606" s="42"/>
      <c r="AA606" s="42"/>
      <c r="AB606" s="42"/>
      <c r="AC606" s="42"/>
      <c r="AD606" s="42"/>
      <c r="AE606" s="42"/>
      <c r="AF606" s="42"/>
      <c r="AG606" s="42"/>
      <c r="AH606" s="42"/>
      <c r="AI606" s="42"/>
      <c r="AJ606" s="42"/>
      <c r="AK606" s="42"/>
      <c r="AL606" s="42"/>
      <c r="AM606" s="42"/>
      <c r="AN606" s="42"/>
    </row>
    <row r="607" spans="1:40" s="532" customFormat="1" ht="14.5">
      <c r="A607" s="83" t="s">
        <v>5281</v>
      </c>
      <c r="B607" s="191">
        <v>44264</v>
      </c>
      <c r="C607" s="531">
        <v>7</v>
      </c>
      <c r="D607" s="531">
        <v>5</v>
      </c>
      <c r="E607" s="531">
        <v>1</v>
      </c>
      <c r="F607" s="531" t="s">
        <v>5847</v>
      </c>
      <c r="G607" s="531"/>
      <c r="H607" s="531">
        <v>2</v>
      </c>
      <c r="I607" s="230">
        <v>2</v>
      </c>
      <c r="J607" s="533">
        <v>3</v>
      </c>
      <c r="K607" s="531"/>
      <c r="L607" s="531"/>
      <c r="M607" s="531"/>
      <c r="N607" s="531" t="s">
        <v>6032</v>
      </c>
      <c r="O607" s="531"/>
      <c r="P607" s="531"/>
      <c r="Q607" s="531"/>
      <c r="R607" s="531"/>
      <c r="S607" s="531"/>
      <c r="T607" s="531"/>
      <c r="U607" s="531"/>
      <c r="V607" s="42"/>
      <c r="W607" s="42"/>
      <c r="X607" s="42"/>
      <c r="Y607" s="42"/>
      <c r="Z607" s="42"/>
      <c r="AA607" s="42"/>
      <c r="AB607" s="42"/>
      <c r="AC607" s="42"/>
      <c r="AD607" s="42"/>
      <c r="AE607" s="42"/>
      <c r="AF607" s="42"/>
      <c r="AG607" s="42"/>
      <c r="AH607" s="42"/>
      <c r="AI607" s="42"/>
      <c r="AJ607" s="42"/>
      <c r="AK607" s="42"/>
      <c r="AL607" s="42"/>
      <c r="AM607" s="42"/>
      <c r="AN607" s="42"/>
    </row>
    <row r="608" spans="1:40" s="546" customFormat="1" ht="14.5">
      <c r="A608" s="83" t="s">
        <v>6039</v>
      </c>
      <c r="B608" s="191">
        <v>44274</v>
      </c>
      <c r="C608" s="545">
        <v>1</v>
      </c>
      <c r="D608" s="545">
        <v>1</v>
      </c>
      <c r="E608" s="545"/>
      <c r="F608" s="545"/>
      <c r="G608" s="545"/>
      <c r="H608" s="545"/>
      <c r="I608" s="230"/>
      <c r="J608" s="547"/>
      <c r="K608" s="545"/>
      <c r="L608" s="545"/>
      <c r="M608" s="545"/>
      <c r="N608" s="545"/>
      <c r="O608" s="545"/>
      <c r="P608" s="545"/>
      <c r="Q608" s="545"/>
      <c r="R608" s="545"/>
      <c r="S608" s="545"/>
      <c r="T608" s="545"/>
      <c r="U608" s="545"/>
      <c r="V608" s="42"/>
      <c r="W608" s="42"/>
      <c r="X608" s="42"/>
      <c r="Y608" s="42"/>
      <c r="Z608" s="42"/>
      <c r="AA608" s="42"/>
      <c r="AB608" s="42"/>
      <c r="AC608" s="42"/>
      <c r="AD608" s="42"/>
      <c r="AE608" s="42"/>
      <c r="AF608" s="42"/>
      <c r="AG608" s="42"/>
      <c r="AH608" s="42"/>
      <c r="AI608" s="42"/>
      <c r="AJ608" s="42"/>
      <c r="AK608" s="42"/>
      <c r="AL608" s="42"/>
      <c r="AM608" s="42"/>
      <c r="AN608" s="42"/>
    </row>
    <row r="609" spans="1:40" s="546" customFormat="1" ht="14.5">
      <c r="A609" s="83" t="s">
        <v>6044</v>
      </c>
      <c r="B609" s="191">
        <v>44277</v>
      </c>
      <c r="C609" s="545">
        <v>1</v>
      </c>
      <c r="D609" s="545">
        <v>1</v>
      </c>
      <c r="E609" s="545"/>
      <c r="F609" s="545"/>
      <c r="G609" s="545"/>
      <c r="H609" s="545"/>
      <c r="I609" s="230"/>
      <c r="J609" s="547">
        <v>1</v>
      </c>
      <c r="K609" s="545"/>
      <c r="L609" s="545"/>
      <c r="M609" s="545"/>
      <c r="N609" s="545"/>
      <c r="O609" s="545"/>
      <c r="P609" s="545"/>
      <c r="Q609" s="545"/>
      <c r="R609" s="545"/>
      <c r="S609" s="545"/>
      <c r="T609" s="545"/>
      <c r="U609" s="545"/>
      <c r="V609" s="42"/>
      <c r="W609" s="42"/>
      <c r="X609" s="42"/>
      <c r="Y609" s="42"/>
      <c r="Z609" s="42"/>
      <c r="AA609" s="42"/>
      <c r="AB609" s="42"/>
      <c r="AC609" s="42"/>
      <c r="AD609" s="42"/>
      <c r="AE609" s="42"/>
      <c r="AF609" s="42"/>
      <c r="AG609" s="42"/>
      <c r="AH609" s="42"/>
      <c r="AI609" s="42"/>
      <c r="AJ609" s="42"/>
      <c r="AK609" s="42"/>
      <c r="AL609" s="42"/>
      <c r="AM609" s="42"/>
      <c r="AN609" s="42"/>
    </row>
    <row r="610" spans="1:40" s="546" customFormat="1" ht="14.5">
      <c r="A610" s="83" t="s">
        <v>6050</v>
      </c>
      <c r="B610" s="191">
        <v>44271</v>
      </c>
      <c r="C610" s="545">
        <v>1</v>
      </c>
      <c r="D610" s="545">
        <v>1</v>
      </c>
      <c r="E610" s="545"/>
      <c r="F610" s="545">
        <v>35</v>
      </c>
      <c r="G610" s="545"/>
      <c r="H610" s="545"/>
      <c r="I610" s="230">
        <v>1</v>
      </c>
      <c r="J610" s="547"/>
      <c r="K610" s="545"/>
      <c r="L610" s="545"/>
      <c r="M610" s="545"/>
      <c r="N610" s="545">
        <v>2700</v>
      </c>
      <c r="O610" s="545"/>
      <c r="P610" s="545"/>
      <c r="Q610" s="545"/>
      <c r="R610" s="545"/>
      <c r="S610" s="545">
        <v>1</v>
      </c>
      <c r="T610" s="545"/>
      <c r="U610" s="545"/>
      <c r="V610" s="42"/>
      <c r="W610" s="42"/>
      <c r="X610" s="42"/>
      <c r="Y610" s="42"/>
      <c r="Z610" s="42"/>
      <c r="AA610" s="42"/>
      <c r="AB610" s="42"/>
      <c r="AC610" s="42"/>
      <c r="AD610" s="42"/>
      <c r="AE610" s="42"/>
      <c r="AF610" s="42"/>
      <c r="AG610" s="42"/>
      <c r="AH610" s="42"/>
      <c r="AI610" s="42"/>
      <c r="AJ610" s="42"/>
      <c r="AK610" s="42"/>
      <c r="AL610" s="42"/>
      <c r="AM610" s="42"/>
      <c r="AN610" s="42"/>
    </row>
    <row r="611" spans="1:40" s="546" customFormat="1" ht="14.5">
      <c r="A611" s="83" t="s">
        <v>6055</v>
      </c>
      <c r="B611" s="191">
        <v>44256</v>
      </c>
      <c r="C611" s="545">
        <v>62</v>
      </c>
      <c r="D611" s="545">
        <v>60</v>
      </c>
      <c r="E611" s="545"/>
      <c r="F611" s="545" t="s">
        <v>6073</v>
      </c>
      <c r="G611" s="545"/>
      <c r="H611" s="545"/>
      <c r="I611" s="230"/>
      <c r="J611" s="547"/>
      <c r="K611" s="545"/>
      <c r="L611" s="545"/>
      <c r="M611" s="545"/>
      <c r="N611" s="545" t="s">
        <v>6072</v>
      </c>
      <c r="O611" s="545">
        <v>21</v>
      </c>
      <c r="P611" s="545"/>
      <c r="Q611" s="545"/>
      <c r="R611" s="545">
        <v>12</v>
      </c>
      <c r="S611" s="545"/>
      <c r="T611" s="545"/>
      <c r="U611" s="545"/>
      <c r="V611" s="42"/>
      <c r="W611" s="42"/>
      <c r="X611" s="42"/>
      <c r="Y611" s="42"/>
      <c r="Z611" s="42"/>
      <c r="AA611" s="42"/>
      <c r="AB611" s="42"/>
      <c r="AC611" s="42"/>
      <c r="AD611" s="42"/>
      <c r="AE611" s="42"/>
      <c r="AF611" s="42"/>
      <c r="AG611" s="42"/>
      <c r="AH611" s="42"/>
      <c r="AI611" s="42"/>
      <c r="AJ611" s="42"/>
      <c r="AK611" s="42"/>
      <c r="AL611" s="42"/>
      <c r="AM611" s="42"/>
      <c r="AN611" s="42"/>
    </row>
    <row r="612" spans="1:40" s="546" customFormat="1" ht="14.5">
      <c r="A612" s="83" t="s">
        <v>6061</v>
      </c>
      <c r="B612" s="191">
        <v>44245</v>
      </c>
      <c r="C612" s="545">
        <v>1</v>
      </c>
      <c r="D612" s="545">
        <v>1</v>
      </c>
      <c r="E612" s="545"/>
      <c r="F612" s="545" t="s">
        <v>913</v>
      </c>
      <c r="G612" s="545"/>
      <c r="H612" s="545"/>
      <c r="I612" s="230">
        <v>1</v>
      </c>
      <c r="J612" s="547"/>
      <c r="K612" s="545"/>
      <c r="L612" s="545"/>
      <c r="M612" s="545"/>
      <c r="N612" s="545">
        <v>1930</v>
      </c>
      <c r="O612" s="545">
        <v>1</v>
      </c>
      <c r="P612" s="545"/>
      <c r="Q612" s="545"/>
      <c r="R612" s="545"/>
      <c r="S612" s="545"/>
      <c r="T612" s="545"/>
      <c r="U612" s="545"/>
      <c r="V612" s="42"/>
      <c r="W612" s="42"/>
      <c r="X612" s="42"/>
      <c r="Y612" s="42"/>
      <c r="Z612" s="42"/>
      <c r="AA612" s="42"/>
      <c r="AB612" s="42"/>
      <c r="AC612" s="42"/>
      <c r="AD612" s="42"/>
      <c r="AE612" s="42"/>
      <c r="AF612" s="42"/>
      <c r="AG612" s="42"/>
      <c r="AH612" s="42"/>
      <c r="AI612" s="42"/>
      <c r="AJ612" s="42"/>
      <c r="AK612" s="42"/>
      <c r="AL612" s="42"/>
      <c r="AM612" s="42"/>
      <c r="AN612" s="42"/>
    </row>
    <row r="613" spans="1:40" s="552" customFormat="1" ht="14.5">
      <c r="A613" s="83" t="s">
        <v>6083</v>
      </c>
      <c r="B613" s="191">
        <v>44280</v>
      </c>
      <c r="C613" s="551"/>
      <c r="D613" s="551"/>
      <c r="E613" s="551"/>
      <c r="F613" s="551"/>
      <c r="G613" s="551"/>
      <c r="H613" s="551"/>
      <c r="I613" s="230"/>
      <c r="J613" s="553"/>
      <c r="K613" s="551"/>
      <c r="L613" s="551"/>
      <c r="M613" s="551"/>
      <c r="N613" s="551"/>
      <c r="O613" s="551"/>
      <c r="P613" s="551">
        <v>1</v>
      </c>
      <c r="Q613" s="551"/>
      <c r="R613" s="551"/>
      <c r="S613" s="551"/>
      <c r="T613" s="551"/>
      <c r="U613" s="551"/>
      <c r="V613" s="42"/>
      <c r="W613" s="42"/>
      <c r="X613" s="42"/>
      <c r="Y613" s="42"/>
      <c r="Z613" s="42"/>
      <c r="AA613" s="42"/>
      <c r="AB613" s="42"/>
      <c r="AC613" s="42"/>
      <c r="AD613" s="42"/>
      <c r="AE613" s="42"/>
      <c r="AF613" s="42"/>
      <c r="AG613" s="42"/>
      <c r="AH613" s="42"/>
      <c r="AI613" s="42"/>
      <c r="AJ613" s="42"/>
      <c r="AK613" s="42"/>
      <c r="AL613" s="42"/>
      <c r="AM613" s="42"/>
      <c r="AN613" s="42"/>
    </row>
    <row r="614" spans="1:40" s="552" customFormat="1" ht="14.5">
      <c r="A614" s="83" t="s">
        <v>6089</v>
      </c>
      <c r="B614" s="191">
        <v>44237</v>
      </c>
      <c r="C614" s="551">
        <v>30</v>
      </c>
      <c r="D614" s="551">
        <v>30</v>
      </c>
      <c r="E614" s="551"/>
      <c r="F614" s="551">
        <v>38.200000000000003</v>
      </c>
      <c r="G614" s="551"/>
      <c r="H614" s="551"/>
      <c r="I614" s="230"/>
      <c r="J614" s="553">
        <v>30</v>
      </c>
      <c r="K614" s="551"/>
      <c r="L614" s="551"/>
      <c r="M614" s="551"/>
      <c r="N614" s="551">
        <v>2890</v>
      </c>
      <c r="O614" s="551"/>
      <c r="P614" s="551"/>
      <c r="Q614" s="551"/>
      <c r="R614" s="551"/>
      <c r="S614" s="551"/>
      <c r="T614" s="551"/>
      <c r="U614" s="551"/>
      <c r="V614" s="42"/>
      <c r="W614" s="42"/>
      <c r="X614" s="42"/>
      <c r="Y614" s="42"/>
      <c r="Z614" s="42"/>
      <c r="AA614" s="42"/>
      <c r="AB614" s="42"/>
      <c r="AC614" s="42"/>
      <c r="AD614" s="42"/>
      <c r="AE614" s="42"/>
      <c r="AF614" s="42"/>
      <c r="AG614" s="42"/>
      <c r="AH614" s="42"/>
      <c r="AI614" s="42"/>
      <c r="AJ614" s="42"/>
      <c r="AK614" s="42"/>
      <c r="AL614" s="42"/>
      <c r="AM614" s="42"/>
      <c r="AN614" s="42"/>
    </row>
    <row r="615" spans="1:40" s="552" customFormat="1" ht="14.5">
      <c r="A615" s="83" t="s">
        <v>6097</v>
      </c>
      <c r="B615" s="191">
        <v>44256</v>
      </c>
      <c r="C615" s="551">
        <v>1</v>
      </c>
      <c r="D615" s="551">
        <v>1</v>
      </c>
      <c r="E615" s="551"/>
      <c r="F615" s="551">
        <v>36</v>
      </c>
      <c r="G615" s="551"/>
      <c r="H615" s="551"/>
      <c r="I615" s="230"/>
      <c r="J615" s="553">
        <v>1</v>
      </c>
      <c r="K615" s="551"/>
      <c r="L615" s="551"/>
      <c r="M615" s="551"/>
      <c r="N615" s="551"/>
      <c r="O615" s="551"/>
      <c r="P615" s="551"/>
      <c r="Q615" s="551"/>
      <c r="R615" s="551"/>
      <c r="S615" s="551"/>
      <c r="T615" s="551"/>
      <c r="U615" s="551"/>
      <c r="V615" s="42"/>
      <c r="W615" s="42"/>
      <c r="X615" s="42"/>
      <c r="Y615" s="42"/>
      <c r="Z615" s="42"/>
      <c r="AA615" s="42"/>
      <c r="AB615" s="42"/>
      <c r="AC615" s="42"/>
      <c r="AD615" s="42"/>
      <c r="AE615" s="42"/>
      <c r="AF615" s="42"/>
      <c r="AG615" s="42"/>
      <c r="AH615" s="42"/>
      <c r="AI615" s="42"/>
      <c r="AJ615" s="42"/>
      <c r="AK615" s="42"/>
      <c r="AL615" s="42"/>
      <c r="AM615" s="42"/>
      <c r="AN615" s="42"/>
    </row>
    <row r="616" spans="1:40" s="552" customFormat="1" ht="14.5">
      <c r="A616" s="83" t="s">
        <v>6102</v>
      </c>
      <c r="B616" s="191">
        <v>44278</v>
      </c>
      <c r="C616" s="551">
        <v>1</v>
      </c>
      <c r="D616" s="551">
        <v>1</v>
      </c>
      <c r="E616" s="551"/>
      <c r="F616" s="551">
        <v>36</v>
      </c>
      <c r="G616" s="551"/>
      <c r="H616" s="551"/>
      <c r="I616" s="230"/>
      <c r="J616" s="553">
        <v>1</v>
      </c>
      <c r="K616" s="551"/>
      <c r="L616" s="551"/>
      <c r="M616" s="551"/>
      <c r="N616" s="551">
        <v>2400</v>
      </c>
      <c r="O616" s="551"/>
      <c r="P616" s="551"/>
      <c r="Q616" s="551"/>
      <c r="R616" s="551"/>
      <c r="S616" s="551"/>
      <c r="T616" s="551"/>
      <c r="U616" s="551"/>
      <c r="V616" s="42"/>
      <c r="W616" s="42"/>
      <c r="X616" s="42"/>
      <c r="Y616" s="42"/>
      <c r="Z616" s="42"/>
      <c r="AA616" s="42"/>
      <c r="AB616" s="42"/>
      <c r="AC616" s="42"/>
      <c r="AD616" s="42"/>
      <c r="AE616" s="42"/>
      <c r="AF616" s="42"/>
      <c r="AG616" s="42"/>
      <c r="AH616" s="42"/>
      <c r="AI616" s="42"/>
      <c r="AJ616" s="42"/>
      <c r="AK616" s="42"/>
      <c r="AL616" s="42"/>
      <c r="AM616" s="42"/>
      <c r="AN616" s="42"/>
    </row>
    <row r="617" spans="1:40" s="552" customFormat="1" ht="14.5">
      <c r="A617" s="83" t="s">
        <v>6108</v>
      </c>
      <c r="B617" s="191">
        <v>44278</v>
      </c>
      <c r="C617" s="551">
        <v>1</v>
      </c>
      <c r="D617" s="551">
        <v>1</v>
      </c>
      <c r="E617" s="551"/>
      <c r="F617" s="551" t="s">
        <v>766</v>
      </c>
      <c r="G617" s="551"/>
      <c r="H617" s="551"/>
      <c r="I617" s="230"/>
      <c r="J617" s="553"/>
      <c r="K617" s="551"/>
      <c r="L617" s="551"/>
      <c r="M617" s="551"/>
      <c r="N617" s="551">
        <v>2565</v>
      </c>
      <c r="O617" s="551">
        <v>1</v>
      </c>
      <c r="P617" s="551"/>
      <c r="Q617" s="551"/>
      <c r="R617" s="551"/>
      <c r="S617" s="551"/>
      <c r="T617" s="551"/>
      <c r="U617" s="551"/>
      <c r="V617" s="42"/>
      <c r="W617" s="42"/>
      <c r="X617" s="42"/>
      <c r="Y617" s="42"/>
      <c r="Z617" s="42"/>
      <c r="AA617" s="42"/>
      <c r="AB617" s="42"/>
      <c r="AC617" s="42"/>
      <c r="AD617" s="42"/>
      <c r="AE617" s="42"/>
      <c r="AF617" s="42"/>
      <c r="AG617" s="42"/>
      <c r="AH617" s="42"/>
      <c r="AI617" s="42"/>
      <c r="AJ617" s="42"/>
      <c r="AK617" s="42"/>
      <c r="AL617" s="42"/>
      <c r="AM617" s="42"/>
      <c r="AN617" s="42"/>
    </row>
    <row r="618" spans="1:40" s="552" customFormat="1" ht="14.5">
      <c r="A618" s="83" t="s">
        <v>6121</v>
      </c>
      <c r="B618" s="191">
        <v>44278</v>
      </c>
      <c r="C618" s="551">
        <v>26</v>
      </c>
      <c r="D618" s="551">
        <v>26</v>
      </c>
      <c r="E618" s="551"/>
      <c r="F618" s="551" t="s">
        <v>6117</v>
      </c>
      <c r="G618" s="551"/>
      <c r="H618" s="551"/>
      <c r="I618" s="229">
        <v>10</v>
      </c>
      <c r="J618" s="553"/>
      <c r="K618" s="551"/>
      <c r="L618" s="551"/>
      <c r="M618" s="551"/>
      <c r="N618" s="551" t="s">
        <v>6119</v>
      </c>
      <c r="O618" s="551">
        <v>6</v>
      </c>
      <c r="P618" s="551"/>
      <c r="Q618" s="551"/>
      <c r="R618" s="551">
        <v>9</v>
      </c>
      <c r="S618" s="551">
        <v>2</v>
      </c>
      <c r="T618" s="551"/>
      <c r="U618" s="551"/>
      <c r="V618" s="42"/>
      <c r="W618" s="42"/>
      <c r="X618" s="42"/>
      <c r="Y618" s="42"/>
      <c r="Z618" s="42"/>
      <c r="AA618" s="42"/>
      <c r="AB618" s="42"/>
      <c r="AC618" s="42"/>
      <c r="AD618" s="42"/>
      <c r="AE618" s="42"/>
      <c r="AF618" s="42"/>
      <c r="AG618" s="42"/>
      <c r="AH618" s="42"/>
      <c r="AI618" s="42"/>
      <c r="AJ618" s="42"/>
      <c r="AK618" s="42"/>
      <c r="AL618" s="42"/>
      <c r="AM618" s="42"/>
      <c r="AN618" s="42"/>
    </row>
    <row r="619" spans="1:40" s="552" customFormat="1" ht="14.5">
      <c r="A619" s="83" t="s">
        <v>4096</v>
      </c>
      <c r="B619" s="191"/>
      <c r="C619" s="551">
        <f>2373-31</f>
        <v>2342</v>
      </c>
      <c r="D619" s="551">
        <v>2373</v>
      </c>
      <c r="E619" s="554">
        <v>6112</v>
      </c>
      <c r="F619" s="551"/>
      <c r="G619" s="551"/>
      <c r="H619" s="551"/>
      <c r="I619" s="230"/>
      <c r="J619" s="553"/>
      <c r="K619" s="551"/>
      <c r="L619" s="551"/>
      <c r="M619" s="551"/>
      <c r="N619" s="551"/>
      <c r="O619" s="551"/>
      <c r="P619" s="551"/>
      <c r="Q619" s="551">
        <v>31</v>
      </c>
      <c r="R619" s="551"/>
      <c r="S619" s="551">
        <v>6</v>
      </c>
      <c r="T619" s="551"/>
      <c r="U619" s="551"/>
      <c r="V619" s="42"/>
      <c r="W619" s="42"/>
      <c r="X619" s="42"/>
      <c r="Y619" s="42"/>
      <c r="Z619" s="42"/>
      <c r="AA619" s="42"/>
      <c r="AB619" s="42"/>
      <c r="AC619" s="42"/>
      <c r="AD619" s="42"/>
      <c r="AE619" s="42"/>
      <c r="AF619" s="42"/>
      <c r="AG619" s="42"/>
      <c r="AH619" s="42"/>
      <c r="AI619" s="42"/>
      <c r="AJ619" s="42"/>
      <c r="AK619" s="42"/>
      <c r="AL619" s="42"/>
      <c r="AM619" s="42"/>
      <c r="AN619" s="42"/>
    </row>
    <row r="620" spans="1:40" s="552" customFormat="1" ht="14.5">
      <c r="A620" s="83" t="s">
        <v>6131</v>
      </c>
      <c r="B620" s="191">
        <v>44270</v>
      </c>
      <c r="C620" s="551">
        <v>35</v>
      </c>
      <c r="D620" s="551">
        <v>35</v>
      </c>
      <c r="E620" s="554"/>
      <c r="F620" s="551"/>
      <c r="G620" s="551"/>
      <c r="H620" s="551"/>
      <c r="I620" s="229">
        <v>9</v>
      </c>
      <c r="J620" s="553"/>
      <c r="K620" s="551"/>
      <c r="L620" s="551"/>
      <c r="M620" s="551"/>
      <c r="N620" s="551"/>
      <c r="O620" s="551"/>
      <c r="P620" s="551"/>
      <c r="Q620" s="551"/>
      <c r="R620" s="551">
        <v>8</v>
      </c>
      <c r="S620" s="551"/>
      <c r="T620" s="551"/>
      <c r="U620" s="551"/>
      <c r="V620" s="42"/>
      <c r="W620" s="42"/>
      <c r="X620" s="42"/>
      <c r="Y620" s="42"/>
      <c r="Z620" s="42"/>
      <c r="AA620" s="42"/>
      <c r="AB620" s="42"/>
      <c r="AC620" s="42"/>
      <c r="AD620" s="42"/>
      <c r="AE620" s="42"/>
      <c r="AF620" s="42"/>
      <c r="AG620" s="42"/>
      <c r="AH620" s="42"/>
      <c r="AI620" s="42"/>
      <c r="AJ620" s="42"/>
      <c r="AK620" s="42"/>
      <c r="AL620" s="42"/>
      <c r="AM620" s="42"/>
      <c r="AN620" s="42"/>
    </row>
    <row r="621" spans="1:40" s="552" customFormat="1" ht="14.5">
      <c r="A621" s="83" t="s">
        <v>6139</v>
      </c>
      <c r="B621" s="191">
        <v>44273</v>
      </c>
      <c r="C621" s="551">
        <v>8</v>
      </c>
      <c r="D621" s="551">
        <v>8</v>
      </c>
      <c r="E621" s="554"/>
      <c r="F621" s="551" t="s">
        <v>6136</v>
      </c>
      <c r="G621" s="551"/>
      <c r="H621" s="551"/>
      <c r="I621" s="230">
        <v>2</v>
      </c>
      <c r="J621" s="553">
        <v>6</v>
      </c>
      <c r="K621" s="551"/>
      <c r="L621" s="551"/>
      <c r="M621" s="551"/>
      <c r="N621" s="551" t="s">
        <v>6137</v>
      </c>
      <c r="O621" s="551"/>
      <c r="P621" s="551"/>
      <c r="Q621" s="551"/>
      <c r="R621" s="551"/>
      <c r="S621" s="551"/>
      <c r="T621" s="551"/>
      <c r="U621" s="551"/>
      <c r="V621" s="42"/>
      <c r="W621" s="42"/>
      <c r="X621" s="42"/>
      <c r="Y621" s="42"/>
      <c r="Z621" s="42"/>
      <c r="AA621" s="42"/>
      <c r="AB621" s="42"/>
      <c r="AC621" s="42"/>
      <c r="AD621" s="42"/>
      <c r="AE621" s="42"/>
      <c r="AF621" s="42"/>
      <c r="AG621" s="42"/>
      <c r="AH621" s="42"/>
      <c r="AI621" s="42"/>
      <c r="AJ621" s="42"/>
      <c r="AK621" s="42"/>
      <c r="AL621" s="42"/>
      <c r="AM621" s="42"/>
      <c r="AN621" s="42"/>
    </row>
    <row r="622" spans="1:40" s="552" customFormat="1" ht="14.5">
      <c r="A622" s="83" t="s">
        <v>6148</v>
      </c>
      <c r="B622" s="191">
        <v>44272</v>
      </c>
      <c r="C622" s="551">
        <v>30</v>
      </c>
      <c r="D622" s="551">
        <v>30</v>
      </c>
      <c r="E622" s="554"/>
      <c r="F622" s="551" t="s">
        <v>748</v>
      </c>
      <c r="G622" s="551"/>
      <c r="H622" s="551"/>
      <c r="I622" s="230"/>
      <c r="J622" s="553"/>
      <c r="K622" s="551"/>
      <c r="L622" s="551"/>
      <c r="M622" s="551"/>
      <c r="N622" s="551"/>
      <c r="O622" s="551"/>
      <c r="P622" s="551"/>
      <c r="Q622" s="551"/>
      <c r="R622" s="551"/>
      <c r="S622" s="551">
        <v>2</v>
      </c>
      <c r="T622" s="551"/>
      <c r="U622" s="551"/>
      <c r="V622" s="42"/>
      <c r="W622" s="42"/>
      <c r="X622" s="42"/>
      <c r="Y622" s="42"/>
      <c r="Z622" s="42"/>
      <c r="AA622" s="42"/>
      <c r="AB622" s="42"/>
      <c r="AC622" s="42"/>
      <c r="AD622" s="42"/>
      <c r="AE622" s="42"/>
      <c r="AF622" s="42"/>
      <c r="AG622" s="42"/>
      <c r="AH622" s="42"/>
      <c r="AI622" s="42"/>
      <c r="AJ622" s="42"/>
      <c r="AK622" s="42"/>
      <c r="AL622" s="42"/>
      <c r="AM622" s="42"/>
      <c r="AN622" s="42"/>
    </row>
    <row r="623" spans="1:40" s="552" customFormat="1" ht="14.5">
      <c r="A623" s="83" t="s">
        <v>6160</v>
      </c>
      <c r="B623" s="191"/>
      <c r="C623" s="551">
        <v>28</v>
      </c>
      <c r="D623" s="551">
        <v>28</v>
      </c>
      <c r="E623" s="554"/>
      <c r="F623" s="551" t="s">
        <v>6158</v>
      </c>
      <c r="G623" s="551"/>
      <c r="H623" s="551"/>
      <c r="I623" s="229">
        <v>6</v>
      </c>
      <c r="J623" s="553"/>
      <c r="K623" s="551"/>
      <c r="L623" s="551"/>
      <c r="M623" s="551"/>
      <c r="N623" s="551" t="s">
        <v>6157</v>
      </c>
      <c r="O623" s="551"/>
      <c r="P623" s="551"/>
      <c r="Q623" s="551">
        <v>1</v>
      </c>
      <c r="R623" s="551">
        <v>2</v>
      </c>
      <c r="S623" s="551">
        <v>2</v>
      </c>
      <c r="T623" s="551"/>
      <c r="U623" s="551"/>
      <c r="V623" s="42"/>
      <c r="W623" s="42"/>
      <c r="X623" s="42"/>
      <c r="Y623" s="42"/>
      <c r="Z623" s="42"/>
      <c r="AA623" s="42"/>
      <c r="AB623" s="42"/>
      <c r="AC623" s="42"/>
      <c r="AD623" s="42"/>
      <c r="AE623" s="42"/>
      <c r="AF623" s="42"/>
      <c r="AG623" s="42"/>
      <c r="AH623" s="42"/>
      <c r="AI623" s="42"/>
      <c r="AJ623" s="42"/>
      <c r="AK623" s="42"/>
      <c r="AL623" s="42"/>
      <c r="AM623" s="42"/>
      <c r="AN623" s="42"/>
    </row>
    <row r="624" spans="1:40" s="561" customFormat="1" ht="14.5">
      <c r="A624" s="208" t="s">
        <v>6169</v>
      </c>
      <c r="B624" s="191">
        <v>44281</v>
      </c>
      <c r="C624" s="560">
        <v>23</v>
      </c>
      <c r="D624" s="560">
        <v>23</v>
      </c>
      <c r="E624" s="563">
        <v>15</v>
      </c>
      <c r="F624" s="560"/>
      <c r="G624" s="560"/>
      <c r="H624" s="560"/>
      <c r="I624" s="230"/>
      <c r="J624" s="562"/>
      <c r="K624" s="560"/>
      <c r="L624" s="560"/>
      <c r="M624" s="560"/>
      <c r="N624" s="560"/>
      <c r="O624" s="560"/>
      <c r="P624" s="560"/>
      <c r="Q624" s="560"/>
      <c r="R624" s="560"/>
      <c r="S624" s="560"/>
      <c r="T624" s="560"/>
      <c r="U624" s="560"/>
      <c r="V624" s="42"/>
      <c r="W624" s="42"/>
      <c r="X624" s="42"/>
      <c r="Y624" s="42"/>
      <c r="Z624" s="42"/>
      <c r="AA624" s="42"/>
      <c r="AB624" s="42"/>
      <c r="AC624" s="42"/>
      <c r="AD624" s="42"/>
      <c r="AE624" s="42"/>
      <c r="AF624" s="42"/>
      <c r="AG624" s="42"/>
      <c r="AH624" s="42"/>
      <c r="AI624" s="42"/>
      <c r="AJ624" s="42"/>
      <c r="AK624" s="42"/>
      <c r="AL624" s="42"/>
      <c r="AM624" s="42"/>
      <c r="AN624" s="42"/>
    </row>
    <row r="625" spans="1:40" s="561" customFormat="1" ht="14.5">
      <c r="A625" s="83" t="s">
        <v>6102</v>
      </c>
      <c r="B625" s="191">
        <v>44278</v>
      </c>
      <c r="C625" s="560">
        <v>1</v>
      </c>
      <c r="D625" s="560">
        <v>1</v>
      </c>
      <c r="E625" s="563"/>
      <c r="F625" s="560">
        <v>36</v>
      </c>
      <c r="G625" s="560"/>
      <c r="H625" s="560"/>
      <c r="I625" s="230">
        <v>1</v>
      </c>
      <c r="J625" s="562"/>
      <c r="K625" s="560"/>
      <c r="L625" s="560"/>
      <c r="M625" s="560"/>
      <c r="N625" s="560">
        <v>2400</v>
      </c>
      <c r="O625" s="560"/>
      <c r="P625" s="560"/>
      <c r="Q625" s="560"/>
      <c r="R625" s="560"/>
      <c r="S625" s="560"/>
      <c r="T625" s="560"/>
      <c r="U625" s="560"/>
      <c r="V625" s="42"/>
      <c r="W625" s="42"/>
      <c r="X625" s="42"/>
      <c r="Y625" s="42"/>
      <c r="Z625" s="42"/>
      <c r="AA625" s="42"/>
      <c r="AB625" s="42"/>
      <c r="AC625" s="42"/>
      <c r="AD625" s="42"/>
      <c r="AE625" s="42"/>
      <c r="AF625" s="42"/>
      <c r="AG625" s="42"/>
      <c r="AH625" s="42"/>
      <c r="AI625" s="42"/>
      <c r="AJ625" s="42"/>
      <c r="AK625" s="42"/>
      <c r="AL625" s="42"/>
      <c r="AM625" s="42"/>
      <c r="AN625" s="42"/>
    </row>
    <row r="626" spans="1:40" s="561" customFormat="1" ht="14.5">
      <c r="A626" s="83" t="s">
        <v>6175</v>
      </c>
      <c r="B626" s="191">
        <v>44231</v>
      </c>
      <c r="C626" s="560">
        <v>1</v>
      </c>
      <c r="D626" s="560">
        <v>1</v>
      </c>
      <c r="E626" s="563"/>
      <c r="F626" s="560" t="s">
        <v>894</v>
      </c>
      <c r="G626" s="560">
        <v>1</v>
      </c>
      <c r="H626" s="560"/>
      <c r="I626" s="230"/>
      <c r="J626" s="562"/>
      <c r="K626" s="560"/>
      <c r="L626" s="560"/>
      <c r="M626" s="560"/>
      <c r="N626" s="560"/>
      <c r="O626" s="560">
        <v>1</v>
      </c>
      <c r="P626" s="560"/>
      <c r="Q626" s="560"/>
      <c r="R626" s="560"/>
      <c r="S626" s="560"/>
      <c r="T626" s="560"/>
      <c r="U626" s="560"/>
      <c r="V626" s="42"/>
      <c r="W626" s="42"/>
      <c r="X626" s="42"/>
      <c r="Y626" s="42"/>
      <c r="Z626" s="42"/>
      <c r="AA626" s="42"/>
      <c r="AB626" s="42"/>
      <c r="AC626" s="42"/>
      <c r="AD626" s="42"/>
      <c r="AE626" s="42"/>
      <c r="AF626" s="42"/>
      <c r="AG626" s="42"/>
      <c r="AH626" s="42"/>
      <c r="AI626" s="42"/>
      <c r="AJ626" s="42"/>
      <c r="AK626" s="42"/>
      <c r="AL626" s="42"/>
      <c r="AM626" s="42"/>
      <c r="AN626" s="42"/>
    </row>
    <row r="627" spans="1:40" s="561" customFormat="1" ht="14.5">
      <c r="A627" s="83" t="s">
        <v>6181</v>
      </c>
      <c r="B627" s="191">
        <v>44277</v>
      </c>
      <c r="C627" s="560">
        <v>3</v>
      </c>
      <c r="D627" s="560">
        <v>3</v>
      </c>
      <c r="E627" s="563"/>
      <c r="F627" s="560" t="s">
        <v>6201</v>
      </c>
      <c r="G627" s="560"/>
      <c r="H627" s="560"/>
      <c r="I627" s="230"/>
      <c r="J627" s="562"/>
      <c r="K627" s="560"/>
      <c r="L627" s="560"/>
      <c r="M627" s="560"/>
      <c r="N627" s="560" t="s">
        <v>6202</v>
      </c>
      <c r="O627" s="560"/>
      <c r="P627" s="560"/>
      <c r="Q627" s="560">
        <v>2</v>
      </c>
      <c r="R627" s="560"/>
      <c r="S627" s="560"/>
      <c r="T627" s="560"/>
      <c r="U627" s="560"/>
      <c r="V627" s="42"/>
      <c r="W627" s="42"/>
      <c r="X627" s="42"/>
      <c r="Y627" s="42"/>
      <c r="Z627" s="42"/>
      <c r="AA627" s="42"/>
      <c r="AB627" s="42"/>
      <c r="AC627" s="42"/>
      <c r="AD627" s="42"/>
      <c r="AE627" s="42"/>
      <c r="AF627" s="42"/>
      <c r="AG627" s="42"/>
      <c r="AH627" s="42"/>
      <c r="AI627" s="42"/>
      <c r="AJ627" s="42"/>
      <c r="AK627" s="42"/>
      <c r="AL627" s="42"/>
      <c r="AM627" s="42"/>
      <c r="AN627" s="42"/>
    </row>
    <row r="628" spans="1:40" s="561" customFormat="1" ht="14.5">
      <c r="A628" s="83" t="s">
        <v>6187</v>
      </c>
      <c r="B628" s="191">
        <v>44281</v>
      </c>
      <c r="C628" s="560"/>
      <c r="D628" s="560"/>
      <c r="E628" s="563"/>
      <c r="F628" s="560"/>
      <c r="G628" s="560"/>
      <c r="H628" s="560"/>
      <c r="I628" s="230"/>
      <c r="J628" s="562"/>
      <c r="K628" s="560"/>
      <c r="L628" s="560"/>
      <c r="M628" s="560"/>
      <c r="N628" s="560"/>
      <c r="O628" s="560"/>
      <c r="P628" s="560"/>
      <c r="Q628" s="560"/>
      <c r="R628" s="560"/>
      <c r="S628" s="560"/>
      <c r="T628" s="560"/>
      <c r="U628" s="560"/>
      <c r="V628" s="42"/>
      <c r="W628" s="42"/>
      <c r="X628" s="42"/>
      <c r="Y628" s="42"/>
      <c r="Z628" s="42"/>
      <c r="AA628" s="42"/>
      <c r="AB628" s="42"/>
      <c r="AC628" s="42"/>
      <c r="AD628" s="42"/>
      <c r="AE628" s="42"/>
      <c r="AF628" s="42"/>
      <c r="AG628" s="42"/>
      <c r="AH628" s="42"/>
      <c r="AI628" s="42"/>
      <c r="AJ628" s="42"/>
      <c r="AK628" s="42"/>
      <c r="AL628" s="42"/>
      <c r="AM628" s="42"/>
      <c r="AN628" s="42"/>
    </row>
    <row r="629" spans="1:40" s="561" customFormat="1" ht="14.5">
      <c r="A629" s="83" t="s">
        <v>6217</v>
      </c>
      <c r="B629" s="191">
        <v>44275</v>
      </c>
      <c r="C629" s="560">
        <v>1711</v>
      </c>
      <c r="D629" s="560">
        <v>1711</v>
      </c>
      <c r="E629" s="563"/>
      <c r="F629" s="189" t="s">
        <v>6228</v>
      </c>
      <c r="G629" s="560"/>
      <c r="H629" s="560"/>
      <c r="I629" s="230"/>
      <c r="J629" s="562"/>
      <c r="K629" s="560"/>
      <c r="L629" s="560"/>
      <c r="M629" s="560"/>
      <c r="N629" s="560" t="s">
        <v>6228</v>
      </c>
      <c r="O629" s="560"/>
      <c r="P629" s="560"/>
      <c r="Q629" s="560"/>
      <c r="R629" s="560"/>
      <c r="S629" s="560"/>
      <c r="T629" s="560"/>
      <c r="U629" s="560"/>
      <c r="V629" s="42"/>
      <c r="W629" s="42"/>
      <c r="X629" s="42"/>
      <c r="Y629" s="42"/>
      <c r="Z629" s="42"/>
      <c r="AA629" s="42"/>
      <c r="AB629" s="42"/>
      <c r="AC629" s="42"/>
      <c r="AD629" s="42"/>
      <c r="AE629" s="42"/>
      <c r="AF629" s="42"/>
      <c r="AG629" s="42"/>
      <c r="AH629" s="42"/>
      <c r="AI629" s="42"/>
      <c r="AJ629" s="42"/>
      <c r="AK629" s="42"/>
      <c r="AL629" s="42"/>
      <c r="AM629" s="42"/>
      <c r="AN629" s="42"/>
    </row>
    <row r="630" spans="1:40" s="561" customFormat="1" ht="14.5">
      <c r="A630" s="83" t="s">
        <v>6234</v>
      </c>
      <c r="C630" s="573">
        <v>183</v>
      </c>
      <c r="D630" s="573">
        <v>185</v>
      </c>
      <c r="E630" s="561">
        <v>58</v>
      </c>
      <c r="H630" s="561">
        <v>2</v>
      </c>
      <c r="I630" s="561">
        <v>23</v>
      </c>
      <c r="J630" s="561">
        <v>158</v>
      </c>
      <c r="Q630" s="561">
        <v>2</v>
      </c>
      <c r="T630" s="560"/>
      <c r="U630" s="560"/>
      <c r="V630" s="42"/>
      <c r="W630" s="42"/>
      <c r="X630" s="42"/>
      <c r="Y630" s="42"/>
      <c r="Z630" s="42"/>
      <c r="AA630" s="42"/>
      <c r="AB630" s="42"/>
      <c r="AC630" s="42"/>
      <c r="AD630" s="42"/>
      <c r="AE630" s="42"/>
      <c r="AF630" s="42"/>
      <c r="AG630" s="42"/>
      <c r="AH630" s="42"/>
      <c r="AI630" s="42"/>
      <c r="AJ630" s="42"/>
      <c r="AK630" s="42"/>
      <c r="AL630" s="42"/>
      <c r="AM630" s="42"/>
      <c r="AN630" s="42"/>
    </row>
    <row r="631" spans="1:40" s="561" customFormat="1" ht="14.5">
      <c r="A631" s="83" t="s">
        <v>6241</v>
      </c>
      <c r="B631" s="191">
        <v>44254</v>
      </c>
      <c r="C631" s="560"/>
      <c r="D631" s="560"/>
      <c r="E631" s="563"/>
      <c r="F631" s="189"/>
      <c r="G631" s="560"/>
      <c r="H631" s="560"/>
      <c r="I631" s="230"/>
      <c r="J631" s="562"/>
      <c r="K631" s="560"/>
      <c r="L631" s="560"/>
      <c r="M631" s="560"/>
      <c r="N631" s="560"/>
      <c r="O631" s="560"/>
      <c r="P631" s="560"/>
      <c r="Q631" s="560"/>
      <c r="R631" s="560"/>
      <c r="S631" s="560"/>
      <c r="T631" s="560"/>
      <c r="U631" s="560"/>
      <c r="V631" s="42"/>
      <c r="W631" s="42"/>
      <c r="X631" s="42"/>
      <c r="Y631" s="42"/>
      <c r="Z631" s="42"/>
      <c r="AA631" s="42"/>
      <c r="AB631" s="42"/>
      <c r="AC631" s="42"/>
      <c r="AD631" s="42"/>
      <c r="AE631" s="42"/>
      <c r="AF631" s="42"/>
      <c r="AG631" s="42"/>
      <c r="AH631" s="42"/>
      <c r="AI631" s="42"/>
      <c r="AJ631" s="42"/>
      <c r="AK631" s="42"/>
      <c r="AL631" s="42"/>
      <c r="AM631" s="42"/>
      <c r="AN631" s="42"/>
    </row>
    <row r="632" spans="1:40" s="574" customFormat="1" ht="14.5">
      <c r="A632" s="83" t="s">
        <v>6247</v>
      </c>
      <c r="B632" s="191">
        <v>44264</v>
      </c>
      <c r="C632" s="573"/>
      <c r="D632" s="573">
        <v>30</v>
      </c>
      <c r="E632" s="576"/>
      <c r="F632" s="189">
        <v>38</v>
      </c>
      <c r="G632" s="573"/>
      <c r="H632" s="573"/>
      <c r="I632" s="229">
        <v>6</v>
      </c>
      <c r="J632" s="575"/>
      <c r="K632" s="573"/>
      <c r="L632" s="573"/>
      <c r="M632" s="573"/>
      <c r="N632" s="573" t="s">
        <v>6246</v>
      </c>
      <c r="O632" s="573"/>
      <c r="P632" s="573"/>
      <c r="Q632" s="573"/>
      <c r="R632" s="573"/>
      <c r="S632" s="573"/>
      <c r="T632" s="573"/>
      <c r="U632" s="573"/>
      <c r="V632" s="42"/>
      <c r="W632" s="42"/>
      <c r="X632" s="42"/>
      <c r="Y632" s="42"/>
      <c r="Z632" s="42"/>
      <c r="AA632" s="42"/>
      <c r="AB632" s="42"/>
      <c r="AC632" s="42"/>
      <c r="AD632" s="42"/>
      <c r="AE632" s="42"/>
      <c r="AF632" s="42"/>
      <c r="AG632" s="42"/>
      <c r="AH632" s="42"/>
      <c r="AI632" s="42"/>
      <c r="AJ632" s="42"/>
      <c r="AK632" s="42"/>
      <c r="AL632" s="42"/>
      <c r="AM632" s="42"/>
      <c r="AN632" s="42"/>
    </row>
    <row r="633" spans="1:40" s="574" customFormat="1" ht="14.5">
      <c r="A633" s="83" t="s">
        <v>6256</v>
      </c>
      <c r="B633" s="191">
        <v>44272</v>
      </c>
      <c r="C633" s="573">
        <v>2</v>
      </c>
      <c r="D633" s="573">
        <v>1</v>
      </c>
      <c r="E633" s="576"/>
      <c r="F633" s="189" t="s">
        <v>754</v>
      </c>
      <c r="G633" s="573"/>
      <c r="H633" s="573"/>
      <c r="I633" s="230"/>
      <c r="J633" s="575">
        <v>2</v>
      </c>
      <c r="K633" s="573"/>
      <c r="L633" s="573"/>
      <c r="M633" s="573"/>
      <c r="N633" s="573"/>
      <c r="O633" s="573"/>
      <c r="P633" s="573"/>
      <c r="Q633" s="573"/>
      <c r="R633" s="573"/>
      <c r="S633" s="573"/>
      <c r="T633" s="573"/>
      <c r="U633" s="573"/>
      <c r="V633" s="42"/>
      <c r="W633" s="42"/>
      <c r="X633" s="42"/>
      <c r="Y633" s="42"/>
      <c r="Z633" s="42"/>
      <c r="AA633" s="42"/>
      <c r="AB633" s="42"/>
      <c r="AC633" s="42"/>
      <c r="AD633" s="42"/>
      <c r="AE633" s="42"/>
      <c r="AF633" s="42"/>
      <c r="AG633" s="42"/>
      <c r="AH633" s="42"/>
      <c r="AI633" s="42"/>
      <c r="AJ633" s="42"/>
      <c r="AK633" s="42"/>
      <c r="AL633" s="42"/>
      <c r="AM633" s="42"/>
      <c r="AN633" s="42"/>
    </row>
    <row r="634" spans="1:40" s="586" customFormat="1" ht="14.5">
      <c r="A634" s="83" t="s">
        <v>6262</v>
      </c>
      <c r="B634" s="599">
        <v>44280</v>
      </c>
      <c r="C634" s="585">
        <v>13</v>
      </c>
      <c r="D634" s="585">
        <v>13</v>
      </c>
      <c r="E634" s="588">
        <v>71</v>
      </c>
      <c r="F634" s="189" t="s">
        <v>6295</v>
      </c>
      <c r="G634" s="585"/>
      <c r="H634" s="585"/>
      <c r="I634" s="230"/>
      <c r="J634" s="587">
        <v>13</v>
      </c>
      <c r="K634" s="585"/>
      <c r="L634" s="585"/>
      <c r="M634" s="585"/>
      <c r="N634" s="585"/>
      <c r="O634" s="585">
        <v>2</v>
      </c>
      <c r="P634" s="585"/>
      <c r="Q634" s="585"/>
      <c r="R634" s="585"/>
      <c r="S634" s="585"/>
      <c r="T634" s="585"/>
      <c r="U634" s="585"/>
      <c r="V634" s="42"/>
      <c r="W634" s="42"/>
      <c r="X634" s="42"/>
      <c r="Y634" s="42"/>
      <c r="Z634" s="42"/>
      <c r="AA634" s="42"/>
      <c r="AB634" s="42"/>
      <c r="AC634" s="42"/>
      <c r="AD634" s="42"/>
      <c r="AE634" s="42"/>
      <c r="AF634" s="42"/>
      <c r="AG634" s="42"/>
      <c r="AH634" s="42"/>
      <c r="AI634" s="42"/>
      <c r="AJ634" s="42"/>
      <c r="AK634" s="42"/>
      <c r="AL634" s="42"/>
      <c r="AM634" s="42"/>
      <c r="AN634" s="42"/>
    </row>
    <row r="635" spans="1:40" s="586" customFormat="1" ht="14.5">
      <c r="A635" s="83" t="s">
        <v>6268</v>
      </c>
      <c r="B635" s="599">
        <v>44287</v>
      </c>
      <c r="C635" s="585">
        <v>112</v>
      </c>
      <c r="D635" s="585">
        <v>106</v>
      </c>
      <c r="E635" s="588"/>
      <c r="F635" s="189" t="s">
        <v>6309</v>
      </c>
      <c r="G635" s="585"/>
      <c r="H635" s="585"/>
      <c r="I635" s="230"/>
      <c r="J635" s="587"/>
      <c r="K635" s="585"/>
      <c r="L635" s="585"/>
      <c r="M635" s="585"/>
      <c r="N635" s="585" t="s">
        <v>6308</v>
      </c>
      <c r="O635" s="585">
        <v>39</v>
      </c>
      <c r="P635" s="585"/>
      <c r="Q635" s="585"/>
      <c r="R635" s="585">
        <v>12</v>
      </c>
      <c r="S635" s="585"/>
      <c r="T635" s="585"/>
      <c r="U635" s="585"/>
      <c r="V635" s="42"/>
      <c r="W635" s="42"/>
      <c r="X635" s="42"/>
      <c r="Y635" s="42"/>
      <c r="Z635" s="42"/>
      <c r="AA635" s="42"/>
      <c r="AB635" s="42"/>
      <c r="AC635" s="42"/>
      <c r="AD635" s="42"/>
      <c r="AE635" s="42"/>
      <c r="AF635" s="42"/>
      <c r="AG635" s="42"/>
      <c r="AH635" s="42"/>
      <c r="AI635" s="42"/>
      <c r="AJ635" s="42"/>
      <c r="AK635" s="42"/>
      <c r="AL635" s="42"/>
      <c r="AM635" s="42"/>
      <c r="AN635" s="42"/>
    </row>
    <row r="636" spans="1:40" s="586" customFormat="1" ht="14.5">
      <c r="A636" s="83" t="s">
        <v>6274</v>
      </c>
      <c r="B636" s="599">
        <v>44288</v>
      </c>
      <c r="C636" s="585"/>
      <c r="D636" s="585"/>
      <c r="E636" s="588"/>
      <c r="F636" s="189"/>
      <c r="G636" s="585"/>
      <c r="H636" s="585"/>
      <c r="I636" s="230"/>
      <c r="J636" s="587"/>
      <c r="K636" s="585"/>
      <c r="L636" s="585"/>
      <c r="M636" s="585"/>
      <c r="N636" s="585"/>
      <c r="O636" s="585"/>
      <c r="P636" s="585"/>
      <c r="Q636" s="585"/>
      <c r="R636" s="585"/>
      <c r="S636" s="585"/>
      <c r="T636" s="585"/>
      <c r="U636" s="585"/>
      <c r="V636" s="42"/>
      <c r="W636" s="42"/>
      <c r="X636" s="42"/>
      <c r="Y636" s="42"/>
      <c r="Z636" s="42"/>
      <c r="AA636" s="42"/>
      <c r="AB636" s="42"/>
      <c r="AC636" s="42"/>
      <c r="AD636" s="42"/>
      <c r="AE636" s="42"/>
      <c r="AF636" s="42"/>
      <c r="AG636" s="42"/>
      <c r="AH636" s="42"/>
      <c r="AI636" s="42"/>
      <c r="AJ636" s="42"/>
      <c r="AK636" s="42"/>
      <c r="AL636" s="42"/>
      <c r="AM636" s="42"/>
      <c r="AN636" s="42"/>
    </row>
    <row r="637" spans="1:40" s="586" customFormat="1" ht="14.5">
      <c r="A637" s="208" t="s">
        <v>5281</v>
      </c>
      <c r="B637" s="599">
        <v>44282</v>
      </c>
      <c r="C637" s="585">
        <v>47</v>
      </c>
      <c r="D637" s="585">
        <v>45</v>
      </c>
      <c r="E637" s="588"/>
      <c r="F637" s="189" t="s">
        <v>6311</v>
      </c>
      <c r="G637" s="585"/>
      <c r="H637" s="585"/>
      <c r="I637" s="230"/>
      <c r="J637" s="587"/>
      <c r="K637" s="585"/>
      <c r="L637" s="585"/>
      <c r="M637" s="585"/>
      <c r="N637" s="585" t="s">
        <v>6312</v>
      </c>
      <c r="O637" s="585"/>
      <c r="P637" s="585"/>
      <c r="Q637" s="585"/>
      <c r="R637" s="585">
        <v>5</v>
      </c>
      <c r="S637" s="585"/>
      <c r="T637" s="585"/>
      <c r="U637" s="585"/>
      <c r="V637" s="42"/>
      <c r="W637" s="42"/>
      <c r="X637" s="42"/>
      <c r="Y637" s="42"/>
      <c r="Z637" s="42"/>
      <c r="AA637" s="42"/>
      <c r="AB637" s="42"/>
      <c r="AC637" s="42"/>
      <c r="AD637" s="42"/>
      <c r="AE637" s="42"/>
      <c r="AF637" s="42"/>
      <c r="AG637" s="42"/>
      <c r="AH637" s="42"/>
      <c r="AI637" s="42"/>
      <c r="AJ637" s="42"/>
      <c r="AK637" s="42"/>
      <c r="AL637" s="42"/>
      <c r="AM637" s="42"/>
      <c r="AN637" s="42"/>
    </row>
    <row r="638" spans="1:40" s="586" customFormat="1" ht="14.5">
      <c r="A638" s="83" t="s">
        <v>6285</v>
      </c>
      <c r="B638" s="599">
        <v>44209</v>
      </c>
      <c r="C638" s="585">
        <v>1</v>
      </c>
      <c r="D638" s="585">
        <v>1</v>
      </c>
      <c r="E638" s="588"/>
      <c r="F638" s="189">
        <v>40</v>
      </c>
      <c r="G638" s="585"/>
      <c r="H638" s="585"/>
      <c r="I638" s="230"/>
      <c r="J638" s="587">
        <v>1</v>
      </c>
      <c r="K638" s="585"/>
      <c r="L638" s="585"/>
      <c r="M638" s="585"/>
      <c r="N638" s="585"/>
      <c r="O638" s="585">
        <v>6</v>
      </c>
      <c r="P638" s="585"/>
      <c r="Q638" s="585"/>
      <c r="R638" s="585"/>
      <c r="S638" s="585"/>
      <c r="T638" s="585"/>
      <c r="U638" s="585"/>
      <c r="V638" s="42"/>
      <c r="W638" s="42"/>
      <c r="X638" s="42"/>
      <c r="Y638" s="42"/>
      <c r="Z638" s="42"/>
      <c r="AA638" s="42"/>
      <c r="AB638" s="42"/>
      <c r="AC638" s="42"/>
      <c r="AD638" s="42"/>
      <c r="AE638" s="42"/>
      <c r="AF638" s="42"/>
      <c r="AG638" s="42"/>
      <c r="AH638" s="42"/>
      <c r="AI638" s="42"/>
      <c r="AJ638" s="42"/>
      <c r="AK638" s="42"/>
      <c r="AL638" s="42"/>
      <c r="AM638" s="42"/>
      <c r="AN638" s="42"/>
    </row>
    <row r="639" spans="1:40" s="593" customFormat="1" ht="14.5">
      <c r="A639" s="83" t="s">
        <v>6316</v>
      </c>
      <c r="B639" s="599">
        <v>44260</v>
      </c>
      <c r="C639" s="592">
        <v>11</v>
      </c>
      <c r="D639" s="592">
        <v>12</v>
      </c>
      <c r="E639" s="595"/>
      <c r="F639" s="189"/>
      <c r="G639" s="592"/>
      <c r="H639" s="592"/>
      <c r="I639" s="229">
        <v>2</v>
      </c>
      <c r="J639" s="594"/>
      <c r="K639" s="592"/>
      <c r="L639" s="592"/>
      <c r="M639" s="592"/>
      <c r="N639" s="592">
        <v>3121</v>
      </c>
      <c r="O639" s="592"/>
      <c r="P639" s="592"/>
      <c r="Q639" s="592">
        <v>1</v>
      </c>
      <c r="R639" s="592"/>
      <c r="S639" s="592"/>
      <c r="T639" s="592"/>
      <c r="U639" s="592"/>
      <c r="V639" s="42"/>
      <c r="W639" s="42"/>
      <c r="X639" s="42"/>
      <c r="Y639" s="42"/>
      <c r="Z639" s="42"/>
      <c r="AA639" s="42"/>
      <c r="AB639" s="42"/>
      <c r="AC639" s="42"/>
      <c r="AD639" s="42"/>
      <c r="AE639" s="42"/>
      <c r="AF639" s="42"/>
      <c r="AG639" s="42"/>
      <c r="AH639" s="42"/>
      <c r="AI639" s="42"/>
      <c r="AJ639" s="42"/>
      <c r="AK639" s="42"/>
      <c r="AL639" s="42"/>
      <c r="AM639" s="42"/>
      <c r="AN639" s="42"/>
    </row>
    <row r="640" spans="1:40" s="593" customFormat="1" ht="14.5">
      <c r="A640" s="83" t="s">
        <v>6326</v>
      </c>
      <c r="B640" s="599">
        <v>44291</v>
      </c>
      <c r="C640" s="592">
        <v>32</v>
      </c>
      <c r="D640" s="592">
        <v>29</v>
      </c>
      <c r="E640" s="595"/>
      <c r="F640" s="189" t="s">
        <v>6321</v>
      </c>
      <c r="G640" s="592"/>
      <c r="H640" s="592"/>
      <c r="I640" s="229">
        <v>4</v>
      </c>
      <c r="J640" s="594"/>
      <c r="K640" s="592"/>
      <c r="L640" s="592"/>
      <c r="M640" s="592"/>
      <c r="N640" s="592">
        <v>3145</v>
      </c>
      <c r="O640" s="592"/>
      <c r="P640" s="592"/>
      <c r="Q640" s="592"/>
      <c r="R640" s="592">
        <v>4</v>
      </c>
      <c r="S640" s="592"/>
      <c r="T640" s="592"/>
      <c r="U640" s="592"/>
      <c r="V640" s="42"/>
      <c r="W640" s="42"/>
      <c r="X640" s="42"/>
      <c r="Y640" s="42"/>
      <c r="Z640" s="42"/>
      <c r="AA640" s="42"/>
      <c r="AB640" s="42"/>
      <c r="AC640" s="42"/>
      <c r="AD640" s="42"/>
      <c r="AE640" s="42"/>
      <c r="AF640" s="42"/>
      <c r="AG640" s="42"/>
      <c r="AH640" s="42"/>
      <c r="AI640" s="42"/>
      <c r="AJ640" s="42"/>
      <c r="AK640" s="42"/>
      <c r="AL640" s="42"/>
      <c r="AM640" s="42"/>
      <c r="AN640" s="42"/>
    </row>
    <row r="641" spans="1:40" s="593" customFormat="1" ht="14.5">
      <c r="A641" s="83" t="s">
        <v>6335</v>
      </c>
      <c r="B641" s="599">
        <v>44284</v>
      </c>
      <c r="C641" s="592">
        <v>38</v>
      </c>
      <c r="D641" s="592">
        <v>38</v>
      </c>
      <c r="E641" s="595"/>
      <c r="F641" s="189" t="s">
        <v>6332</v>
      </c>
      <c r="G641" s="592"/>
      <c r="H641" s="592"/>
      <c r="I641" s="230"/>
      <c r="J641" s="594"/>
      <c r="K641" s="592"/>
      <c r="L641" s="592"/>
      <c r="M641" s="592"/>
      <c r="N641" s="592" t="s">
        <v>6333</v>
      </c>
      <c r="O641" s="592"/>
      <c r="P641" s="592"/>
      <c r="Q641" s="592"/>
      <c r="R641" s="592"/>
      <c r="S641" s="592"/>
      <c r="T641" s="592"/>
      <c r="U641" s="592"/>
      <c r="V641" s="42"/>
      <c r="W641" s="42"/>
      <c r="X641" s="42"/>
      <c r="Y641" s="42"/>
      <c r="Z641" s="42"/>
      <c r="AA641" s="42"/>
      <c r="AB641" s="42"/>
      <c r="AC641" s="42"/>
      <c r="AD641" s="42"/>
      <c r="AE641" s="42"/>
      <c r="AF641" s="42"/>
      <c r="AG641" s="42"/>
      <c r="AH641" s="42"/>
      <c r="AI641" s="42"/>
      <c r="AJ641" s="42"/>
      <c r="AK641" s="42"/>
      <c r="AL641" s="42"/>
      <c r="AM641" s="42"/>
      <c r="AN641" s="42"/>
    </row>
    <row r="642" spans="1:40" s="593" customFormat="1" ht="14.5">
      <c r="A642" s="83" t="s">
        <v>6342</v>
      </c>
      <c r="B642" s="599">
        <v>44286</v>
      </c>
      <c r="C642" s="592">
        <v>7</v>
      </c>
      <c r="D642" s="592">
        <v>7</v>
      </c>
      <c r="E642" s="595"/>
      <c r="F642" s="189"/>
      <c r="G642" s="592"/>
      <c r="H642" s="592"/>
      <c r="I642" s="230"/>
      <c r="J642" s="320">
        <v>7</v>
      </c>
      <c r="K642" s="592"/>
      <c r="L642" s="592"/>
      <c r="M642" s="592"/>
      <c r="N642" s="592"/>
      <c r="O642" s="592"/>
      <c r="P642" s="592"/>
      <c r="Q642" s="592"/>
      <c r="R642" s="592"/>
      <c r="S642" s="592"/>
      <c r="T642" s="592"/>
      <c r="U642" s="592"/>
      <c r="V642" s="42"/>
      <c r="W642" s="42"/>
      <c r="X642" s="42"/>
      <c r="Y642" s="42"/>
      <c r="Z642" s="42"/>
      <c r="AA642" s="42"/>
      <c r="AB642" s="42"/>
      <c r="AC642" s="42"/>
      <c r="AD642" s="42"/>
      <c r="AE642" s="42"/>
      <c r="AF642" s="42"/>
      <c r="AG642" s="42"/>
      <c r="AH642" s="42"/>
      <c r="AI642" s="42"/>
      <c r="AJ642" s="42"/>
      <c r="AK642" s="42"/>
      <c r="AL642" s="42"/>
      <c r="AM642" s="42"/>
      <c r="AN642" s="42"/>
    </row>
    <row r="643" spans="1:40" s="593" customFormat="1" ht="14.5">
      <c r="A643" s="83" t="s">
        <v>6349</v>
      </c>
      <c r="B643" s="599">
        <v>44288</v>
      </c>
      <c r="C643" s="592">
        <v>20</v>
      </c>
      <c r="D643" s="592">
        <v>20</v>
      </c>
      <c r="E643" s="595">
        <v>1</v>
      </c>
      <c r="F643" s="189">
        <v>39.1</v>
      </c>
      <c r="G643" s="592"/>
      <c r="I643" s="230"/>
      <c r="J643" s="594"/>
      <c r="K643" s="592"/>
      <c r="L643" s="592"/>
      <c r="M643" s="592"/>
      <c r="N643" s="592"/>
      <c r="O643" s="592"/>
      <c r="P643" s="592"/>
      <c r="Q643" s="592"/>
      <c r="R643" s="592"/>
      <c r="S643" s="592"/>
      <c r="T643" s="592"/>
      <c r="U643" s="592"/>
      <c r="V643" s="42"/>
      <c r="W643" s="42"/>
      <c r="X643" s="42"/>
      <c r="Y643" s="42"/>
      <c r="Z643" s="42"/>
      <c r="AA643" s="42"/>
      <c r="AB643" s="42"/>
      <c r="AC643" s="42"/>
      <c r="AD643" s="42"/>
      <c r="AE643" s="42"/>
      <c r="AF643" s="42"/>
      <c r="AG643" s="42"/>
      <c r="AH643" s="42"/>
      <c r="AI643" s="42"/>
      <c r="AJ643" s="42"/>
      <c r="AK643" s="42"/>
      <c r="AL643" s="42"/>
      <c r="AM643" s="42"/>
      <c r="AN643" s="42"/>
    </row>
    <row r="644" spans="1:40" s="593" customFormat="1" ht="14.5">
      <c r="A644" s="83" t="s">
        <v>5281</v>
      </c>
      <c r="B644" s="599">
        <v>44282</v>
      </c>
      <c r="C644" s="592">
        <v>45</v>
      </c>
      <c r="D644" s="592">
        <v>45</v>
      </c>
      <c r="E644" s="595"/>
      <c r="F644" s="189">
        <v>39.299999999999997</v>
      </c>
      <c r="G644" s="592"/>
      <c r="H644" s="291">
        <v>2</v>
      </c>
      <c r="I644" s="229">
        <v>7</v>
      </c>
      <c r="J644" s="594"/>
      <c r="K644" s="592"/>
      <c r="L644" s="592"/>
      <c r="M644" s="592"/>
      <c r="N644" s="592">
        <v>3250</v>
      </c>
      <c r="O644" s="592">
        <v>6</v>
      </c>
      <c r="P644" s="592"/>
      <c r="Q644" s="592"/>
      <c r="R644" s="592">
        <v>5</v>
      </c>
      <c r="S644" s="592"/>
      <c r="T644" s="592"/>
      <c r="U644" s="592"/>
      <c r="V644" s="42"/>
      <c r="W644" s="42"/>
      <c r="X644" s="42"/>
      <c r="Y644" s="42"/>
      <c r="Z644" s="42"/>
      <c r="AA644" s="42"/>
      <c r="AB644" s="42"/>
      <c r="AC644" s="42"/>
      <c r="AD644" s="42"/>
      <c r="AE644" s="42"/>
      <c r="AF644" s="42"/>
      <c r="AG644" s="42"/>
      <c r="AH644" s="42"/>
      <c r="AI644" s="42"/>
      <c r="AJ644" s="42"/>
      <c r="AK644" s="42"/>
      <c r="AL644" s="42"/>
      <c r="AM644" s="42"/>
      <c r="AN644" s="42"/>
    </row>
    <row r="645" spans="1:40" s="593" customFormat="1" ht="14.5">
      <c r="A645" s="83" t="s">
        <v>6363</v>
      </c>
      <c r="B645" s="599">
        <v>44295</v>
      </c>
      <c r="C645" s="592">
        <f>D645+252</f>
        <v>510</v>
      </c>
      <c r="D645" s="592">
        <v>258</v>
      </c>
      <c r="E645" s="595"/>
      <c r="F645" s="189"/>
      <c r="G645" s="592"/>
      <c r="H645" s="594"/>
      <c r="I645" s="230"/>
      <c r="J645" s="594"/>
      <c r="K645" s="592"/>
      <c r="L645" s="592"/>
      <c r="M645" s="592"/>
      <c r="N645" s="592"/>
      <c r="O645" s="592"/>
      <c r="P645" s="592"/>
      <c r="Q645" s="592"/>
      <c r="R645" s="592"/>
      <c r="S645" s="592"/>
      <c r="T645" s="592"/>
      <c r="U645" s="592"/>
      <c r="V645" s="42"/>
      <c r="W645" s="42"/>
      <c r="X645" s="42"/>
      <c r="Y645" s="42"/>
      <c r="Z645" s="42"/>
      <c r="AA645" s="42"/>
      <c r="AB645" s="42"/>
      <c r="AC645" s="42"/>
      <c r="AD645" s="42"/>
      <c r="AE645" s="42"/>
      <c r="AF645" s="42"/>
      <c r="AG645" s="42"/>
      <c r="AH645" s="42"/>
      <c r="AI645" s="42"/>
      <c r="AJ645" s="42"/>
      <c r="AK645" s="42"/>
      <c r="AL645" s="42"/>
      <c r="AM645" s="42"/>
      <c r="AN645" s="42"/>
    </row>
    <row r="646" spans="1:40" s="593" customFormat="1" ht="14.5">
      <c r="A646" s="83" t="s">
        <v>42</v>
      </c>
      <c r="B646" s="599">
        <v>44292</v>
      </c>
      <c r="C646" s="592">
        <v>8</v>
      </c>
      <c r="D646" s="592">
        <v>9</v>
      </c>
      <c r="E646" s="595">
        <v>4</v>
      </c>
      <c r="F646" s="189"/>
      <c r="G646" s="592"/>
      <c r="H646" s="594"/>
      <c r="I646" s="229">
        <v>7</v>
      </c>
      <c r="J646" s="594"/>
      <c r="K646" s="592"/>
      <c r="L646" s="592"/>
      <c r="M646" s="592"/>
      <c r="N646" s="592"/>
      <c r="O646" s="592"/>
      <c r="P646" s="592"/>
      <c r="Q646" s="592">
        <v>1</v>
      </c>
      <c r="R646" s="592"/>
      <c r="S646" s="592"/>
      <c r="T646" s="592"/>
      <c r="U646" s="592"/>
      <c r="V646" s="42"/>
      <c r="W646" s="42"/>
      <c r="X646" s="42"/>
      <c r="Y646" s="42"/>
      <c r="Z646" s="42"/>
      <c r="AA646" s="42"/>
      <c r="AB646" s="42"/>
      <c r="AC646" s="42"/>
      <c r="AD646" s="42"/>
      <c r="AE646" s="42"/>
      <c r="AF646" s="42"/>
      <c r="AG646" s="42"/>
      <c r="AH646" s="42"/>
      <c r="AI646" s="42"/>
      <c r="AJ646" s="42"/>
      <c r="AK646" s="42"/>
      <c r="AL646" s="42"/>
      <c r="AM646" s="42"/>
      <c r="AN646" s="42"/>
    </row>
    <row r="647" spans="1:40" s="593" customFormat="1" ht="14.5">
      <c r="A647" s="83" t="s">
        <v>6379</v>
      </c>
      <c r="B647" s="599">
        <v>44294</v>
      </c>
      <c r="C647" s="592">
        <v>51</v>
      </c>
      <c r="D647" s="592">
        <v>48</v>
      </c>
      <c r="E647" s="595">
        <v>49</v>
      </c>
      <c r="F647" s="189"/>
      <c r="G647" s="592"/>
      <c r="H647" s="594"/>
      <c r="I647" s="229">
        <v>13</v>
      </c>
      <c r="J647" s="594"/>
      <c r="K647" s="592"/>
      <c r="L647" s="592"/>
      <c r="M647" s="592"/>
      <c r="N647" s="592" t="s">
        <v>6377</v>
      </c>
      <c r="O647" s="592">
        <v>15</v>
      </c>
      <c r="P647" s="592"/>
      <c r="Q647" s="592"/>
      <c r="R647" s="592">
        <v>12</v>
      </c>
      <c r="S647" s="592">
        <v>2</v>
      </c>
      <c r="T647" s="592"/>
      <c r="U647" s="592"/>
      <c r="V647" s="42"/>
      <c r="W647" s="42"/>
      <c r="X647" s="42"/>
      <c r="Y647" s="42"/>
      <c r="Z647" s="42"/>
      <c r="AA647" s="42"/>
      <c r="AB647" s="42"/>
      <c r="AC647" s="42"/>
      <c r="AD647" s="42"/>
      <c r="AE647" s="42"/>
      <c r="AF647" s="42"/>
      <c r="AG647" s="42"/>
      <c r="AH647" s="42"/>
      <c r="AI647" s="42"/>
      <c r="AJ647" s="42"/>
      <c r="AK647" s="42"/>
      <c r="AL647" s="42"/>
      <c r="AM647" s="42"/>
      <c r="AN647" s="42"/>
    </row>
    <row r="648" spans="1:40" s="362" customFormat="1" ht="14.5">
      <c r="A648" s="59" t="s">
        <v>604</v>
      </c>
      <c r="B648" s="59"/>
      <c r="C648" s="184">
        <f>SUM(C2:C647)</f>
        <v>34171</v>
      </c>
      <c r="D648" s="184">
        <f t="shared" ref="D648:E648" si="0">SUM(D2:D647)</f>
        <v>34324</v>
      </c>
      <c r="E648" s="184">
        <f t="shared" si="0"/>
        <v>19126</v>
      </c>
      <c r="F648" s="184"/>
      <c r="G648" s="184">
        <f t="shared" ref="G648" si="1">SUM(G2:G647)</f>
        <v>102</v>
      </c>
      <c r="H648" s="184">
        <f t="shared" ref="H648:I648" si="2">SUM(H2:H647)</f>
        <v>394</v>
      </c>
      <c r="I648" s="184">
        <f t="shared" si="2"/>
        <v>3096</v>
      </c>
      <c r="J648" s="184">
        <f t="shared" ref="J648" si="3">SUM(J2:J647)</f>
        <v>10572</v>
      </c>
      <c r="K648" s="184"/>
      <c r="L648" s="184">
        <f t="shared" ref="L648" si="4">SUM(L2:L647)</f>
        <v>50</v>
      </c>
      <c r="M648" s="184">
        <f t="shared" ref="M648" si="5">SUM(M2:M647)</f>
        <v>114</v>
      </c>
      <c r="N648" s="184"/>
      <c r="O648" s="184">
        <f t="shared" ref="O648" si="6">SUM(O2:O647)</f>
        <v>2209</v>
      </c>
      <c r="P648" s="184">
        <f t="shared" ref="P648" si="7">SUM(P2:P647)</f>
        <v>32</v>
      </c>
      <c r="Q648" s="184">
        <f t="shared" ref="Q648" si="8">SUM(Q2:Q647)</f>
        <v>206</v>
      </c>
      <c r="R648" s="184">
        <f t="shared" ref="R648" si="9">SUM(R2:R647)</f>
        <v>280</v>
      </c>
      <c r="S648" s="184">
        <f t="shared" ref="S648" si="10">SUM(S2:S647)</f>
        <v>159</v>
      </c>
      <c r="T648" s="184"/>
      <c r="U648" s="184"/>
      <c r="V648" s="60"/>
      <c r="W648" s="60"/>
      <c r="X648" s="60"/>
      <c r="Y648" s="60"/>
      <c r="Z648" s="60"/>
      <c r="AA648" s="60"/>
      <c r="AB648" s="60"/>
      <c r="AC648" s="60"/>
      <c r="AD648" s="60"/>
      <c r="AE648" s="60"/>
      <c r="AF648" s="60"/>
      <c r="AG648" s="60"/>
      <c r="AH648" s="60"/>
      <c r="AI648" s="60"/>
      <c r="AJ648" s="60"/>
      <c r="AK648" s="60"/>
      <c r="AL648" s="60"/>
      <c r="AM648" s="60"/>
      <c r="AN648" s="60"/>
    </row>
    <row r="649" spans="1:40" s="362" customFormat="1" ht="14.5">
      <c r="D649" s="361"/>
      <c r="E649" s="361"/>
      <c r="F649" s="361"/>
      <c r="G649" s="361"/>
      <c r="H649" s="361"/>
      <c r="I649" s="361"/>
      <c r="J649" s="361"/>
      <c r="K649" s="361"/>
      <c r="L649" s="361"/>
      <c r="M649" s="361"/>
      <c r="N649" s="361"/>
      <c r="O649" s="361"/>
      <c r="P649" s="361"/>
      <c r="Q649" s="361"/>
      <c r="R649" s="361"/>
      <c r="S649" s="361"/>
      <c r="T649" s="361"/>
      <c r="U649" s="361"/>
      <c r="V649" s="42"/>
      <c r="W649" s="42"/>
      <c r="X649" s="42"/>
      <c r="Y649" s="42"/>
      <c r="Z649" s="42"/>
      <c r="AA649" s="42"/>
      <c r="AB649" s="42"/>
      <c r="AC649" s="42"/>
      <c r="AD649" s="42"/>
      <c r="AE649" s="42"/>
      <c r="AF649" s="42"/>
      <c r="AG649" s="42"/>
      <c r="AH649" s="42"/>
      <c r="AI649" s="42"/>
      <c r="AJ649" s="42"/>
      <c r="AK649" s="42"/>
      <c r="AL649" s="42"/>
      <c r="AM649" s="42"/>
      <c r="AN649" s="42"/>
    </row>
    <row r="650" spans="1:40" s="362" customFormat="1" ht="14.5">
      <c r="A650" s="83"/>
      <c r="B650" s="191"/>
      <c r="E650" s="361"/>
      <c r="G650" s="297" t="s">
        <v>3763</v>
      </c>
      <c r="H650" s="361"/>
      <c r="I650" s="361"/>
      <c r="J650" s="361"/>
      <c r="K650" s="361"/>
      <c r="L650" s="361"/>
      <c r="M650" s="361"/>
      <c r="N650" s="361"/>
      <c r="O650" s="291" t="s">
        <v>3926</v>
      </c>
      <c r="P650" s="361"/>
      <c r="Q650" s="361"/>
      <c r="R650" s="361"/>
      <c r="S650" s="361"/>
      <c r="T650" s="361"/>
      <c r="U650" s="361"/>
      <c r="V650" s="42"/>
      <c r="W650" s="42"/>
      <c r="X650" s="42"/>
      <c r="Y650" s="42"/>
      <c r="Z650" s="42"/>
      <c r="AA650" s="42"/>
      <c r="AB650" s="42"/>
      <c r="AC650" s="42"/>
      <c r="AD650" s="42"/>
      <c r="AE650" s="42"/>
      <c r="AF650" s="42"/>
      <c r="AG650" s="42"/>
      <c r="AH650" s="42"/>
      <c r="AI650" s="42"/>
      <c r="AJ650" s="42"/>
      <c r="AK650" s="42"/>
      <c r="AL650" s="42"/>
      <c r="AM650" s="42"/>
      <c r="AN650" s="42"/>
    </row>
    <row r="651" spans="1:40" s="362" customFormat="1" ht="14.5">
      <c r="D651" s="361"/>
      <c r="E651" s="361"/>
      <c r="F651" s="361"/>
      <c r="I651" s="56" t="s">
        <v>707</v>
      </c>
      <c r="J651" s="320" t="s">
        <v>4064</v>
      </c>
      <c r="K651" s="361"/>
      <c r="L651" s="361"/>
      <c r="M651" s="361"/>
      <c r="N651" s="361"/>
      <c r="O651" s="361"/>
      <c r="P651" s="361"/>
      <c r="R651" s="361"/>
      <c r="S651" s="345" t="s">
        <v>4329</v>
      </c>
      <c r="T651" s="361"/>
      <c r="U651" s="361"/>
      <c r="V651" s="42"/>
      <c r="W651" s="42"/>
      <c r="X651" s="42"/>
      <c r="Y651" s="42"/>
      <c r="Z651" s="42"/>
      <c r="AA651" s="42"/>
      <c r="AB651" s="42"/>
      <c r="AC651" s="42"/>
      <c r="AD651" s="42"/>
      <c r="AE651" s="42"/>
      <c r="AF651" s="42"/>
      <c r="AG651" s="42"/>
      <c r="AH651" s="42"/>
      <c r="AI651" s="42"/>
      <c r="AJ651" s="42"/>
      <c r="AK651" s="42"/>
      <c r="AL651" s="42"/>
      <c r="AM651" s="42"/>
      <c r="AN651" s="42"/>
    </row>
    <row r="652" spans="1:40" s="362" customFormat="1" ht="14.5">
      <c r="B652" s="525"/>
      <c r="D652" s="361"/>
      <c r="E652" s="361"/>
      <c r="F652" s="361"/>
      <c r="G652" s="361"/>
      <c r="H652" s="291" t="s">
        <v>3640</v>
      </c>
      <c r="I652" s="210" t="s">
        <v>3275</v>
      </c>
      <c r="J652" s="355" t="s">
        <v>4416</v>
      </c>
      <c r="K652" s="361"/>
      <c r="L652" s="361"/>
      <c r="M652" s="361"/>
      <c r="N652" s="361"/>
      <c r="O652" s="361"/>
      <c r="P652" s="361"/>
      <c r="Q652" s="185"/>
      <c r="R652" s="361"/>
      <c r="S652" s="361"/>
      <c r="T652" s="361"/>
      <c r="U652" s="361"/>
      <c r="V652" s="42"/>
      <c r="W652" s="42"/>
      <c r="X652" s="42"/>
      <c r="Y652" s="42"/>
      <c r="Z652" s="42"/>
      <c r="AA652" s="42"/>
      <c r="AB652" s="42"/>
      <c r="AC652" s="42"/>
      <c r="AD652" s="42"/>
      <c r="AE652" s="42"/>
      <c r="AF652" s="42"/>
      <c r="AG652" s="42"/>
      <c r="AH652" s="42"/>
      <c r="AI652" s="42"/>
      <c r="AJ652" s="42"/>
      <c r="AK652" s="42"/>
      <c r="AL652" s="42"/>
      <c r="AM652" s="42"/>
      <c r="AN652" s="42"/>
    </row>
    <row r="653" spans="1:40" s="362" customFormat="1" ht="15.75" customHeight="1">
      <c r="H653" s="347" t="s">
        <v>4158</v>
      </c>
      <c r="I653" s="198" t="s">
        <v>4159</v>
      </c>
      <c r="Q653" s="212" t="s">
        <v>3276</v>
      </c>
    </row>
    <row r="654" spans="1:40" s="362" customFormat="1" ht="14.5">
      <c r="A654" s="361"/>
      <c r="B654" s="361"/>
      <c r="C654" s="361"/>
      <c r="D654" s="361"/>
      <c r="E654" s="361" t="s">
        <v>249</v>
      </c>
      <c r="F654" s="361"/>
      <c r="G654" s="361"/>
      <c r="H654" s="355" t="s">
        <v>4414</v>
      </c>
      <c r="I654" s="361"/>
      <c r="J654" s="361"/>
      <c r="K654" s="361"/>
      <c r="L654" s="361"/>
      <c r="M654" s="361"/>
      <c r="N654" s="361"/>
      <c r="O654" s="361"/>
      <c r="P654" s="361"/>
      <c r="Q654" s="320" t="s">
        <v>3848</v>
      </c>
      <c r="R654" s="361"/>
      <c r="S654" s="361"/>
      <c r="T654" s="361"/>
      <c r="U654" s="361"/>
      <c r="V654" s="42"/>
      <c r="W654" s="42"/>
      <c r="X654" s="42"/>
      <c r="Y654" s="42"/>
      <c r="Z654" s="42"/>
      <c r="AA654" s="42"/>
      <c r="AB654" s="42"/>
      <c r="AC654" s="42"/>
      <c r="AD654" s="42"/>
      <c r="AE654" s="42"/>
      <c r="AF654" s="42"/>
      <c r="AG654" s="42"/>
      <c r="AH654" s="42"/>
      <c r="AI654" s="42"/>
      <c r="AJ654" s="42"/>
      <c r="AK654" s="42"/>
      <c r="AL654" s="42"/>
      <c r="AM654" s="42"/>
      <c r="AN654" s="42"/>
    </row>
    <row r="655" spans="1:40" s="362" customFormat="1" ht="14.5">
      <c r="A655" s="361"/>
      <c r="B655" s="361" t="s">
        <v>249</v>
      </c>
      <c r="C655" s="361"/>
      <c r="D655" s="197" t="s">
        <v>3089</v>
      </c>
      <c r="E655" s="361"/>
      <c r="F655" s="361"/>
      <c r="G655" s="361"/>
      <c r="H655" s="386" t="s">
        <v>4696</v>
      </c>
      <c r="I655" s="361"/>
      <c r="J655" s="361"/>
      <c r="K655" s="361"/>
      <c r="L655" s="361"/>
      <c r="M655" s="361"/>
      <c r="N655" s="361"/>
      <c r="O655" s="361"/>
      <c r="P655" s="361"/>
      <c r="Q655" s="517" t="s">
        <v>5758</v>
      </c>
      <c r="R655" s="361"/>
      <c r="S655" s="361"/>
      <c r="T655" s="361"/>
      <c r="U655" s="361"/>
      <c r="V655" s="42"/>
      <c r="W655" s="42"/>
      <c r="X655" s="42"/>
      <c r="Y655" s="42"/>
      <c r="Z655" s="42"/>
      <c r="AA655" s="42"/>
      <c r="AB655" s="42"/>
      <c r="AC655" s="42"/>
      <c r="AD655" s="42"/>
      <c r="AE655" s="42"/>
      <c r="AF655" s="42"/>
      <c r="AG655" s="42"/>
      <c r="AH655" s="42"/>
      <c r="AI655" s="42"/>
      <c r="AJ655" s="42"/>
      <c r="AK655" s="42"/>
      <c r="AL655" s="42"/>
      <c r="AM655" s="42"/>
      <c r="AN655" s="42"/>
    </row>
    <row r="656" spans="1:40" s="362" customFormat="1" ht="14.5">
      <c r="A656" s="361"/>
      <c r="B656" s="361"/>
      <c r="C656" s="361"/>
      <c r="D656" s="198" t="s">
        <v>3090</v>
      </c>
      <c r="E656" s="361"/>
      <c r="F656" s="361"/>
      <c r="G656" s="361"/>
      <c r="H656" s="361"/>
      <c r="I656" s="361"/>
      <c r="J656" s="361"/>
      <c r="K656" s="361"/>
      <c r="L656" s="361"/>
      <c r="M656" s="361"/>
      <c r="N656" s="361"/>
      <c r="O656" s="361"/>
      <c r="P656" s="361"/>
      <c r="Q656" s="361"/>
      <c r="R656" s="361"/>
      <c r="S656" s="361"/>
      <c r="T656" s="361"/>
      <c r="U656" s="361"/>
      <c r="V656" s="42"/>
      <c r="W656" s="42"/>
      <c r="X656" s="42"/>
      <c r="Y656" s="42"/>
      <c r="Z656" s="42"/>
      <c r="AA656" s="42"/>
      <c r="AB656" s="42"/>
      <c r="AC656" s="42"/>
      <c r="AD656" s="42"/>
      <c r="AE656" s="42"/>
      <c r="AF656" s="42"/>
      <c r="AG656" s="42"/>
      <c r="AH656" s="42"/>
      <c r="AI656" s="42"/>
      <c r="AJ656" s="42"/>
      <c r="AK656" s="42"/>
      <c r="AL656" s="42"/>
      <c r="AM656" s="42"/>
      <c r="AN656" s="42"/>
    </row>
    <row r="657" spans="1:40" s="362" customFormat="1" ht="14.5">
      <c r="A657" s="607" t="s">
        <v>723</v>
      </c>
      <c r="B657" s="605"/>
      <c r="C657" s="605"/>
      <c r="D657" s="605"/>
      <c r="E657" s="605"/>
      <c r="F657" s="361"/>
      <c r="G657" s="361"/>
      <c r="H657" s="518" t="s">
        <v>5765</v>
      </c>
      <c r="I657" s="361"/>
      <c r="J657" s="361"/>
      <c r="K657" s="361"/>
      <c r="L657" s="361"/>
      <c r="M657" s="361"/>
      <c r="N657" s="361"/>
      <c r="O657" s="361"/>
      <c r="P657" s="361"/>
      <c r="Q657" s="361"/>
      <c r="R657" s="361"/>
      <c r="S657" s="361"/>
      <c r="T657" s="361"/>
      <c r="U657" s="361"/>
      <c r="V657" s="42"/>
      <c r="W657" s="42"/>
      <c r="X657" s="42"/>
      <c r="Y657" s="42"/>
      <c r="Z657" s="42"/>
      <c r="AA657" s="42"/>
      <c r="AB657" s="42"/>
      <c r="AC657" s="42"/>
      <c r="AD657" s="42"/>
      <c r="AE657" s="42"/>
      <c r="AF657" s="42"/>
      <c r="AG657" s="42"/>
      <c r="AH657" s="42"/>
      <c r="AI657" s="42"/>
      <c r="AJ657" s="42"/>
      <c r="AK657" s="42"/>
      <c r="AL657" s="42"/>
      <c r="AM657" s="42"/>
      <c r="AN657" s="42"/>
    </row>
    <row r="658" spans="1:40" s="362" customFormat="1" ht="14.5">
      <c r="A658" s="361" t="s">
        <v>724</v>
      </c>
      <c r="B658" s="361"/>
      <c r="C658" s="361"/>
      <c r="D658" s="361"/>
      <c r="E658" s="361"/>
      <c r="F658" s="361"/>
      <c r="G658" s="361"/>
      <c r="H658" s="361"/>
      <c r="I658" s="361"/>
      <c r="J658" s="361"/>
      <c r="K658" s="361"/>
      <c r="L658" s="361"/>
      <c r="M658" s="361"/>
      <c r="N658" s="361"/>
      <c r="O658" s="361"/>
      <c r="P658" s="361"/>
      <c r="Q658" s="361"/>
      <c r="R658" s="361"/>
      <c r="S658" s="361"/>
      <c r="T658" s="361"/>
      <c r="U658" s="361"/>
      <c r="V658" s="42"/>
      <c r="W658" s="42"/>
      <c r="X658" s="42"/>
      <c r="Y658" s="42"/>
      <c r="Z658" s="42"/>
      <c r="AA658" s="42"/>
      <c r="AB658" s="42"/>
      <c r="AC658" s="42"/>
      <c r="AD658" s="42"/>
      <c r="AE658" s="42"/>
      <c r="AF658" s="42"/>
      <c r="AG658" s="42"/>
      <c r="AH658" s="42"/>
      <c r="AI658" s="42"/>
      <c r="AJ658" s="42"/>
      <c r="AK658" s="42"/>
      <c r="AL658" s="42"/>
      <c r="AM658" s="42"/>
      <c r="AN658" s="42"/>
    </row>
    <row r="659" spans="1:40" ht="14.5">
      <c r="A659" s="3"/>
      <c r="B659" s="3"/>
      <c r="C659" s="3"/>
      <c r="D659" s="3"/>
      <c r="E659" s="3"/>
      <c r="F659" s="3"/>
      <c r="G659" s="3"/>
      <c r="H659" s="3"/>
      <c r="I659" s="3"/>
      <c r="J659" s="3"/>
      <c r="K659" s="3"/>
      <c r="L659" s="3"/>
      <c r="M659" s="3"/>
      <c r="N659" s="3"/>
      <c r="O659" s="3"/>
      <c r="P659" s="3"/>
      <c r="Q659" s="3"/>
      <c r="R659" s="3"/>
      <c r="S659" s="3"/>
      <c r="T659" s="3"/>
      <c r="U659" s="3"/>
      <c r="V659" s="40"/>
      <c r="W659" s="40"/>
      <c r="X659" s="40"/>
      <c r="Y659" s="40"/>
      <c r="Z659" s="40"/>
      <c r="AA659" s="40"/>
      <c r="AB659" s="40"/>
      <c r="AC659" s="40"/>
      <c r="AD659" s="40"/>
      <c r="AE659" s="40"/>
      <c r="AF659" s="40"/>
      <c r="AG659" s="40"/>
      <c r="AH659" s="40"/>
      <c r="AI659" s="40"/>
      <c r="AJ659" s="40"/>
      <c r="AK659" s="40"/>
      <c r="AL659" s="40"/>
      <c r="AM659" s="40"/>
      <c r="AN659" s="40"/>
    </row>
    <row r="660" spans="1:40" ht="14.5">
      <c r="A660" s="3"/>
      <c r="B660" s="3"/>
      <c r="C660" s="3"/>
      <c r="D660" s="3"/>
      <c r="E660" s="3"/>
      <c r="F660" s="3"/>
      <c r="G660" s="3"/>
      <c r="H660" s="3"/>
      <c r="I660" s="3"/>
      <c r="J660" s="3"/>
      <c r="K660" s="3"/>
      <c r="L660" s="3"/>
      <c r="M660" s="3"/>
      <c r="N660" s="3"/>
      <c r="O660" s="3"/>
      <c r="P660" s="3"/>
      <c r="Q660" s="3"/>
      <c r="R660" s="3"/>
      <c r="S660" s="3"/>
      <c r="T660" s="3"/>
      <c r="U660" s="3"/>
      <c r="V660" s="40"/>
      <c r="W660" s="40"/>
      <c r="X660" s="40"/>
      <c r="Y660" s="40"/>
      <c r="Z660" s="40"/>
      <c r="AA660" s="40"/>
      <c r="AB660" s="40"/>
      <c r="AC660" s="40"/>
      <c r="AD660" s="40"/>
      <c r="AE660" s="40"/>
      <c r="AF660" s="40"/>
      <c r="AG660" s="40"/>
      <c r="AH660" s="40"/>
      <c r="AI660" s="40"/>
      <c r="AJ660" s="40"/>
      <c r="AK660" s="40"/>
      <c r="AL660" s="40"/>
      <c r="AM660" s="40"/>
      <c r="AN660" s="40"/>
    </row>
    <row r="661" spans="1:40" ht="14.5">
      <c r="A661" s="3"/>
      <c r="B661" s="3"/>
      <c r="C661" s="3"/>
      <c r="D661" s="3"/>
      <c r="E661" s="3"/>
      <c r="F661" s="3"/>
      <c r="G661" s="3"/>
      <c r="H661" s="3"/>
      <c r="I661" s="3"/>
      <c r="J661" s="3"/>
      <c r="K661" s="3"/>
      <c r="L661" s="3"/>
      <c r="M661" s="3"/>
      <c r="N661" s="3"/>
      <c r="O661" s="3"/>
      <c r="P661" s="3"/>
      <c r="Q661" s="3"/>
      <c r="R661" s="3"/>
      <c r="S661" s="3"/>
      <c r="T661" s="3"/>
      <c r="U661" s="3"/>
      <c r="V661" s="40"/>
      <c r="W661" s="40"/>
      <c r="X661" s="40"/>
      <c r="Y661" s="40"/>
      <c r="Z661" s="40"/>
      <c r="AA661" s="40"/>
      <c r="AB661" s="40"/>
      <c r="AC661" s="40"/>
      <c r="AD661" s="40"/>
      <c r="AE661" s="40"/>
      <c r="AF661" s="40"/>
      <c r="AG661" s="40"/>
      <c r="AH661" s="40"/>
      <c r="AI661" s="40"/>
      <c r="AJ661" s="40"/>
      <c r="AK661" s="40"/>
      <c r="AL661" s="40"/>
      <c r="AM661" s="40"/>
      <c r="AN661" s="40"/>
    </row>
    <row r="662" spans="1:40" ht="14.5">
      <c r="A662" s="3"/>
      <c r="B662" s="3"/>
      <c r="C662" s="3"/>
      <c r="D662" s="3"/>
      <c r="E662" s="3"/>
      <c r="F662" s="3"/>
      <c r="G662" s="3"/>
      <c r="H662" s="3"/>
      <c r="I662" s="3"/>
      <c r="J662" s="3"/>
      <c r="K662" s="3"/>
      <c r="L662" s="3"/>
      <c r="M662" s="3"/>
      <c r="N662" s="3"/>
      <c r="O662" s="3"/>
      <c r="P662" s="3"/>
      <c r="Q662" s="3"/>
      <c r="R662" s="3"/>
      <c r="S662" s="3"/>
      <c r="T662" s="3"/>
      <c r="U662" s="3"/>
      <c r="V662" s="40"/>
      <c r="W662" s="40"/>
      <c r="X662" s="40"/>
      <c r="Y662" s="40"/>
      <c r="Z662" s="40"/>
      <c r="AA662" s="40"/>
      <c r="AB662" s="40"/>
      <c r="AC662" s="40"/>
      <c r="AD662" s="40"/>
      <c r="AE662" s="40"/>
      <c r="AF662" s="40"/>
      <c r="AG662" s="40"/>
      <c r="AH662" s="40"/>
      <c r="AI662" s="40"/>
      <c r="AJ662" s="40"/>
      <c r="AK662" s="40"/>
      <c r="AL662" s="40"/>
      <c r="AM662" s="40"/>
      <c r="AN662" s="40"/>
    </row>
    <row r="663" spans="1:40" ht="14.5">
      <c r="A663" s="3"/>
      <c r="B663" s="3"/>
      <c r="C663" s="3"/>
      <c r="D663" s="3"/>
      <c r="E663" s="3"/>
      <c r="F663" s="3"/>
      <c r="G663" s="3"/>
      <c r="H663" s="3"/>
      <c r="I663" s="3"/>
      <c r="J663" s="3"/>
      <c r="K663" s="3"/>
      <c r="L663" s="3"/>
      <c r="M663" s="3"/>
      <c r="N663" s="3"/>
      <c r="O663" s="3"/>
      <c r="P663" s="3"/>
      <c r="Q663" s="3"/>
      <c r="R663" s="3"/>
      <c r="S663" s="3"/>
      <c r="T663" s="3"/>
      <c r="U663" s="3"/>
      <c r="V663" s="40"/>
      <c r="W663" s="40"/>
      <c r="X663" s="40"/>
      <c r="Y663" s="40"/>
      <c r="Z663" s="40"/>
      <c r="AA663" s="40"/>
      <c r="AB663" s="40"/>
      <c r="AC663" s="40"/>
      <c r="AD663" s="40"/>
      <c r="AE663" s="40"/>
      <c r="AF663" s="40"/>
      <c r="AG663" s="40"/>
      <c r="AH663" s="40"/>
      <c r="AI663" s="40"/>
      <c r="AJ663" s="40"/>
      <c r="AK663" s="40"/>
      <c r="AL663" s="40"/>
      <c r="AM663" s="40"/>
      <c r="AN663" s="40"/>
    </row>
    <row r="664" spans="1:40" ht="14.5">
      <c r="A664" s="3"/>
      <c r="B664" s="3"/>
      <c r="C664" s="3"/>
      <c r="D664" s="3"/>
      <c r="E664" s="3"/>
      <c r="F664" s="3"/>
      <c r="G664" s="3"/>
      <c r="H664" s="3"/>
      <c r="I664" s="3"/>
      <c r="J664" s="3"/>
      <c r="K664" s="3"/>
      <c r="L664" s="3"/>
      <c r="M664" s="3"/>
      <c r="N664" s="3"/>
      <c r="O664" s="3"/>
      <c r="P664" s="3"/>
      <c r="Q664" s="3"/>
      <c r="R664" s="3"/>
      <c r="S664" s="3"/>
      <c r="T664" s="3"/>
      <c r="U664" s="3"/>
      <c r="V664" s="40"/>
      <c r="W664" s="40"/>
      <c r="X664" s="40"/>
      <c r="Y664" s="40"/>
      <c r="Z664" s="40"/>
      <c r="AA664" s="40"/>
      <c r="AB664" s="40"/>
      <c r="AC664" s="40"/>
      <c r="AD664" s="40"/>
      <c r="AE664" s="40"/>
      <c r="AF664" s="40"/>
      <c r="AG664" s="40"/>
      <c r="AH664" s="40"/>
      <c r="AI664" s="40"/>
      <c r="AJ664" s="40"/>
      <c r="AK664" s="40"/>
      <c r="AL664" s="40"/>
      <c r="AM664" s="40"/>
      <c r="AN664" s="40"/>
    </row>
    <row r="665" spans="1:40" ht="14.5">
      <c r="A665" s="3"/>
      <c r="B665" s="3"/>
      <c r="C665" s="3"/>
      <c r="D665" s="3"/>
      <c r="E665" s="3"/>
      <c r="F665" s="3"/>
      <c r="G665" s="3"/>
      <c r="H665" s="3"/>
      <c r="I665" s="3"/>
      <c r="J665" s="3"/>
      <c r="K665" s="3"/>
      <c r="L665" s="3"/>
      <c r="M665" s="3"/>
      <c r="N665" s="3"/>
      <c r="O665" s="3"/>
      <c r="P665" s="3"/>
      <c r="Q665" s="3"/>
      <c r="R665" s="3"/>
      <c r="S665" s="3"/>
      <c r="T665" s="3"/>
      <c r="U665" s="3"/>
      <c r="V665" s="40"/>
      <c r="W665" s="40"/>
      <c r="X665" s="40"/>
      <c r="Y665" s="40"/>
      <c r="Z665" s="40"/>
      <c r="AA665" s="40"/>
      <c r="AB665" s="40"/>
      <c r="AC665" s="40"/>
      <c r="AD665" s="40"/>
      <c r="AE665" s="40"/>
      <c r="AF665" s="40"/>
      <c r="AG665" s="40"/>
      <c r="AH665" s="40"/>
      <c r="AI665" s="40"/>
      <c r="AJ665" s="40"/>
      <c r="AK665" s="40"/>
      <c r="AL665" s="40"/>
      <c r="AM665" s="40"/>
      <c r="AN665" s="40"/>
    </row>
    <row r="666" spans="1:40" ht="14.5">
      <c r="A666" s="3"/>
      <c r="B666" s="3"/>
      <c r="C666" s="3"/>
      <c r="D666" s="3"/>
      <c r="E666" s="3"/>
      <c r="F666" s="3"/>
      <c r="G666" s="3"/>
      <c r="H666" s="3"/>
      <c r="I666" s="3"/>
      <c r="J666" s="3"/>
      <c r="K666" s="3"/>
      <c r="L666" s="3"/>
      <c r="M666" s="3"/>
      <c r="N666" s="3"/>
      <c r="O666" s="3"/>
      <c r="P666" s="3"/>
      <c r="Q666" s="3"/>
      <c r="R666" s="3"/>
      <c r="S666" s="3"/>
      <c r="T666" s="3"/>
      <c r="U666" s="3"/>
      <c r="V666" s="40"/>
      <c r="W666" s="40"/>
      <c r="X666" s="40"/>
      <c r="Y666" s="40"/>
      <c r="Z666" s="40"/>
      <c r="AA666" s="40"/>
      <c r="AB666" s="40"/>
      <c r="AC666" s="40"/>
      <c r="AD666" s="40"/>
      <c r="AE666" s="40"/>
      <c r="AF666" s="40"/>
      <c r="AG666" s="40"/>
      <c r="AH666" s="40"/>
      <c r="AI666" s="40"/>
      <c r="AJ666" s="40"/>
      <c r="AK666" s="40"/>
      <c r="AL666" s="40"/>
      <c r="AM666" s="40"/>
      <c r="AN666" s="40"/>
    </row>
    <row r="667" spans="1:40" ht="14.5">
      <c r="A667" s="3"/>
      <c r="B667" s="3"/>
      <c r="C667" s="3"/>
      <c r="D667" s="3"/>
      <c r="E667" s="3"/>
      <c r="F667" s="3"/>
      <c r="G667" s="3"/>
      <c r="H667" s="3"/>
      <c r="I667" s="3"/>
      <c r="J667" s="3"/>
      <c r="K667" s="3"/>
      <c r="L667" s="3"/>
      <c r="M667" s="3"/>
      <c r="N667" s="3"/>
      <c r="O667" s="3"/>
      <c r="P667" s="3"/>
      <c r="Q667" s="3"/>
      <c r="R667" s="3"/>
      <c r="S667" s="3"/>
      <c r="T667" s="3"/>
      <c r="U667" s="3"/>
      <c r="V667" s="40"/>
      <c r="W667" s="40"/>
      <c r="X667" s="40"/>
      <c r="Y667" s="40"/>
      <c r="Z667" s="40"/>
      <c r="AA667" s="40"/>
      <c r="AB667" s="40"/>
      <c r="AC667" s="40"/>
      <c r="AD667" s="40"/>
      <c r="AE667" s="40"/>
      <c r="AF667" s="40"/>
      <c r="AG667" s="40"/>
      <c r="AH667" s="40"/>
      <c r="AI667" s="40"/>
      <c r="AJ667" s="40"/>
      <c r="AK667" s="40"/>
      <c r="AL667" s="40"/>
      <c r="AM667" s="40"/>
      <c r="AN667" s="40"/>
    </row>
    <row r="668" spans="1:40" ht="14.5">
      <c r="A668" s="3"/>
      <c r="B668" s="3"/>
      <c r="C668" s="3"/>
      <c r="D668" s="3"/>
      <c r="E668" s="3"/>
      <c r="F668" s="3"/>
      <c r="G668" s="3"/>
      <c r="H668" s="3"/>
      <c r="I668" s="3"/>
      <c r="J668" s="3"/>
      <c r="K668" s="3"/>
      <c r="L668" s="3"/>
      <c r="M668" s="3"/>
      <c r="N668" s="3"/>
      <c r="O668" s="3"/>
      <c r="P668" s="3"/>
      <c r="Q668" s="3"/>
      <c r="R668" s="3"/>
      <c r="S668" s="3"/>
      <c r="T668" s="3"/>
      <c r="U668" s="3"/>
      <c r="V668" s="40"/>
      <c r="W668" s="40"/>
      <c r="X668" s="40"/>
      <c r="Y668" s="40"/>
      <c r="Z668" s="40"/>
      <c r="AA668" s="40"/>
      <c r="AB668" s="40"/>
      <c r="AC668" s="40"/>
      <c r="AD668" s="40"/>
      <c r="AE668" s="40"/>
      <c r="AF668" s="40"/>
      <c r="AG668" s="40"/>
      <c r="AH668" s="40"/>
      <c r="AI668" s="40"/>
      <c r="AJ668" s="40"/>
      <c r="AK668" s="40"/>
      <c r="AL668" s="40"/>
      <c r="AM668" s="40"/>
      <c r="AN668" s="40"/>
    </row>
    <row r="669" spans="1:40" ht="14.5">
      <c r="A669" s="3"/>
      <c r="B669" s="3"/>
      <c r="C669" s="3"/>
      <c r="D669" s="3"/>
      <c r="E669" s="3"/>
      <c r="F669" s="3"/>
      <c r="G669" s="3"/>
      <c r="H669" s="3"/>
      <c r="I669" s="3"/>
      <c r="J669" s="3"/>
      <c r="K669" s="3"/>
      <c r="L669" s="3"/>
      <c r="M669" s="3"/>
      <c r="N669" s="3"/>
      <c r="O669" s="3"/>
      <c r="P669" s="3"/>
      <c r="Q669" s="3"/>
      <c r="R669" s="3"/>
      <c r="S669" s="3"/>
      <c r="T669" s="3"/>
      <c r="U669" s="3"/>
      <c r="V669" s="40"/>
      <c r="W669" s="40"/>
      <c r="X669" s="40"/>
      <c r="Y669" s="40"/>
      <c r="Z669" s="40"/>
      <c r="AA669" s="40"/>
      <c r="AB669" s="40"/>
      <c r="AC669" s="40"/>
      <c r="AD669" s="40"/>
      <c r="AE669" s="40"/>
      <c r="AF669" s="40"/>
      <c r="AG669" s="40"/>
      <c r="AH669" s="40"/>
      <c r="AI669" s="40"/>
      <c r="AJ669" s="40"/>
      <c r="AK669" s="40"/>
      <c r="AL669" s="40"/>
      <c r="AM669" s="40"/>
      <c r="AN669" s="40"/>
    </row>
    <row r="670" spans="1:40" ht="14.5">
      <c r="A670" s="3"/>
      <c r="B670" s="3"/>
      <c r="C670" s="3"/>
      <c r="D670" s="3"/>
      <c r="E670" s="3"/>
      <c r="F670" s="3"/>
      <c r="G670" s="3"/>
      <c r="H670" s="3"/>
      <c r="I670" s="3"/>
      <c r="J670" s="3"/>
      <c r="K670" s="3"/>
      <c r="L670" s="3"/>
      <c r="M670" s="3"/>
      <c r="N670" s="3"/>
      <c r="O670" s="3"/>
      <c r="P670" s="3"/>
      <c r="Q670" s="3"/>
      <c r="R670" s="3"/>
      <c r="S670" s="3"/>
      <c r="T670" s="3"/>
      <c r="U670" s="3"/>
      <c r="V670" s="40"/>
      <c r="W670" s="40"/>
      <c r="X670" s="40"/>
      <c r="Y670" s="40"/>
      <c r="Z670" s="40"/>
      <c r="AA670" s="40"/>
      <c r="AB670" s="40"/>
      <c r="AC670" s="40"/>
      <c r="AD670" s="40"/>
      <c r="AE670" s="40"/>
      <c r="AF670" s="40"/>
      <c r="AG670" s="40"/>
      <c r="AH670" s="40"/>
      <c r="AI670" s="40"/>
      <c r="AJ670" s="40"/>
      <c r="AK670" s="40"/>
      <c r="AL670" s="40"/>
      <c r="AM670" s="40"/>
      <c r="AN670" s="40"/>
    </row>
    <row r="671" spans="1:40" ht="14.5">
      <c r="A671" s="3"/>
      <c r="B671" s="3"/>
      <c r="C671" s="3"/>
      <c r="D671" s="3"/>
      <c r="E671" s="3"/>
      <c r="F671" s="3"/>
      <c r="G671" s="3"/>
      <c r="H671" s="3"/>
      <c r="I671" s="3"/>
      <c r="J671" s="3"/>
      <c r="K671" s="3"/>
      <c r="L671" s="3"/>
      <c r="M671" s="3"/>
      <c r="N671" s="3"/>
      <c r="O671" s="3"/>
      <c r="P671" s="3"/>
      <c r="Q671" s="3"/>
      <c r="R671" s="3"/>
      <c r="S671" s="3"/>
      <c r="T671" s="3"/>
      <c r="U671" s="3"/>
      <c r="V671" s="40"/>
      <c r="W671" s="40"/>
      <c r="X671" s="40"/>
      <c r="Y671" s="40"/>
      <c r="Z671" s="40"/>
      <c r="AA671" s="40"/>
      <c r="AB671" s="40"/>
      <c r="AC671" s="40"/>
      <c r="AD671" s="40"/>
      <c r="AE671" s="40"/>
      <c r="AF671" s="40"/>
      <c r="AG671" s="40"/>
      <c r="AH671" s="40"/>
      <c r="AI671" s="40"/>
      <c r="AJ671" s="40"/>
      <c r="AK671" s="40"/>
      <c r="AL671" s="40"/>
      <c r="AM671" s="40"/>
      <c r="AN671" s="40"/>
    </row>
    <row r="672" spans="1:40" ht="14.5">
      <c r="A672" s="3"/>
      <c r="B672" s="3"/>
      <c r="C672" s="3"/>
      <c r="D672" s="3"/>
      <c r="E672" s="3"/>
      <c r="F672" s="3"/>
      <c r="G672" s="3"/>
      <c r="H672" s="3"/>
      <c r="I672" s="3"/>
      <c r="J672" s="3"/>
      <c r="K672" s="3"/>
      <c r="L672" s="3"/>
      <c r="M672" s="3"/>
      <c r="N672" s="3"/>
      <c r="O672" s="3"/>
      <c r="P672" s="3"/>
      <c r="Q672" s="3"/>
      <c r="R672" s="3"/>
      <c r="S672" s="3"/>
      <c r="T672" s="3"/>
      <c r="U672" s="3"/>
      <c r="V672" s="40"/>
      <c r="W672" s="40"/>
      <c r="X672" s="40"/>
      <c r="Y672" s="40"/>
      <c r="Z672" s="40"/>
      <c r="AA672" s="40"/>
      <c r="AB672" s="40"/>
      <c r="AC672" s="40"/>
      <c r="AD672" s="40"/>
      <c r="AE672" s="40"/>
      <c r="AF672" s="40"/>
      <c r="AG672" s="40"/>
      <c r="AH672" s="40"/>
      <c r="AI672" s="40"/>
      <c r="AJ672" s="40"/>
      <c r="AK672" s="40"/>
      <c r="AL672" s="40"/>
      <c r="AM672" s="40"/>
      <c r="AN672" s="40"/>
    </row>
    <row r="673" spans="1:40" ht="14.5">
      <c r="A673" s="3"/>
      <c r="B673" s="3"/>
      <c r="C673" s="3"/>
      <c r="D673" s="3"/>
      <c r="E673" s="3"/>
      <c r="F673" s="3"/>
      <c r="G673" s="3"/>
      <c r="H673" s="3"/>
      <c r="I673" s="3"/>
      <c r="J673" s="3"/>
      <c r="K673" s="3"/>
      <c r="L673" s="3"/>
      <c r="M673" s="3"/>
      <c r="N673" s="3"/>
      <c r="O673" s="3"/>
      <c r="P673" s="3"/>
      <c r="Q673" s="3"/>
      <c r="R673" s="3"/>
      <c r="S673" s="3"/>
      <c r="T673" s="3"/>
      <c r="U673" s="3"/>
      <c r="V673" s="40"/>
      <c r="W673" s="40"/>
      <c r="X673" s="40"/>
      <c r="Y673" s="40"/>
      <c r="Z673" s="40"/>
      <c r="AA673" s="40"/>
      <c r="AB673" s="40"/>
      <c r="AC673" s="40"/>
      <c r="AD673" s="40"/>
      <c r="AE673" s="40"/>
      <c r="AF673" s="40"/>
      <c r="AG673" s="40"/>
      <c r="AH673" s="40"/>
      <c r="AI673" s="40"/>
      <c r="AJ673" s="40"/>
      <c r="AK673" s="40"/>
      <c r="AL673" s="40"/>
      <c r="AM673" s="40"/>
      <c r="AN673" s="40"/>
    </row>
    <row r="674" spans="1:40" ht="14.5">
      <c r="A674" s="3"/>
      <c r="B674" s="3"/>
      <c r="C674" s="3"/>
      <c r="D674" s="3"/>
      <c r="E674" s="3"/>
      <c r="F674" s="3"/>
      <c r="G674" s="3"/>
      <c r="H674" s="3"/>
      <c r="I674" s="3"/>
      <c r="J674" s="3"/>
      <c r="K674" s="3"/>
      <c r="L674" s="3"/>
      <c r="M674" s="3"/>
      <c r="N674" s="3"/>
      <c r="O674" s="3"/>
      <c r="P674" s="3"/>
      <c r="Q674" s="3"/>
      <c r="R674" s="3"/>
      <c r="S674" s="3"/>
      <c r="T674" s="3"/>
      <c r="U674" s="3"/>
      <c r="V674" s="40"/>
      <c r="W674" s="40"/>
      <c r="X674" s="40"/>
      <c r="Y674" s="40"/>
      <c r="Z674" s="40"/>
      <c r="AA674" s="40"/>
      <c r="AB674" s="40"/>
      <c r="AC674" s="40"/>
      <c r="AD674" s="40"/>
      <c r="AE674" s="40"/>
      <c r="AF674" s="40"/>
      <c r="AG674" s="40"/>
      <c r="AH674" s="40"/>
      <c r="AI674" s="40"/>
      <c r="AJ674" s="40"/>
      <c r="AK674" s="40"/>
      <c r="AL674" s="40"/>
      <c r="AM674" s="40"/>
      <c r="AN674" s="40"/>
    </row>
    <row r="675" spans="1:40" ht="14.5">
      <c r="A675" s="3"/>
      <c r="B675" s="3"/>
      <c r="C675" s="3"/>
      <c r="D675" s="3"/>
      <c r="E675" s="3"/>
      <c r="F675" s="3"/>
      <c r="G675" s="3"/>
      <c r="H675" s="3"/>
      <c r="I675" s="3"/>
      <c r="J675" s="3"/>
      <c r="K675" s="3"/>
      <c r="L675" s="3"/>
      <c r="M675" s="3"/>
      <c r="N675" s="3"/>
      <c r="O675" s="3"/>
      <c r="P675" s="3"/>
      <c r="Q675" s="3"/>
      <c r="R675" s="3"/>
      <c r="S675" s="3"/>
      <c r="T675" s="3"/>
      <c r="U675" s="3"/>
      <c r="V675" s="40"/>
      <c r="W675" s="40"/>
      <c r="X675" s="40"/>
      <c r="Y675" s="40"/>
      <c r="Z675" s="40"/>
      <c r="AA675" s="40"/>
      <c r="AB675" s="40"/>
      <c r="AC675" s="40"/>
      <c r="AD675" s="40"/>
      <c r="AE675" s="40"/>
      <c r="AF675" s="40"/>
      <c r="AG675" s="40"/>
      <c r="AH675" s="40"/>
      <c r="AI675" s="40"/>
      <c r="AJ675" s="40"/>
      <c r="AK675" s="40"/>
      <c r="AL675" s="40"/>
      <c r="AM675" s="40"/>
      <c r="AN675" s="40"/>
    </row>
    <row r="676" spans="1:40" ht="14.5">
      <c r="A676" s="3"/>
      <c r="B676" s="3"/>
      <c r="C676" s="3"/>
      <c r="D676" s="3"/>
      <c r="E676" s="3"/>
      <c r="F676" s="3"/>
      <c r="G676" s="3"/>
      <c r="H676" s="3"/>
      <c r="I676" s="3"/>
      <c r="J676" s="3"/>
      <c r="K676" s="3"/>
      <c r="L676" s="3"/>
      <c r="M676" s="3"/>
      <c r="N676" s="3"/>
      <c r="O676" s="3"/>
      <c r="P676" s="3"/>
      <c r="Q676" s="3"/>
      <c r="R676" s="3"/>
      <c r="S676" s="3"/>
      <c r="T676" s="3"/>
      <c r="U676" s="3"/>
      <c r="V676" s="40"/>
      <c r="W676" s="40"/>
      <c r="X676" s="40"/>
      <c r="Y676" s="40"/>
      <c r="Z676" s="40"/>
      <c r="AA676" s="40"/>
      <c r="AB676" s="40"/>
      <c r="AC676" s="40"/>
      <c r="AD676" s="40"/>
      <c r="AE676" s="40"/>
      <c r="AF676" s="40"/>
      <c r="AG676" s="40"/>
      <c r="AH676" s="40"/>
      <c r="AI676" s="40"/>
      <c r="AJ676" s="40"/>
      <c r="AK676" s="40"/>
      <c r="AL676" s="40"/>
      <c r="AM676" s="40"/>
      <c r="AN676" s="40"/>
    </row>
    <row r="677" spans="1:40" ht="14.5">
      <c r="A677" s="3"/>
      <c r="B677" s="3"/>
      <c r="C677" s="3"/>
      <c r="D677" s="3"/>
      <c r="E677" s="3"/>
      <c r="F677" s="3"/>
      <c r="G677" s="3"/>
      <c r="H677" s="3"/>
      <c r="I677" s="3"/>
      <c r="J677" s="3"/>
      <c r="K677" s="3"/>
      <c r="L677" s="3"/>
      <c r="M677" s="3"/>
      <c r="N677" s="3"/>
      <c r="O677" s="3"/>
      <c r="P677" s="3"/>
      <c r="Q677" s="3"/>
      <c r="R677" s="3"/>
      <c r="S677" s="3"/>
      <c r="T677" s="3"/>
      <c r="U677" s="3"/>
      <c r="V677" s="40"/>
      <c r="W677" s="40"/>
      <c r="X677" s="40"/>
      <c r="Y677" s="40"/>
      <c r="Z677" s="40"/>
      <c r="AA677" s="40"/>
      <c r="AB677" s="40"/>
      <c r="AC677" s="40"/>
      <c r="AD677" s="40"/>
      <c r="AE677" s="40"/>
      <c r="AF677" s="40"/>
      <c r="AG677" s="40"/>
      <c r="AH677" s="40"/>
      <c r="AI677" s="40"/>
      <c r="AJ677" s="40"/>
      <c r="AK677" s="40"/>
      <c r="AL677" s="40"/>
      <c r="AM677" s="40"/>
      <c r="AN677" s="40"/>
    </row>
    <row r="678" spans="1:40" ht="14.5">
      <c r="A678" s="3"/>
      <c r="B678" s="3"/>
      <c r="C678" s="3"/>
      <c r="D678" s="3"/>
      <c r="E678" s="3"/>
      <c r="F678" s="3"/>
      <c r="G678" s="3"/>
      <c r="H678" s="3"/>
      <c r="I678" s="3"/>
      <c r="J678" s="3"/>
      <c r="K678" s="3"/>
      <c r="L678" s="3"/>
      <c r="M678" s="3"/>
      <c r="N678" s="3"/>
      <c r="O678" s="3"/>
      <c r="P678" s="3"/>
      <c r="Q678" s="3"/>
      <c r="R678" s="3"/>
      <c r="S678" s="3"/>
      <c r="T678" s="3"/>
      <c r="U678" s="3"/>
      <c r="V678" s="40"/>
      <c r="W678" s="40"/>
      <c r="X678" s="40"/>
      <c r="Y678" s="40"/>
      <c r="Z678" s="40"/>
      <c r="AA678" s="40"/>
      <c r="AB678" s="40"/>
      <c r="AC678" s="40"/>
      <c r="AD678" s="40"/>
      <c r="AE678" s="40"/>
      <c r="AF678" s="40"/>
      <c r="AG678" s="40"/>
      <c r="AH678" s="40"/>
      <c r="AI678" s="40"/>
      <c r="AJ678" s="40"/>
      <c r="AK678" s="40"/>
      <c r="AL678" s="40"/>
      <c r="AM678" s="40"/>
      <c r="AN678" s="40"/>
    </row>
    <row r="679" spans="1:40" ht="14.5">
      <c r="A679" s="3"/>
      <c r="B679" s="3"/>
      <c r="C679" s="3"/>
      <c r="D679" s="3"/>
      <c r="E679" s="3"/>
      <c r="F679" s="3"/>
      <c r="G679" s="3"/>
      <c r="H679" s="3"/>
      <c r="I679" s="3"/>
      <c r="J679" s="3"/>
      <c r="K679" s="3"/>
      <c r="L679" s="3"/>
      <c r="M679" s="3"/>
      <c r="N679" s="3"/>
      <c r="O679" s="3"/>
      <c r="P679" s="3"/>
      <c r="Q679" s="3"/>
      <c r="R679" s="3"/>
      <c r="S679" s="3"/>
      <c r="T679" s="3"/>
      <c r="U679" s="3"/>
      <c r="V679" s="40"/>
      <c r="W679" s="40"/>
      <c r="X679" s="40"/>
      <c r="Y679" s="40"/>
      <c r="Z679" s="40"/>
      <c r="AA679" s="40"/>
      <c r="AB679" s="40"/>
      <c r="AC679" s="40"/>
      <c r="AD679" s="40"/>
      <c r="AE679" s="40"/>
      <c r="AF679" s="40"/>
      <c r="AG679" s="40"/>
      <c r="AH679" s="40"/>
      <c r="AI679" s="40"/>
      <c r="AJ679" s="40"/>
      <c r="AK679" s="40"/>
      <c r="AL679" s="40"/>
      <c r="AM679" s="40"/>
      <c r="AN679" s="40"/>
    </row>
    <row r="680" spans="1:40" ht="14.5">
      <c r="A680" s="3"/>
      <c r="B680" s="3"/>
      <c r="C680" s="3"/>
      <c r="D680" s="3"/>
      <c r="E680" s="3"/>
      <c r="F680" s="3"/>
      <c r="G680" s="3"/>
      <c r="H680" s="3"/>
      <c r="I680" s="3"/>
      <c r="J680" s="3"/>
      <c r="K680" s="3"/>
      <c r="L680" s="3"/>
      <c r="M680" s="3"/>
      <c r="N680" s="3"/>
      <c r="O680" s="3"/>
      <c r="P680" s="3"/>
      <c r="Q680" s="3"/>
      <c r="R680" s="3"/>
      <c r="S680" s="3"/>
      <c r="T680" s="3"/>
      <c r="U680" s="3"/>
      <c r="V680" s="40"/>
      <c r="W680" s="40"/>
      <c r="X680" s="40"/>
      <c r="Y680" s="40"/>
      <c r="Z680" s="40"/>
      <c r="AA680" s="40"/>
      <c r="AB680" s="40"/>
      <c r="AC680" s="40"/>
      <c r="AD680" s="40"/>
      <c r="AE680" s="40"/>
      <c r="AF680" s="40"/>
      <c r="AG680" s="40"/>
      <c r="AH680" s="40"/>
      <c r="AI680" s="40"/>
      <c r="AJ680" s="40"/>
      <c r="AK680" s="40"/>
      <c r="AL680" s="40"/>
      <c r="AM680" s="40"/>
      <c r="AN680" s="40"/>
    </row>
    <row r="681" spans="1:40" ht="14.5">
      <c r="A681" s="3"/>
      <c r="B681" s="3"/>
      <c r="C681" s="3"/>
      <c r="D681" s="3"/>
      <c r="E681" s="3"/>
      <c r="F681" s="3"/>
      <c r="G681" s="3"/>
      <c r="H681" s="3"/>
      <c r="I681" s="3"/>
      <c r="J681" s="3"/>
      <c r="K681" s="3"/>
      <c r="L681" s="3"/>
      <c r="M681" s="3"/>
      <c r="N681" s="3"/>
      <c r="O681" s="3"/>
      <c r="P681" s="3"/>
      <c r="Q681" s="3"/>
      <c r="R681" s="3"/>
      <c r="S681" s="3"/>
      <c r="T681" s="3"/>
      <c r="U681" s="3"/>
      <c r="V681" s="40"/>
      <c r="W681" s="40"/>
      <c r="X681" s="40"/>
      <c r="Y681" s="40"/>
      <c r="Z681" s="40"/>
      <c r="AA681" s="40"/>
      <c r="AB681" s="40"/>
      <c r="AC681" s="40"/>
      <c r="AD681" s="40"/>
      <c r="AE681" s="40"/>
      <c r="AF681" s="40"/>
      <c r="AG681" s="40"/>
      <c r="AH681" s="40"/>
      <c r="AI681" s="40"/>
      <c r="AJ681" s="40"/>
      <c r="AK681" s="40"/>
      <c r="AL681" s="40"/>
      <c r="AM681" s="40"/>
      <c r="AN681" s="40"/>
    </row>
    <row r="682" spans="1:40" ht="14.5">
      <c r="A682" s="3"/>
      <c r="B682" s="3"/>
      <c r="C682" s="3"/>
      <c r="D682" s="3"/>
      <c r="E682" s="3"/>
      <c r="F682" s="3"/>
      <c r="G682" s="3"/>
      <c r="H682" s="3"/>
      <c r="I682" s="3"/>
      <c r="J682" s="3"/>
      <c r="K682" s="3"/>
      <c r="L682" s="3"/>
      <c r="M682" s="3"/>
      <c r="N682" s="3"/>
      <c r="O682" s="3"/>
      <c r="P682" s="3"/>
      <c r="Q682" s="3"/>
      <c r="R682" s="3"/>
      <c r="S682" s="3"/>
      <c r="T682" s="3"/>
      <c r="U682" s="3"/>
      <c r="V682" s="40"/>
      <c r="W682" s="40"/>
      <c r="X682" s="40"/>
      <c r="Y682" s="40"/>
      <c r="Z682" s="40"/>
      <c r="AA682" s="40"/>
      <c r="AB682" s="40"/>
      <c r="AC682" s="40"/>
      <c r="AD682" s="40"/>
      <c r="AE682" s="40"/>
      <c r="AF682" s="40"/>
      <c r="AG682" s="40"/>
      <c r="AH682" s="40"/>
      <c r="AI682" s="40"/>
      <c r="AJ682" s="40"/>
      <c r="AK682" s="40"/>
      <c r="AL682" s="40"/>
      <c r="AM682" s="40"/>
      <c r="AN682" s="40"/>
    </row>
    <row r="683" spans="1:40" ht="14.5">
      <c r="A683" s="3"/>
      <c r="B683" s="3"/>
      <c r="C683" s="3"/>
      <c r="D683" s="3"/>
      <c r="E683" s="3"/>
      <c r="F683" s="3"/>
      <c r="G683" s="3"/>
      <c r="H683" s="3"/>
      <c r="I683" s="3"/>
      <c r="J683" s="3"/>
      <c r="K683" s="3"/>
      <c r="L683" s="3"/>
      <c r="M683" s="3"/>
      <c r="N683" s="3"/>
      <c r="O683" s="3"/>
      <c r="P683" s="3"/>
      <c r="Q683" s="3"/>
      <c r="R683" s="3"/>
      <c r="S683" s="3"/>
      <c r="T683" s="3"/>
      <c r="U683" s="3"/>
      <c r="V683" s="40"/>
      <c r="W683" s="40"/>
      <c r="X683" s="40"/>
      <c r="Y683" s="40"/>
      <c r="Z683" s="40"/>
      <c r="AA683" s="40"/>
      <c r="AB683" s="40"/>
      <c r="AC683" s="40"/>
      <c r="AD683" s="40"/>
      <c r="AE683" s="40"/>
      <c r="AF683" s="40"/>
      <c r="AG683" s="40"/>
      <c r="AH683" s="40"/>
      <c r="AI683" s="40"/>
      <c r="AJ683" s="40"/>
      <c r="AK683" s="40"/>
      <c r="AL683" s="40"/>
      <c r="AM683" s="40"/>
      <c r="AN683" s="40"/>
    </row>
    <row r="684" spans="1:40" ht="14.5">
      <c r="A684" s="3"/>
      <c r="B684" s="3"/>
      <c r="C684" s="3"/>
      <c r="D684" s="3"/>
      <c r="E684" s="3"/>
      <c r="F684" s="3"/>
      <c r="G684" s="3"/>
      <c r="H684" s="3"/>
      <c r="I684" s="3"/>
      <c r="J684" s="3"/>
      <c r="K684" s="3"/>
      <c r="L684" s="3"/>
      <c r="M684" s="3"/>
      <c r="N684" s="3"/>
      <c r="O684" s="3"/>
      <c r="P684" s="3"/>
      <c r="Q684" s="3"/>
      <c r="R684" s="3"/>
      <c r="S684" s="3"/>
      <c r="T684" s="3"/>
      <c r="U684" s="3"/>
      <c r="V684" s="40"/>
      <c r="W684" s="40"/>
      <c r="X684" s="40"/>
      <c r="Y684" s="40"/>
      <c r="Z684" s="40"/>
      <c r="AA684" s="40"/>
      <c r="AB684" s="40"/>
      <c r="AC684" s="40"/>
      <c r="AD684" s="40"/>
      <c r="AE684" s="40"/>
      <c r="AF684" s="40"/>
      <c r="AG684" s="40"/>
      <c r="AH684" s="40"/>
      <c r="AI684" s="40"/>
      <c r="AJ684" s="40"/>
      <c r="AK684" s="40"/>
      <c r="AL684" s="40"/>
      <c r="AM684" s="40"/>
      <c r="AN684" s="40"/>
    </row>
    <row r="685" spans="1:40" ht="14.5">
      <c r="A685" s="3"/>
      <c r="B685" s="3"/>
      <c r="C685" s="3"/>
      <c r="D685" s="3"/>
      <c r="E685" s="3"/>
      <c r="F685" s="3"/>
      <c r="G685" s="3"/>
      <c r="H685" s="3"/>
      <c r="I685" s="3"/>
      <c r="J685" s="3"/>
      <c r="K685" s="3"/>
      <c r="L685" s="3"/>
      <c r="M685" s="3"/>
      <c r="N685" s="3"/>
      <c r="O685" s="3"/>
      <c r="P685" s="3"/>
      <c r="Q685" s="3"/>
      <c r="R685" s="3"/>
      <c r="S685" s="3"/>
      <c r="T685" s="3"/>
      <c r="U685" s="3"/>
      <c r="V685" s="40"/>
      <c r="W685" s="40"/>
      <c r="X685" s="40"/>
      <c r="Y685" s="40"/>
      <c r="Z685" s="40"/>
      <c r="AA685" s="40"/>
      <c r="AB685" s="40"/>
      <c r="AC685" s="40"/>
      <c r="AD685" s="40"/>
      <c r="AE685" s="40"/>
      <c r="AF685" s="40"/>
      <c r="AG685" s="40"/>
      <c r="AH685" s="40"/>
      <c r="AI685" s="40"/>
      <c r="AJ685" s="40"/>
      <c r="AK685" s="40"/>
      <c r="AL685" s="40"/>
      <c r="AM685" s="40"/>
      <c r="AN685" s="40"/>
    </row>
    <row r="686" spans="1:40" ht="14.5">
      <c r="A686" s="3"/>
      <c r="B686" s="3"/>
      <c r="C686" s="3"/>
      <c r="D686" s="3"/>
      <c r="E686" s="3"/>
      <c r="F686" s="3"/>
      <c r="G686" s="3"/>
      <c r="H686" s="3"/>
      <c r="I686" s="3"/>
      <c r="J686" s="3"/>
      <c r="K686" s="3"/>
      <c r="L686" s="3"/>
      <c r="M686" s="3"/>
      <c r="N686" s="3"/>
      <c r="O686" s="3"/>
      <c r="P686" s="3"/>
      <c r="Q686" s="3"/>
      <c r="R686" s="3"/>
      <c r="S686" s="3"/>
      <c r="T686" s="3"/>
      <c r="U686" s="3"/>
      <c r="V686" s="40"/>
      <c r="W686" s="40"/>
      <c r="X686" s="40"/>
      <c r="Y686" s="40"/>
      <c r="Z686" s="40"/>
      <c r="AA686" s="40"/>
      <c r="AB686" s="40"/>
      <c r="AC686" s="40"/>
      <c r="AD686" s="40"/>
      <c r="AE686" s="40"/>
      <c r="AF686" s="40"/>
      <c r="AG686" s="40"/>
      <c r="AH686" s="40"/>
      <c r="AI686" s="40"/>
      <c r="AJ686" s="40"/>
      <c r="AK686" s="40"/>
      <c r="AL686" s="40"/>
      <c r="AM686" s="40"/>
      <c r="AN686" s="40"/>
    </row>
    <row r="687" spans="1:40" ht="14.5">
      <c r="A687" s="3"/>
      <c r="B687" s="3"/>
      <c r="C687" s="3"/>
      <c r="D687" s="3"/>
      <c r="E687" s="3"/>
      <c r="F687" s="3"/>
      <c r="G687" s="3"/>
      <c r="H687" s="3"/>
      <c r="I687" s="3"/>
      <c r="J687" s="3"/>
      <c r="K687" s="3"/>
      <c r="L687" s="3"/>
      <c r="M687" s="3"/>
      <c r="N687" s="3"/>
      <c r="O687" s="3"/>
      <c r="P687" s="3"/>
      <c r="Q687" s="3"/>
      <c r="R687" s="3"/>
      <c r="S687" s="3"/>
      <c r="T687" s="3"/>
      <c r="U687" s="3"/>
      <c r="V687" s="40"/>
      <c r="W687" s="40"/>
      <c r="X687" s="40"/>
      <c r="Y687" s="40"/>
      <c r="Z687" s="40"/>
      <c r="AA687" s="40"/>
      <c r="AB687" s="40"/>
      <c r="AC687" s="40"/>
      <c r="AD687" s="40"/>
      <c r="AE687" s="40"/>
      <c r="AF687" s="40"/>
      <c r="AG687" s="40"/>
      <c r="AH687" s="40"/>
      <c r="AI687" s="40"/>
      <c r="AJ687" s="40"/>
      <c r="AK687" s="40"/>
      <c r="AL687" s="40"/>
      <c r="AM687" s="40"/>
      <c r="AN687" s="40"/>
    </row>
    <row r="688" spans="1:40" ht="14.5">
      <c r="A688" s="3"/>
      <c r="B688" s="3"/>
      <c r="C688" s="3"/>
      <c r="D688" s="3"/>
      <c r="E688" s="3"/>
      <c r="F688" s="3"/>
      <c r="G688" s="3"/>
      <c r="H688" s="3"/>
      <c r="I688" s="3"/>
      <c r="J688" s="3"/>
      <c r="K688" s="3"/>
      <c r="L688" s="3"/>
      <c r="M688" s="3"/>
      <c r="N688" s="3"/>
      <c r="O688" s="3"/>
      <c r="P688" s="3"/>
      <c r="Q688" s="3"/>
      <c r="R688" s="3"/>
      <c r="S688" s="3"/>
      <c r="T688" s="3"/>
      <c r="U688" s="3"/>
      <c r="V688" s="40"/>
      <c r="W688" s="40"/>
      <c r="X688" s="40"/>
      <c r="Y688" s="40"/>
      <c r="Z688" s="40"/>
      <c r="AA688" s="40"/>
      <c r="AB688" s="40"/>
      <c r="AC688" s="40"/>
      <c r="AD688" s="40"/>
      <c r="AE688" s="40"/>
      <c r="AF688" s="40"/>
      <c r="AG688" s="40"/>
      <c r="AH688" s="40"/>
      <c r="AI688" s="40"/>
      <c r="AJ688" s="40"/>
      <c r="AK688" s="40"/>
      <c r="AL688" s="40"/>
      <c r="AM688" s="40"/>
      <c r="AN688" s="40"/>
    </row>
    <row r="689" spans="1:40" ht="14.5">
      <c r="A689" s="3"/>
      <c r="B689" s="3"/>
      <c r="C689" s="3"/>
      <c r="D689" s="3"/>
      <c r="E689" s="3"/>
      <c r="F689" s="3"/>
      <c r="G689" s="3"/>
      <c r="H689" s="3"/>
      <c r="I689" s="3"/>
      <c r="J689" s="3"/>
      <c r="K689" s="3"/>
      <c r="L689" s="3"/>
      <c r="M689" s="3"/>
      <c r="N689" s="3"/>
      <c r="O689" s="3"/>
      <c r="P689" s="3"/>
      <c r="Q689" s="3"/>
      <c r="R689" s="3"/>
      <c r="S689" s="3"/>
      <c r="T689" s="3"/>
      <c r="U689" s="3"/>
      <c r="V689" s="40"/>
      <c r="W689" s="40"/>
      <c r="X689" s="40"/>
      <c r="Y689" s="40"/>
      <c r="Z689" s="40"/>
      <c r="AA689" s="40"/>
      <c r="AB689" s="40"/>
      <c r="AC689" s="40"/>
      <c r="AD689" s="40"/>
      <c r="AE689" s="40"/>
      <c r="AF689" s="40"/>
      <c r="AG689" s="40"/>
      <c r="AH689" s="40"/>
      <c r="AI689" s="40"/>
      <c r="AJ689" s="40"/>
      <c r="AK689" s="40"/>
      <c r="AL689" s="40"/>
      <c r="AM689" s="40"/>
      <c r="AN689" s="40"/>
    </row>
    <row r="690" spans="1:40" ht="14.5">
      <c r="A690" s="3"/>
      <c r="B690" s="3"/>
      <c r="C690" s="3"/>
      <c r="D690" s="3"/>
      <c r="E690" s="3"/>
      <c r="F690" s="3"/>
      <c r="G690" s="3"/>
      <c r="H690" s="3"/>
      <c r="I690" s="3"/>
      <c r="J690" s="3"/>
      <c r="K690" s="3"/>
      <c r="L690" s="3"/>
      <c r="M690" s="3"/>
      <c r="N690" s="3"/>
      <c r="O690" s="3"/>
      <c r="P690" s="3"/>
      <c r="Q690" s="3"/>
      <c r="R690" s="3"/>
      <c r="S690" s="3"/>
      <c r="T690" s="3"/>
      <c r="U690" s="3"/>
      <c r="V690" s="40"/>
      <c r="W690" s="40"/>
      <c r="X690" s="40"/>
      <c r="Y690" s="40"/>
      <c r="Z690" s="40"/>
      <c r="AA690" s="40"/>
      <c r="AB690" s="40"/>
      <c r="AC690" s="40"/>
      <c r="AD690" s="40"/>
      <c r="AE690" s="40"/>
      <c r="AF690" s="40"/>
      <c r="AG690" s="40"/>
      <c r="AH690" s="40"/>
      <c r="AI690" s="40"/>
      <c r="AJ690" s="40"/>
      <c r="AK690" s="40"/>
      <c r="AL690" s="40"/>
      <c r="AM690" s="40"/>
      <c r="AN690" s="40"/>
    </row>
    <row r="691" spans="1:40" ht="14.5">
      <c r="A691" s="3"/>
      <c r="B691" s="3"/>
      <c r="C691" s="3"/>
      <c r="D691" s="3"/>
      <c r="E691" s="3"/>
      <c r="F691" s="3"/>
      <c r="G691" s="3"/>
      <c r="H691" s="3"/>
      <c r="I691" s="3"/>
      <c r="J691" s="3"/>
      <c r="K691" s="3"/>
      <c r="L691" s="3"/>
      <c r="M691" s="3"/>
      <c r="N691" s="3"/>
      <c r="O691" s="3"/>
      <c r="P691" s="3"/>
      <c r="Q691" s="3"/>
      <c r="R691" s="3"/>
      <c r="S691" s="3"/>
      <c r="T691" s="3"/>
      <c r="U691" s="3"/>
      <c r="V691" s="40"/>
      <c r="W691" s="40"/>
      <c r="X691" s="40"/>
      <c r="Y691" s="40"/>
      <c r="Z691" s="40"/>
      <c r="AA691" s="40"/>
      <c r="AB691" s="40"/>
      <c r="AC691" s="40"/>
      <c r="AD691" s="40"/>
      <c r="AE691" s="40"/>
      <c r="AF691" s="40"/>
      <c r="AG691" s="40"/>
      <c r="AH691" s="40"/>
      <c r="AI691" s="40"/>
      <c r="AJ691" s="40"/>
      <c r="AK691" s="40"/>
      <c r="AL691" s="40"/>
      <c r="AM691" s="40"/>
      <c r="AN691" s="40"/>
    </row>
    <row r="692" spans="1:40" ht="14.5">
      <c r="A692" s="3"/>
      <c r="B692" s="3"/>
      <c r="C692" s="3"/>
      <c r="D692" s="3"/>
      <c r="E692" s="3"/>
      <c r="F692" s="3"/>
      <c r="G692" s="3"/>
      <c r="H692" s="3"/>
      <c r="I692" s="3"/>
      <c r="J692" s="3"/>
      <c r="K692" s="3"/>
      <c r="L692" s="3"/>
      <c r="M692" s="3"/>
      <c r="N692" s="3"/>
      <c r="O692" s="3"/>
      <c r="P692" s="3"/>
      <c r="Q692" s="3"/>
      <c r="R692" s="3"/>
      <c r="S692" s="3"/>
      <c r="T692" s="3"/>
      <c r="U692" s="3"/>
      <c r="V692" s="40"/>
      <c r="W692" s="40"/>
      <c r="X692" s="40"/>
      <c r="Y692" s="40"/>
      <c r="Z692" s="40"/>
      <c r="AA692" s="40"/>
      <c r="AB692" s="40"/>
      <c r="AC692" s="40"/>
      <c r="AD692" s="40"/>
      <c r="AE692" s="40"/>
      <c r="AF692" s="40"/>
      <c r="AG692" s="40"/>
      <c r="AH692" s="40"/>
      <c r="AI692" s="40"/>
      <c r="AJ692" s="40"/>
      <c r="AK692" s="40"/>
      <c r="AL692" s="40"/>
      <c r="AM692" s="40"/>
      <c r="AN692" s="40"/>
    </row>
    <row r="693" spans="1:40" ht="14.5">
      <c r="A693" s="3"/>
      <c r="B693" s="3"/>
      <c r="C693" s="3"/>
      <c r="D693" s="3"/>
      <c r="E693" s="3"/>
      <c r="F693" s="3"/>
      <c r="G693" s="3"/>
      <c r="H693" s="3"/>
      <c r="I693" s="3"/>
      <c r="J693" s="3"/>
      <c r="K693" s="3"/>
      <c r="L693" s="3"/>
      <c r="M693" s="3"/>
      <c r="N693" s="3"/>
      <c r="O693" s="3"/>
      <c r="P693" s="3"/>
      <c r="Q693" s="3"/>
      <c r="R693" s="3"/>
      <c r="S693" s="3"/>
      <c r="T693" s="3"/>
      <c r="U693" s="3"/>
      <c r="V693" s="40"/>
      <c r="W693" s="40"/>
      <c r="X693" s="40"/>
      <c r="Y693" s="40"/>
      <c r="Z693" s="40"/>
      <c r="AA693" s="40"/>
      <c r="AB693" s="40"/>
      <c r="AC693" s="40"/>
      <c r="AD693" s="40"/>
      <c r="AE693" s="40"/>
      <c r="AF693" s="40"/>
      <c r="AG693" s="40"/>
      <c r="AH693" s="40"/>
      <c r="AI693" s="40"/>
      <c r="AJ693" s="40"/>
      <c r="AK693" s="40"/>
      <c r="AL693" s="40"/>
      <c r="AM693" s="40"/>
      <c r="AN693" s="40"/>
    </row>
    <row r="694" spans="1:40" ht="14.5">
      <c r="A694" s="3"/>
      <c r="B694" s="3"/>
      <c r="C694" s="3"/>
      <c r="D694" s="3"/>
      <c r="E694" s="3"/>
      <c r="F694" s="3"/>
      <c r="G694" s="3"/>
      <c r="H694" s="3"/>
      <c r="I694" s="3"/>
      <c r="J694" s="3"/>
      <c r="K694" s="3"/>
      <c r="L694" s="3"/>
      <c r="M694" s="3"/>
      <c r="N694" s="3"/>
      <c r="O694" s="3"/>
      <c r="P694" s="3"/>
      <c r="Q694" s="3"/>
      <c r="R694" s="3"/>
      <c r="S694" s="3"/>
      <c r="T694" s="3"/>
      <c r="U694" s="3"/>
      <c r="V694" s="40"/>
      <c r="W694" s="40"/>
      <c r="X694" s="40"/>
      <c r="Y694" s="40"/>
      <c r="Z694" s="40"/>
      <c r="AA694" s="40"/>
      <c r="AB694" s="40"/>
      <c r="AC694" s="40"/>
      <c r="AD694" s="40"/>
      <c r="AE694" s="40"/>
      <c r="AF694" s="40"/>
      <c r="AG694" s="40"/>
      <c r="AH694" s="40"/>
      <c r="AI694" s="40"/>
      <c r="AJ694" s="40"/>
      <c r="AK694" s="40"/>
      <c r="AL694" s="40"/>
      <c r="AM694" s="40"/>
      <c r="AN694" s="40"/>
    </row>
    <row r="695" spans="1:40" ht="14.5">
      <c r="A695" s="3"/>
      <c r="B695" s="3"/>
      <c r="C695" s="3"/>
      <c r="D695" s="3"/>
      <c r="E695" s="3"/>
      <c r="F695" s="3"/>
      <c r="G695" s="3"/>
      <c r="H695" s="3"/>
      <c r="I695" s="3"/>
      <c r="J695" s="3"/>
      <c r="K695" s="3"/>
      <c r="L695" s="3"/>
      <c r="M695" s="3"/>
      <c r="N695" s="3"/>
      <c r="O695" s="3"/>
      <c r="P695" s="3"/>
      <c r="Q695" s="3"/>
      <c r="R695" s="3"/>
      <c r="S695" s="3"/>
      <c r="T695" s="3"/>
      <c r="U695" s="3"/>
      <c r="V695" s="40"/>
      <c r="W695" s="40"/>
      <c r="X695" s="40"/>
      <c r="Y695" s="40"/>
      <c r="Z695" s="40"/>
      <c r="AA695" s="40"/>
      <c r="AB695" s="40"/>
      <c r="AC695" s="40"/>
      <c r="AD695" s="40"/>
      <c r="AE695" s="40"/>
      <c r="AF695" s="40"/>
      <c r="AG695" s="40"/>
      <c r="AH695" s="40"/>
      <c r="AI695" s="40"/>
      <c r="AJ695" s="40"/>
      <c r="AK695" s="40"/>
      <c r="AL695" s="40"/>
      <c r="AM695" s="40"/>
      <c r="AN695" s="40"/>
    </row>
    <row r="696" spans="1:40" ht="14.5">
      <c r="A696" s="3"/>
      <c r="B696" s="3"/>
      <c r="C696" s="3"/>
      <c r="D696" s="3"/>
      <c r="E696" s="3"/>
      <c r="F696" s="3"/>
      <c r="G696" s="3"/>
      <c r="H696" s="3"/>
      <c r="I696" s="3"/>
      <c r="J696" s="3"/>
      <c r="K696" s="3"/>
      <c r="L696" s="3"/>
      <c r="M696" s="3"/>
      <c r="N696" s="3"/>
      <c r="O696" s="3"/>
      <c r="P696" s="3"/>
      <c r="Q696" s="3"/>
      <c r="R696" s="3"/>
      <c r="S696" s="3"/>
      <c r="T696" s="3"/>
      <c r="U696" s="3"/>
      <c r="V696" s="40"/>
      <c r="W696" s="40"/>
      <c r="X696" s="40"/>
      <c r="Y696" s="40"/>
      <c r="Z696" s="40"/>
      <c r="AA696" s="40"/>
      <c r="AB696" s="40"/>
      <c r="AC696" s="40"/>
      <c r="AD696" s="40"/>
      <c r="AE696" s="40"/>
      <c r="AF696" s="40"/>
      <c r="AG696" s="40"/>
      <c r="AH696" s="40"/>
      <c r="AI696" s="40"/>
      <c r="AJ696" s="40"/>
      <c r="AK696" s="40"/>
      <c r="AL696" s="40"/>
      <c r="AM696" s="40"/>
      <c r="AN696" s="40"/>
    </row>
    <row r="697" spans="1:40" ht="14.5">
      <c r="A697" s="3"/>
      <c r="B697" s="3"/>
      <c r="C697" s="3"/>
      <c r="D697" s="3"/>
      <c r="E697" s="3"/>
      <c r="F697" s="3"/>
      <c r="G697" s="3"/>
      <c r="H697" s="3"/>
      <c r="I697" s="3"/>
      <c r="J697" s="3"/>
      <c r="K697" s="3"/>
      <c r="L697" s="3"/>
      <c r="M697" s="3"/>
      <c r="N697" s="3"/>
      <c r="O697" s="3"/>
      <c r="P697" s="3"/>
      <c r="Q697" s="3"/>
      <c r="R697" s="3"/>
      <c r="S697" s="3"/>
      <c r="T697" s="3"/>
      <c r="U697" s="3"/>
      <c r="V697" s="40"/>
      <c r="W697" s="40"/>
      <c r="X697" s="40"/>
      <c r="Y697" s="40"/>
      <c r="Z697" s="40"/>
      <c r="AA697" s="40"/>
      <c r="AB697" s="40"/>
      <c r="AC697" s="40"/>
      <c r="AD697" s="40"/>
      <c r="AE697" s="40"/>
      <c r="AF697" s="40"/>
      <c r="AG697" s="40"/>
      <c r="AH697" s="40"/>
      <c r="AI697" s="40"/>
      <c r="AJ697" s="40"/>
      <c r="AK697" s="40"/>
      <c r="AL697" s="40"/>
      <c r="AM697" s="40"/>
      <c r="AN697" s="40"/>
    </row>
    <row r="698" spans="1:40" ht="14.5">
      <c r="A698" s="3"/>
      <c r="B698" s="3"/>
      <c r="C698" s="3"/>
      <c r="D698" s="3"/>
      <c r="E698" s="3"/>
      <c r="F698" s="3"/>
      <c r="G698" s="3"/>
      <c r="H698" s="3"/>
      <c r="I698" s="3"/>
      <c r="J698" s="3"/>
      <c r="K698" s="3"/>
      <c r="L698" s="3"/>
      <c r="M698" s="3"/>
      <c r="N698" s="3"/>
      <c r="O698" s="3"/>
      <c r="P698" s="3"/>
      <c r="Q698" s="3"/>
      <c r="R698" s="3"/>
      <c r="S698" s="3"/>
      <c r="T698" s="3"/>
      <c r="U698" s="3"/>
      <c r="V698" s="40"/>
      <c r="W698" s="40"/>
      <c r="X698" s="40"/>
      <c r="Y698" s="40"/>
      <c r="Z698" s="40"/>
      <c r="AA698" s="40"/>
      <c r="AB698" s="40"/>
      <c r="AC698" s="40"/>
      <c r="AD698" s="40"/>
      <c r="AE698" s="40"/>
      <c r="AF698" s="40"/>
      <c r="AG698" s="40"/>
      <c r="AH698" s="40"/>
      <c r="AI698" s="40"/>
      <c r="AJ698" s="40"/>
      <c r="AK698" s="40"/>
      <c r="AL698" s="40"/>
      <c r="AM698" s="40"/>
      <c r="AN698" s="40"/>
    </row>
    <row r="699" spans="1:40" ht="14.5">
      <c r="A699" s="3"/>
      <c r="B699" s="3"/>
      <c r="C699" s="3"/>
      <c r="D699" s="3"/>
      <c r="E699" s="3"/>
      <c r="F699" s="3"/>
      <c r="G699" s="3"/>
      <c r="H699" s="3"/>
      <c r="I699" s="3"/>
      <c r="J699" s="3"/>
      <c r="K699" s="3"/>
      <c r="L699" s="3"/>
      <c r="M699" s="3"/>
      <c r="N699" s="3"/>
      <c r="O699" s="3"/>
      <c r="P699" s="3"/>
      <c r="Q699" s="3"/>
      <c r="R699" s="3"/>
      <c r="S699" s="3"/>
      <c r="T699" s="3"/>
      <c r="U699" s="3"/>
      <c r="V699" s="40"/>
      <c r="W699" s="40"/>
      <c r="X699" s="40"/>
      <c r="Y699" s="40"/>
      <c r="Z699" s="40"/>
      <c r="AA699" s="40"/>
      <c r="AB699" s="40"/>
      <c r="AC699" s="40"/>
      <c r="AD699" s="40"/>
      <c r="AE699" s="40"/>
      <c r="AF699" s="40"/>
      <c r="AG699" s="40"/>
      <c r="AH699" s="40"/>
      <c r="AI699" s="40"/>
      <c r="AJ699" s="40"/>
      <c r="AK699" s="40"/>
      <c r="AL699" s="40"/>
      <c r="AM699" s="40"/>
      <c r="AN699" s="40"/>
    </row>
    <row r="700" spans="1:40" ht="14.5">
      <c r="A700" s="3"/>
      <c r="B700" s="3"/>
      <c r="C700" s="3"/>
      <c r="D700" s="3"/>
      <c r="E700" s="3"/>
      <c r="F700" s="3"/>
      <c r="G700" s="3"/>
      <c r="H700" s="3"/>
      <c r="I700" s="3"/>
      <c r="J700" s="3"/>
      <c r="K700" s="3"/>
      <c r="L700" s="3"/>
      <c r="M700" s="3"/>
      <c r="N700" s="3"/>
      <c r="O700" s="3"/>
      <c r="P700" s="3"/>
      <c r="Q700" s="3"/>
      <c r="R700" s="3"/>
      <c r="S700" s="3"/>
      <c r="T700" s="3"/>
      <c r="U700" s="3"/>
      <c r="V700" s="40"/>
      <c r="W700" s="40"/>
      <c r="X700" s="40"/>
      <c r="Y700" s="40"/>
      <c r="Z700" s="40"/>
      <c r="AA700" s="40"/>
      <c r="AB700" s="40"/>
      <c r="AC700" s="40"/>
      <c r="AD700" s="40"/>
      <c r="AE700" s="40"/>
      <c r="AF700" s="40"/>
      <c r="AG700" s="40"/>
      <c r="AH700" s="40"/>
      <c r="AI700" s="40"/>
      <c r="AJ700" s="40"/>
      <c r="AK700" s="40"/>
      <c r="AL700" s="40"/>
      <c r="AM700" s="40"/>
      <c r="AN700" s="40"/>
    </row>
    <row r="701" spans="1:40" ht="14.5">
      <c r="A701" s="3"/>
      <c r="B701" s="3"/>
      <c r="C701" s="3"/>
      <c r="D701" s="3"/>
      <c r="E701" s="3"/>
      <c r="F701" s="3"/>
      <c r="G701" s="3"/>
      <c r="H701" s="3"/>
      <c r="I701" s="3"/>
      <c r="J701" s="3"/>
      <c r="K701" s="3"/>
      <c r="L701" s="3"/>
      <c r="M701" s="3"/>
      <c r="N701" s="3"/>
      <c r="O701" s="3"/>
      <c r="P701" s="3"/>
      <c r="Q701" s="3"/>
      <c r="R701" s="3"/>
      <c r="S701" s="3"/>
      <c r="T701" s="3"/>
      <c r="U701" s="3"/>
      <c r="V701" s="40"/>
      <c r="W701" s="40"/>
      <c r="X701" s="40"/>
      <c r="Y701" s="40"/>
      <c r="Z701" s="40"/>
      <c r="AA701" s="40"/>
      <c r="AB701" s="40"/>
      <c r="AC701" s="40"/>
      <c r="AD701" s="40"/>
      <c r="AE701" s="40"/>
      <c r="AF701" s="40"/>
      <c r="AG701" s="40"/>
      <c r="AH701" s="40"/>
      <c r="AI701" s="40"/>
      <c r="AJ701" s="40"/>
      <c r="AK701" s="40"/>
      <c r="AL701" s="40"/>
      <c r="AM701" s="40"/>
      <c r="AN701" s="40"/>
    </row>
    <row r="702" spans="1:40" ht="14.5">
      <c r="A702" s="3"/>
      <c r="B702" s="3"/>
      <c r="C702" s="3"/>
      <c r="D702" s="3"/>
      <c r="E702" s="3"/>
      <c r="F702" s="3"/>
      <c r="G702" s="3"/>
      <c r="H702" s="3"/>
      <c r="I702" s="3"/>
      <c r="J702" s="3"/>
      <c r="K702" s="3"/>
      <c r="L702" s="3"/>
      <c r="M702" s="3"/>
      <c r="N702" s="3"/>
      <c r="O702" s="3"/>
      <c r="P702" s="3"/>
      <c r="Q702" s="3"/>
      <c r="R702" s="3"/>
      <c r="S702" s="3"/>
      <c r="T702" s="3"/>
      <c r="U702" s="3"/>
      <c r="V702" s="40"/>
      <c r="W702" s="40"/>
      <c r="X702" s="40"/>
      <c r="Y702" s="40"/>
      <c r="Z702" s="40"/>
      <c r="AA702" s="40"/>
      <c r="AB702" s="40"/>
      <c r="AC702" s="40"/>
      <c r="AD702" s="40"/>
      <c r="AE702" s="40"/>
      <c r="AF702" s="40"/>
      <c r="AG702" s="40"/>
      <c r="AH702" s="40"/>
      <c r="AI702" s="40"/>
      <c r="AJ702" s="40"/>
      <c r="AK702" s="40"/>
      <c r="AL702" s="40"/>
      <c r="AM702" s="40"/>
      <c r="AN702" s="40"/>
    </row>
    <row r="703" spans="1:40" ht="14.5">
      <c r="A703" s="3"/>
      <c r="B703" s="3"/>
      <c r="C703" s="3"/>
      <c r="D703" s="3"/>
      <c r="E703" s="3"/>
      <c r="F703" s="3"/>
      <c r="G703" s="3"/>
      <c r="H703" s="3"/>
      <c r="I703" s="3"/>
      <c r="J703" s="3"/>
      <c r="K703" s="3"/>
      <c r="L703" s="3"/>
      <c r="M703" s="3"/>
      <c r="N703" s="3"/>
      <c r="O703" s="3"/>
      <c r="P703" s="3"/>
      <c r="Q703" s="3"/>
      <c r="R703" s="3"/>
      <c r="S703" s="3"/>
      <c r="T703" s="3"/>
      <c r="U703" s="3"/>
      <c r="V703" s="40"/>
      <c r="W703" s="40"/>
      <c r="X703" s="40"/>
      <c r="Y703" s="40"/>
      <c r="Z703" s="40"/>
      <c r="AA703" s="40"/>
      <c r="AB703" s="40"/>
      <c r="AC703" s="40"/>
      <c r="AD703" s="40"/>
      <c r="AE703" s="40"/>
      <c r="AF703" s="40"/>
      <c r="AG703" s="40"/>
      <c r="AH703" s="40"/>
      <c r="AI703" s="40"/>
      <c r="AJ703" s="40"/>
      <c r="AK703" s="40"/>
      <c r="AL703" s="40"/>
      <c r="AM703" s="40"/>
      <c r="AN703" s="40"/>
    </row>
    <row r="704" spans="1:40" ht="14.5">
      <c r="A704" s="3"/>
      <c r="B704" s="3"/>
      <c r="C704" s="3"/>
      <c r="D704" s="3"/>
      <c r="E704" s="3"/>
      <c r="F704" s="3"/>
      <c r="G704" s="3"/>
      <c r="H704" s="3"/>
      <c r="I704" s="3"/>
      <c r="J704" s="3"/>
      <c r="K704" s="3"/>
      <c r="L704" s="3"/>
      <c r="M704" s="3"/>
      <c r="N704" s="3"/>
      <c r="O704" s="3"/>
      <c r="P704" s="3"/>
      <c r="Q704" s="3"/>
      <c r="R704" s="3"/>
      <c r="S704" s="3"/>
      <c r="T704" s="3"/>
      <c r="U704" s="3"/>
      <c r="V704" s="40"/>
      <c r="W704" s="40"/>
      <c r="X704" s="40"/>
      <c r="Y704" s="40"/>
      <c r="Z704" s="40"/>
      <c r="AA704" s="40"/>
      <c r="AB704" s="40"/>
      <c r="AC704" s="40"/>
      <c r="AD704" s="40"/>
      <c r="AE704" s="40"/>
      <c r="AF704" s="40"/>
      <c r="AG704" s="40"/>
      <c r="AH704" s="40"/>
      <c r="AI704" s="40"/>
      <c r="AJ704" s="40"/>
      <c r="AK704" s="40"/>
      <c r="AL704" s="40"/>
      <c r="AM704" s="40"/>
      <c r="AN704" s="40"/>
    </row>
    <row r="705" spans="1:40" ht="14.5">
      <c r="A705" s="3"/>
      <c r="B705" s="3"/>
      <c r="C705" s="3"/>
      <c r="D705" s="3"/>
      <c r="E705" s="3"/>
      <c r="F705" s="3"/>
      <c r="G705" s="3"/>
      <c r="H705" s="3"/>
      <c r="I705" s="3"/>
      <c r="J705" s="3"/>
      <c r="K705" s="3"/>
      <c r="L705" s="3"/>
      <c r="M705" s="3"/>
      <c r="N705" s="3"/>
      <c r="O705" s="3"/>
      <c r="P705" s="3"/>
      <c r="Q705" s="3"/>
      <c r="R705" s="3"/>
      <c r="S705" s="3"/>
      <c r="T705" s="3"/>
      <c r="U705" s="3"/>
      <c r="V705" s="40"/>
      <c r="W705" s="40"/>
      <c r="X705" s="40"/>
      <c r="Y705" s="40"/>
      <c r="Z705" s="40"/>
      <c r="AA705" s="40"/>
      <c r="AB705" s="40"/>
      <c r="AC705" s="40"/>
      <c r="AD705" s="40"/>
      <c r="AE705" s="40"/>
      <c r="AF705" s="40"/>
      <c r="AG705" s="40"/>
      <c r="AH705" s="40"/>
      <c r="AI705" s="40"/>
      <c r="AJ705" s="40"/>
      <c r="AK705" s="40"/>
      <c r="AL705" s="40"/>
      <c r="AM705" s="40"/>
      <c r="AN705" s="40"/>
    </row>
    <row r="706" spans="1:40" ht="14.5">
      <c r="A706" s="3"/>
      <c r="B706" s="3"/>
      <c r="C706" s="3"/>
      <c r="D706" s="3"/>
      <c r="E706" s="3"/>
      <c r="F706" s="3"/>
      <c r="G706" s="3"/>
      <c r="H706" s="3"/>
      <c r="I706" s="3"/>
      <c r="J706" s="3"/>
      <c r="K706" s="3"/>
      <c r="L706" s="3"/>
      <c r="M706" s="3"/>
      <c r="N706" s="3"/>
      <c r="O706" s="3"/>
      <c r="P706" s="3"/>
      <c r="Q706" s="3"/>
      <c r="R706" s="3"/>
      <c r="S706" s="3"/>
      <c r="T706" s="3"/>
      <c r="U706" s="3"/>
      <c r="V706" s="40"/>
      <c r="W706" s="40"/>
      <c r="X706" s="40"/>
      <c r="Y706" s="40"/>
      <c r="Z706" s="40"/>
      <c r="AA706" s="40"/>
      <c r="AB706" s="40"/>
      <c r="AC706" s="40"/>
      <c r="AD706" s="40"/>
      <c r="AE706" s="40"/>
      <c r="AF706" s="40"/>
      <c r="AG706" s="40"/>
      <c r="AH706" s="40"/>
      <c r="AI706" s="40"/>
      <c r="AJ706" s="40"/>
      <c r="AK706" s="40"/>
      <c r="AL706" s="40"/>
      <c r="AM706" s="40"/>
      <c r="AN706" s="40"/>
    </row>
    <row r="707" spans="1:40" ht="14.5">
      <c r="A707" s="3"/>
      <c r="B707" s="3"/>
      <c r="C707" s="3"/>
      <c r="D707" s="3"/>
      <c r="E707" s="3"/>
      <c r="F707" s="3"/>
      <c r="G707" s="3"/>
      <c r="H707" s="3"/>
      <c r="I707" s="3"/>
      <c r="J707" s="3"/>
      <c r="K707" s="3"/>
      <c r="L707" s="3"/>
      <c r="M707" s="3"/>
      <c r="N707" s="3"/>
      <c r="O707" s="3"/>
      <c r="P707" s="3"/>
      <c r="Q707" s="3"/>
      <c r="R707" s="3"/>
      <c r="S707" s="3"/>
      <c r="T707" s="3"/>
      <c r="U707" s="3"/>
      <c r="V707" s="40"/>
      <c r="W707" s="40"/>
      <c r="X707" s="40"/>
      <c r="Y707" s="40"/>
      <c r="Z707" s="40"/>
      <c r="AA707" s="40"/>
      <c r="AB707" s="40"/>
      <c r="AC707" s="40"/>
      <c r="AD707" s="40"/>
      <c r="AE707" s="40"/>
      <c r="AF707" s="40"/>
      <c r="AG707" s="40"/>
      <c r="AH707" s="40"/>
      <c r="AI707" s="40"/>
      <c r="AJ707" s="40"/>
      <c r="AK707" s="40"/>
      <c r="AL707" s="40"/>
      <c r="AM707" s="40"/>
      <c r="AN707" s="40"/>
    </row>
    <row r="708" spans="1:40" ht="14.5">
      <c r="A708" s="3"/>
      <c r="B708" s="3"/>
      <c r="C708" s="3"/>
      <c r="D708" s="3"/>
      <c r="E708" s="3"/>
      <c r="F708" s="3"/>
      <c r="G708" s="3"/>
      <c r="H708" s="3"/>
      <c r="I708" s="3"/>
      <c r="J708" s="3"/>
      <c r="K708" s="3"/>
      <c r="L708" s="3"/>
      <c r="M708" s="3"/>
      <c r="N708" s="3"/>
      <c r="O708" s="3"/>
      <c r="P708" s="3"/>
      <c r="Q708" s="3"/>
      <c r="R708" s="3"/>
      <c r="S708" s="3"/>
      <c r="T708" s="3"/>
      <c r="U708" s="3"/>
      <c r="V708" s="40"/>
      <c r="W708" s="40"/>
      <c r="X708" s="40"/>
      <c r="Y708" s="40"/>
      <c r="Z708" s="40"/>
      <c r="AA708" s="40"/>
      <c r="AB708" s="40"/>
      <c r="AC708" s="40"/>
      <c r="AD708" s="40"/>
      <c r="AE708" s="40"/>
      <c r="AF708" s="40"/>
      <c r="AG708" s="40"/>
      <c r="AH708" s="40"/>
      <c r="AI708" s="40"/>
      <c r="AJ708" s="40"/>
      <c r="AK708" s="40"/>
      <c r="AL708" s="40"/>
      <c r="AM708" s="40"/>
      <c r="AN708" s="40"/>
    </row>
    <row r="709" spans="1:40" ht="14.5">
      <c r="A709" s="3"/>
      <c r="B709" s="3"/>
      <c r="C709" s="3"/>
      <c r="D709" s="3"/>
      <c r="E709" s="3"/>
      <c r="F709" s="3"/>
      <c r="G709" s="3"/>
      <c r="H709" s="3"/>
      <c r="I709" s="3"/>
      <c r="J709" s="3"/>
      <c r="K709" s="3"/>
      <c r="L709" s="3"/>
      <c r="M709" s="3"/>
      <c r="N709" s="3"/>
      <c r="O709" s="3"/>
      <c r="P709" s="3"/>
      <c r="Q709" s="3"/>
      <c r="R709" s="3"/>
      <c r="S709" s="3"/>
      <c r="T709" s="3"/>
      <c r="U709" s="3"/>
      <c r="V709" s="40"/>
      <c r="W709" s="40"/>
      <c r="X709" s="40"/>
      <c r="Y709" s="40"/>
      <c r="Z709" s="40"/>
      <c r="AA709" s="40"/>
      <c r="AB709" s="40"/>
      <c r="AC709" s="40"/>
      <c r="AD709" s="40"/>
      <c r="AE709" s="40"/>
      <c r="AF709" s="40"/>
      <c r="AG709" s="40"/>
      <c r="AH709" s="40"/>
      <c r="AI709" s="40"/>
      <c r="AJ709" s="40"/>
      <c r="AK709" s="40"/>
      <c r="AL709" s="40"/>
      <c r="AM709" s="40"/>
      <c r="AN709" s="40"/>
    </row>
    <row r="710" spans="1:40" ht="14.5">
      <c r="A710" s="3"/>
      <c r="B710" s="3"/>
      <c r="C710" s="3"/>
      <c r="D710" s="3"/>
      <c r="E710" s="3"/>
      <c r="F710" s="3"/>
      <c r="G710" s="3"/>
      <c r="H710" s="3"/>
      <c r="I710" s="3"/>
      <c r="J710" s="3"/>
      <c r="K710" s="3"/>
      <c r="L710" s="3"/>
      <c r="M710" s="3"/>
      <c r="N710" s="3"/>
      <c r="O710" s="3"/>
      <c r="P710" s="3"/>
      <c r="Q710" s="3"/>
      <c r="R710" s="3"/>
      <c r="S710" s="3"/>
      <c r="T710" s="3"/>
      <c r="U710" s="3"/>
      <c r="V710" s="40"/>
      <c r="W710" s="40"/>
      <c r="X710" s="40"/>
      <c r="Y710" s="40"/>
      <c r="Z710" s="40"/>
      <c r="AA710" s="40"/>
      <c r="AB710" s="40"/>
      <c r="AC710" s="40"/>
      <c r="AD710" s="40"/>
      <c r="AE710" s="40"/>
      <c r="AF710" s="40"/>
      <c r="AG710" s="40"/>
      <c r="AH710" s="40"/>
      <c r="AI710" s="40"/>
      <c r="AJ710" s="40"/>
      <c r="AK710" s="40"/>
      <c r="AL710" s="40"/>
      <c r="AM710" s="40"/>
      <c r="AN710" s="40"/>
    </row>
    <row r="711" spans="1:40" ht="14.5">
      <c r="A711" s="3"/>
      <c r="B711" s="3"/>
      <c r="C711" s="3"/>
      <c r="D711" s="3"/>
      <c r="E711" s="3"/>
      <c r="F711" s="3"/>
      <c r="G711" s="3"/>
      <c r="H711" s="3"/>
      <c r="I711" s="3"/>
      <c r="J711" s="3"/>
      <c r="K711" s="3"/>
      <c r="L711" s="3"/>
      <c r="M711" s="3"/>
      <c r="N711" s="3"/>
      <c r="O711" s="3"/>
      <c r="P711" s="3"/>
      <c r="Q711" s="3"/>
      <c r="R711" s="3"/>
      <c r="S711" s="3"/>
      <c r="T711" s="3"/>
      <c r="U711" s="3"/>
      <c r="V711" s="40"/>
      <c r="W711" s="40"/>
      <c r="X711" s="40"/>
      <c r="Y711" s="40"/>
      <c r="Z711" s="40"/>
      <c r="AA711" s="40"/>
      <c r="AB711" s="40"/>
      <c r="AC711" s="40"/>
      <c r="AD711" s="40"/>
      <c r="AE711" s="40"/>
      <c r="AF711" s="40"/>
      <c r="AG711" s="40"/>
      <c r="AH711" s="40"/>
      <c r="AI711" s="40"/>
      <c r="AJ711" s="40"/>
      <c r="AK711" s="40"/>
      <c r="AL711" s="40"/>
      <c r="AM711" s="40"/>
      <c r="AN711" s="40"/>
    </row>
    <row r="712" spans="1:40" ht="14.5">
      <c r="A712" s="3"/>
      <c r="B712" s="3"/>
      <c r="C712" s="3"/>
      <c r="D712" s="3"/>
      <c r="E712" s="3"/>
      <c r="F712" s="3"/>
      <c r="G712" s="3"/>
      <c r="H712" s="3"/>
      <c r="I712" s="3"/>
      <c r="J712" s="3"/>
      <c r="K712" s="3"/>
      <c r="L712" s="3"/>
      <c r="M712" s="3"/>
      <c r="N712" s="3"/>
      <c r="O712" s="3"/>
      <c r="P712" s="3"/>
      <c r="Q712" s="3"/>
      <c r="R712" s="3"/>
      <c r="S712" s="3"/>
      <c r="T712" s="3"/>
      <c r="U712" s="3"/>
      <c r="V712" s="40"/>
      <c r="W712" s="40"/>
      <c r="X712" s="40"/>
      <c r="Y712" s="40"/>
      <c r="Z712" s="40"/>
      <c r="AA712" s="40"/>
      <c r="AB712" s="40"/>
      <c r="AC712" s="40"/>
      <c r="AD712" s="40"/>
      <c r="AE712" s="40"/>
      <c r="AF712" s="40"/>
      <c r="AG712" s="40"/>
      <c r="AH712" s="40"/>
      <c r="AI712" s="40"/>
      <c r="AJ712" s="40"/>
      <c r="AK712" s="40"/>
      <c r="AL712" s="40"/>
      <c r="AM712" s="40"/>
      <c r="AN712" s="40"/>
    </row>
    <row r="713" spans="1:40" ht="14.5">
      <c r="A713" s="3"/>
      <c r="B713" s="3"/>
      <c r="C713" s="3"/>
      <c r="D713" s="3"/>
      <c r="E713" s="3"/>
      <c r="F713" s="3"/>
      <c r="G713" s="3"/>
      <c r="H713" s="3"/>
      <c r="I713" s="3"/>
      <c r="J713" s="3"/>
      <c r="K713" s="3"/>
      <c r="L713" s="3"/>
      <c r="M713" s="3"/>
      <c r="N713" s="3"/>
      <c r="O713" s="3"/>
      <c r="P713" s="3"/>
      <c r="Q713" s="3"/>
      <c r="R713" s="3"/>
      <c r="S713" s="3"/>
      <c r="T713" s="3"/>
      <c r="U713" s="3"/>
      <c r="V713" s="40"/>
      <c r="W713" s="40"/>
      <c r="X713" s="40"/>
      <c r="Y713" s="40"/>
      <c r="Z713" s="40"/>
      <c r="AA713" s="40"/>
      <c r="AB713" s="40"/>
      <c r="AC713" s="40"/>
      <c r="AD713" s="40"/>
      <c r="AE713" s="40"/>
      <c r="AF713" s="40"/>
      <c r="AG713" s="40"/>
      <c r="AH713" s="40"/>
      <c r="AI713" s="40"/>
      <c r="AJ713" s="40"/>
      <c r="AK713" s="40"/>
      <c r="AL713" s="40"/>
      <c r="AM713" s="40"/>
      <c r="AN713" s="40"/>
    </row>
    <row r="714" spans="1:40" ht="14.5">
      <c r="A714" s="3"/>
      <c r="B714" s="3"/>
      <c r="C714" s="3"/>
      <c r="D714" s="3"/>
      <c r="E714" s="3"/>
      <c r="F714" s="3"/>
      <c r="G714" s="3"/>
      <c r="H714" s="3"/>
      <c r="I714" s="3"/>
      <c r="J714" s="3"/>
      <c r="K714" s="3"/>
      <c r="L714" s="3"/>
      <c r="M714" s="3"/>
      <c r="N714" s="3"/>
      <c r="O714" s="3"/>
      <c r="P714" s="3"/>
      <c r="Q714" s="3"/>
      <c r="R714" s="3"/>
      <c r="S714" s="3"/>
      <c r="T714" s="3"/>
      <c r="U714" s="3"/>
      <c r="V714" s="40"/>
      <c r="W714" s="40"/>
      <c r="X714" s="40"/>
      <c r="Y714" s="40"/>
      <c r="Z714" s="40"/>
      <c r="AA714" s="40"/>
      <c r="AB714" s="40"/>
      <c r="AC714" s="40"/>
      <c r="AD714" s="40"/>
      <c r="AE714" s="40"/>
      <c r="AF714" s="40"/>
      <c r="AG714" s="40"/>
      <c r="AH714" s="40"/>
      <c r="AI714" s="40"/>
      <c r="AJ714" s="40"/>
      <c r="AK714" s="40"/>
      <c r="AL714" s="40"/>
      <c r="AM714" s="40"/>
      <c r="AN714" s="40"/>
    </row>
    <row r="715" spans="1:40" ht="14.5">
      <c r="A715" s="3"/>
      <c r="B715" s="3"/>
      <c r="C715" s="3"/>
      <c r="D715" s="3"/>
      <c r="E715" s="3"/>
      <c r="F715" s="3"/>
      <c r="G715" s="3"/>
      <c r="H715" s="3"/>
      <c r="I715" s="3"/>
      <c r="J715" s="3"/>
      <c r="K715" s="3"/>
      <c r="L715" s="3"/>
      <c r="M715" s="3"/>
      <c r="N715" s="3"/>
      <c r="O715" s="3"/>
      <c r="P715" s="3"/>
      <c r="Q715" s="3"/>
      <c r="R715" s="3"/>
      <c r="S715" s="3"/>
      <c r="T715" s="3"/>
      <c r="U715" s="3"/>
      <c r="V715" s="40"/>
      <c r="W715" s="40"/>
      <c r="X715" s="40"/>
      <c r="Y715" s="40"/>
      <c r="Z715" s="40"/>
      <c r="AA715" s="40"/>
      <c r="AB715" s="40"/>
      <c r="AC715" s="40"/>
      <c r="AD715" s="40"/>
      <c r="AE715" s="40"/>
      <c r="AF715" s="40"/>
      <c r="AG715" s="40"/>
      <c r="AH715" s="40"/>
      <c r="AI715" s="40"/>
      <c r="AJ715" s="40"/>
      <c r="AK715" s="40"/>
      <c r="AL715" s="40"/>
      <c r="AM715" s="40"/>
      <c r="AN715" s="40"/>
    </row>
    <row r="716" spans="1:40" ht="14.5">
      <c r="A716" s="3"/>
      <c r="B716" s="3"/>
      <c r="C716" s="3"/>
      <c r="D716" s="3"/>
      <c r="E716" s="3"/>
      <c r="F716" s="3"/>
      <c r="G716" s="3"/>
      <c r="H716" s="3"/>
      <c r="I716" s="3"/>
      <c r="J716" s="3"/>
      <c r="K716" s="3"/>
      <c r="L716" s="3"/>
      <c r="M716" s="3"/>
      <c r="N716" s="3"/>
      <c r="O716" s="3"/>
      <c r="P716" s="3"/>
      <c r="Q716" s="3"/>
      <c r="R716" s="3"/>
      <c r="S716" s="3"/>
      <c r="T716" s="3"/>
      <c r="U716" s="3"/>
      <c r="V716" s="40"/>
      <c r="W716" s="40"/>
      <c r="X716" s="40"/>
      <c r="Y716" s="40"/>
      <c r="Z716" s="40"/>
      <c r="AA716" s="40"/>
      <c r="AB716" s="40"/>
      <c r="AC716" s="40"/>
      <c r="AD716" s="40"/>
      <c r="AE716" s="40"/>
      <c r="AF716" s="40"/>
      <c r="AG716" s="40"/>
      <c r="AH716" s="40"/>
      <c r="AI716" s="40"/>
      <c r="AJ716" s="40"/>
      <c r="AK716" s="40"/>
      <c r="AL716" s="40"/>
      <c r="AM716" s="40"/>
      <c r="AN716" s="40"/>
    </row>
    <row r="717" spans="1:40" ht="14.5">
      <c r="A717" s="3"/>
      <c r="B717" s="3"/>
      <c r="C717" s="3"/>
      <c r="D717" s="3"/>
      <c r="E717" s="3"/>
      <c r="F717" s="3"/>
      <c r="G717" s="3"/>
      <c r="H717" s="3"/>
      <c r="I717" s="3"/>
      <c r="J717" s="3"/>
      <c r="K717" s="3"/>
      <c r="L717" s="3"/>
      <c r="M717" s="3"/>
      <c r="N717" s="3"/>
      <c r="O717" s="3"/>
      <c r="P717" s="3"/>
      <c r="Q717" s="3"/>
      <c r="R717" s="3"/>
      <c r="S717" s="3"/>
      <c r="T717" s="3"/>
      <c r="U717" s="3"/>
      <c r="V717" s="40"/>
      <c r="W717" s="40"/>
      <c r="X717" s="40"/>
      <c r="Y717" s="40"/>
      <c r="Z717" s="40"/>
      <c r="AA717" s="40"/>
      <c r="AB717" s="40"/>
      <c r="AC717" s="40"/>
      <c r="AD717" s="40"/>
      <c r="AE717" s="40"/>
      <c r="AF717" s="40"/>
      <c r="AG717" s="40"/>
      <c r="AH717" s="40"/>
      <c r="AI717" s="40"/>
      <c r="AJ717" s="40"/>
      <c r="AK717" s="40"/>
      <c r="AL717" s="40"/>
      <c r="AM717" s="40"/>
      <c r="AN717" s="40"/>
    </row>
    <row r="718" spans="1:40" ht="14.5">
      <c r="A718" s="3"/>
      <c r="B718" s="3"/>
      <c r="C718" s="3"/>
      <c r="D718" s="3"/>
      <c r="E718" s="3"/>
      <c r="F718" s="3"/>
      <c r="G718" s="3"/>
      <c r="H718" s="3"/>
      <c r="I718" s="3"/>
      <c r="J718" s="3"/>
      <c r="K718" s="3"/>
      <c r="L718" s="3"/>
      <c r="M718" s="3"/>
      <c r="N718" s="3"/>
      <c r="O718" s="3"/>
      <c r="P718" s="3"/>
      <c r="Q718" s="3"/>
      <c r="R718" s="3"/>
      <c r="S718" s="3"/>
      <c r="T718" s="3"/>
      <c r="U718" s="3"/>
      <c r="V718" s="40"/>
      <c r="W718" s="40"/>
      <c r="X718" s="40"/>
      <c r="Y718" s="40"/>
      <c r="Z718" s="40"/>
      <c r="AA718" s="40"/>
      <c r="AB718" s="40"/>
      <c r="AC718" s="40"/>
      <c r="AD718" s="40"/>
      <c r="AE718" s="40"/>
      <c r="AF718" s="40"/>
      <c r="AG718" s="40"/>
      <c r="AH718" s="40"/>
      <c r="AI718" s="40"/>
      <c r="AJ718" s="40"/>
      <c r="AK718" s="40"/>
      <c r="AL718" s="40"/>
      <c r="AM718" s="40"/>
      <c r="AN718" s="40"/>
    </row>
    <row r="719" spans="1:40" ht="14.5">
      <c r="A719" s="3"/>
      <c r="B719" s="3"/>
      <c r="C719" s="3"/>
      <c r="D719" s="3"/>
      <c r="E719" s="3"/>
      <c r="F719" s="3"/>
      <c r="G719" s="3"/>
      <c r="H719" s="3"/>
      <c r="I719" s="3"/>
      <c r="J719" s="3"/>
      <c r="K719" s="3"/>
      <c r="L719" s="3"/>
      <c r="M719" s="3"/>
      <c r="N719" s="3"/>
      <c r="O719" s="3"/>
      <c r="P719" s="3"/>
      <c r="Q719" s="3"/>
      <c r="R719" s="3"/>
      <c r="S719" s="3"/>
      <c r="T719" s="3"/>
      <c r="U719" s="3"/>
      <c r="V719" s="40"/>
      <c r="W719" s="40"/>
      <c r="X719" s="40"/>
      <c r="Y719" s="40"/>
      <c r="Z719" s="40"/>
      <c r="AA719" s="40"/>
      <c r="AB719" s="40"/>
      <c r="AC719" s="40"/>
      <c r="AD719" s="40"/>
      <c r="AE719" s="40"/>
      <c r="AF719" s="40"/>
      <c r="AG719" s="40"/>
      <c r="AH719" s="40"/>
      <c r="AI719" s="40"/>
      <c r="AJ719" s="40"/>
      <c r="AK719" s="40"/>
      <c r="AL719" s="40"/>
      <c r="AM719" s="40"/>
      <c r="AN719" s="40"/>
    </row>
    <row r="720" spans="1:40" ht="14.5">
      <c r="A720" s="3"/>
      <c r="B720" s="3"/>
      <c r="C720" s="3"/>
      <c r="D720" s="3"/>
      <c r="E720" s="3"/>
      <c r="F720" s="3"/>
      <c r="G720" s="3"/>
      <c r="H720" s="3"/>
      <c r="I720" s="3"/>
      <c r="J720" s="3"/>
      <c r="K720" s="3"/>
      <c r="L720" s="3"/>
      <c r="M720" s="3"/>
      <c r="N720" s="3"/>
      <c r="O720" s="3"/>
      <c r="P720" s="3"/>
      <c r="Q720" s="3"/>
      <c r="R720" s="3"/>
      <c r="S720" s="3"/>
      <c r="T720" s="3"/>
      <c r="U720" s="3"/>
      <c r="V720" s="40"/>
      <c r="W720" s="40"/>
      <c r="X720" s="40"/>
      <c r="Y720" s="40"/>
      <c r="Z720" s="40"/>
      <c r="AA720" s="40"/>
      <c r="AB720" s="40"/>
      <c r="AC720" s="40"/>
      <c r="AD720" s="40"/>
      <c r="AE720" s="40"/>
      <c r="AF720" s="40"/>
      <c r="AG720" s="40"/>
      <c r="AH720" s="40"/>
      <c r="AI720" s="40"/>
      <c r="AJ720" s="40"/>
      <c r="AK720" s="40"/>
      <c r="AL720" s="40"/>
      <c r="AM720" s="40"/>
      <c r="AN720" s="40"/>
    </row>
    <row r="721" spans="1:40" ht="14.5">
      <c r="A721" s="3"/>
      <c r="B721" s="3"/>
      <c r="C721" s="3"/>
      <c r="D721" s="3"/>
      <c r="E721" s="3"/>
      <c r="F721" s="3"/>
      <c r="G721" s="3"/>
      <c r="H721" s="3"/>
      <c r="I721" s="3"/>
      <c r="J721" s="3"/>
      <c r="K721" s="3"/>
      <c r="L721" s="3"/>
      <c r="M721" s="3"/>
      <c r="N721" s="3"/>
      <c r="O721" s="3"/>
      <c r="P721" s="3"/>
      <c r="Q721" s="3"/>
      <c r="R721" s="3"/>
      <c r="S721" s="3"/>
      <c r="T721" s="3"/>
      <c r="U721" s="3"/>
      <c r="V721" s="40"/>
      <c r="W721" s="40"/>
      <c r="X721" s="40"/>
      <c r="Y721" s="40"/>
      <c r="Z721" s="40"/>
      <c r="AA721" s="40"/>
      <c r="AB721" s="40"/>
      <c r="AC721" s="40"/>
      <c r="AD721" s="40"/>
      <c r="AE721" s="40"/>
      <c r="AF721" s="40"/>
      <c r="AG721" s="40"/>
      <c r="AH721" s="40"/>
      <c r="AI721" s="40"/>
      <c r="AJ721" s="40"/>
      <c r="AK721" s="40"/>
      <c r="AL721" s="40"/>
      <c r="AM721" s="40"/>
      <c r="AN721" s="40"/>
    </row>
    <row r="722" spans="1:40" ht="14.5">
      <c r="A722" s="3"/>
      <c r="B722" s="3"/>
      <c r="C722" s="3"/>
      <c r="D722" s="3"/>
      <c r="E722" s="3"/>
      <c r="F722" s="3"/>
      <c r="G722" s="3"/>
      <c r="H722" s="3"/>
      <c r="I722" s="3"/>
      <c r="J722" s="3"/>
      <c r="K722" s="3"/>
      <c r="L722" s="3"/>
      <c r="M722" s="3"/>
      <c r="N722" s="3"/>
      <c r="O722" s="3"/>
      <c r="P722" s="3"/>
      <c r="Q722" s="3"/>
      <c r="R722" s="3"/>
      <c r="S722" s="3"/>
      <c r="T722" s="3"/>
      <c r="U722" s="3"/>
      <c r="V722" s="40"/>
      <c r="W722" s="40"/>
      <c r="X722" s="40"/>
      <c r="Y722" s="40"/>
      <c r="Z722" s="40"/>
      <c r="AA722" s="40"/>
      <c r="AB722" s="40"/>
      <c r="AC722" s="40"/>
      <c r="AD722" s="40"/>
      <c r="AE722" s="40"/>
      <c r="AF722" s="40"/>
      <c r="AG722" s="40"/>
      <c r="AH722" s="40"/>
      <c r="AI722" s="40"/>
      <c r="AJ722" s="40"/>
      <c r="AK722" s="40"/>
      <c r="AL722" s="40"/>
      <c r="AM722" s="40"/>
      <c r="AN722" s="40"/>
    </row>
    <row r="723" spans="1:40" ht="14.5">
      <c r="A723" s="3"/>
      <c r="B723" s="3"/>
      <c r="C723" s="3"/>
      <c r="D723" s="3"/>
      <c r="E723" s="3"/>
      <c r="F723" s="3"/>
      <c r="G723" s="3"/>
      <c r="H723" s="3"/>
      <c r="I723" s="3"/>
      <c r="J723" s="3"/>
      <c r="K723" s="3"/>
      <c r="L723" s="3"/>
      <c r="M723" s="3"/>
      <c r="N723" s="3"/>
      <c r="O723" s="3"/>
      <c r="P723" s="3"/>
      <c r="Q723" s="3"/>
      <c r="R723" s="3"/>
      <c r="S723" s="3"/>
      <c r="T723" s="3"/>
      <c r="U723" s="3"/>
      <c r="V723" s="40"/>
      <c r="W723" s="40"/>
      <c r="X723" s="40"/>
      <c r="Y723" s="40"/>
      <c r="Z723" s="40"/>
      <c r="AA723" s="40"/>
      <c r="AB723" s="40"/>
      <c r="AC723" s="40"/>
      <c r="AD723" s="40"/>
      <c r="AE723" s="40"/>
      <c r="AF723" s="40"/>
      <c r="AG723" s="40"/>
      <c r="AH723" s="40"/>
      <c r="AI723" s="40"/>
      <c r="AJ723" s="40"/>
      <c r="AK723" s="40"/>
      <c r="AL723" s="40"/>
      <c r="AM723" s="40"/>
      <c r="AN723" s="40"/>
    </row>
    <row r="724" spans="1:40" ht="14.5">
      <c r="A724" s="3"/>
      <c r="B724" s="3"/>
      <c r="C724" s="3"/>
      <c r="D724" s="3"/>
      <c r="E724" s="3"/>
      <c r="F724" s="3"/>
      <c r="G724" s="3"/>
      <c r="H724" s="3"/>
      <c r="I724" s="3"/>
      <c r="J724" s="3"/>
      <c r="K724" s="3"/>
      <c r="L724" s="3"/>
      <c r="M724" s="3"/>
      <c r="N724" s="3"/>
      <c r="O724" s="3"/>
      <c r="P724" s="3"/>
      <c r="Q724" s="3"/>
      <c r="R724" s="3"/>
      <c r="S724" s="3"/>
      <c r="T724" s="3"/>
      <c r="U724" s="3"/>
      <c r="V724" s="40"/>
      <c r="W724" s="40"/>
      <c r="X724" s="40"/>
      <c r="Y724" s="40"/>
      <c r="Z724" s="40"/>
      <c r="AA724" s="40"/>
      <c r="AB724" s="40"/>
      <c r="AC724" s="40"/>
      <c r="AD724" s="40"/>
      <c r="AE724" s="40"/>
      <c r="AF724" s="40"/>
      <c r="AG724" s="40"/>
      <c r="AH724" s="40"/>
      <c r="AI724" s="40"/>
      <c r="AJ724" s="40"/>
      <c r="AK724" s="40"/>
      <c r="AL724" s="40"/>
      <c r="AM724" s="40"/>
      <c r="AN724" s="40"/>
    </row>
    <row r="725" spans="1:40" ht="14.5">
      <c r="A725" s="3"/>
      <c r="B725" s="3"/>
      <c r="C725" s="3"/>
      <c r="D725" s="3"/>
      <c r="E725" s="3"/>
      <c r="F725" s="3"/>
      <c r="G725" s="3"/>
      <c r="H725" s="3"/>
      <c r="I725" s="3"/>
      <c r="J725" s="3"/>
      <c r="K725" s="3"/>
      <c r="L725" s="3"/>
      <c r="M725" s="3"/>
      <c r="N725" s="3"/>
      <c r="O725" s="3"/>
      <c r="P725" s="3"/>
      <c r="Q725" s="3"/>
      <c r="R725" s="3"/>
      <c r="S725" s="3"/>
      <c r="T725" s="3"/>
      <c r="U725" s="3"/>
      <c r="V725" s="40"/>
      <c r="W725" s="40"/>
      <c r="X725" s="40"/>
      <c r="Y725" s="40"/>
      <c r="Z725" s="40"/>
      <c r="AA725" s="40"/>
      <c r="AB725" s="40"/>
      <c r="AC725" s="40"/>
      <c r="AD725" s="40"/>
      <c r="AE725" s="40"/>
      <c r="AF725" s="40"/>
      <c r="AG725" s="40"/>
      <c r="AH725" s="40"/>
      <c r="AI725" s="40"/>
      <c r="AJ725" s="40"/>
      <c r="AK725" s="40"/>
      <c r="AL725" s="40"/>
      <c r="AM725" s="40"/>
      <c r="AN725" s="40"/>
    </row>
    <row r="726" spans="1:40" ht="14.5">
      <c r="A726" s="3"/>
      <c r="B726" s="3"/>
      <c r="C726" s="3"/>
      <c r="D726" s="3"/>
      <c r="E726" s="3"/>
      <c r="F726" s="3"/>
      <c r="G726" s="3"/>
      <c r="H726" s="3"/>
      <c r="I726" s="3"/>
      <c r="J726" s="3"/>
      <c r="K726" s="3"/>
      <c r="L726" s="3"/>
      <c r="M726" s="3"/>
      <c r="N726" s="3"/>
      <c r="O726" s="3"/>
      <c r="P726" s="3"/>
      <c r="Q726" s="3"/>
      <c r="R726" s="3"/>
      <c r="S726" s="3"/>
      <c r="T726" s="3"/>
      <c r="U726" s="3"/>
      <c r="V726" s="40"/>
      <c r="W726" s="40"/>
      <c r="X726" s="40"/>
      <c r="Y726" s="40"/>
      <c r="Z726" s="40"/>
      <c r="AA726" s="40"/>
      <c r="AB726" s="40"/>
      <c r="AC726" s="40"/>
      <c r="AD726" s="40"/>
      <c r="AE726" s="40"/>
      <c r="AF726" s="40"/>
      <c r="AG726" s="40"/>
      <c r="AH726" s="40"/>
      <c r="AI726" s="40"/>
      <c r="AJ726" s="40"/>
      <c r="AK726" s="40"/>
      <c r="AL726" s="40"/>
      <c r="AM726" s="40"/>
      <c r="AN726" s="40"/>
    </row>
    <row r="727" spans="1:40" ht="14.5">
      <c r="A727" s="3"/>
      <c r="B727" s="3"/>
      <c r="C727" s="3"/>
      <c r="D727" s="3"/>
      <c r="E727" s="3"/>
      <c r="F727" s="3"/>
      <c r="G727" s="3"/>
      <c r="H727" s="3"/>
      <c r="I727" s="3"/>
      <c r="J727" s="3"/>
      <c r="K727" s="3"/>
      <c r="L727" s="3"/>
      <c r="M727" s="3"/>
      <c r="N727" s="3"/>
      <c r="O727" s="3"/>
      <c r="P727" s="3"/>
      <c r="Q727" s="3"/>
      <c r="R727" s="3"/>
      <c r="S727" s="3"/>
      <c r="T727" s="3"/>
      <c r="U727" s="3"/>
      <c r="V727" s="40"/>
      <c r="W727" s="40"/>
      <c r="X727" s="40"/>
      <c r="Y727" s="40"/>
      <c r="Z727" s="40"/>
      <c r="AA727" s="40"/>
      <c r="AB727" s="40"/>
      <c r="AC727" s="40"/>
      <c r="AD727" s="40"/>
      <c r="AE727" s="40"/>
      <c r="AF727" s="40"/>
      <c r="AG727" s="40"/>
      <c r="AH727" s="40"/>
      <c r="AI727" s="40"/>
      <c r="AJ727" s="40"/>
      <c r="AK727" s="40"/>
      <c r="AL727" s="40"/>
      <c r="AM727" s="40"/>
      <c r="AN727" s="40"/>
    </row>
    <row r="728" spans="1:40" ht="14.5">
      <c r="A728" s="3"/>
      <c r="B728" s="3"/>
      <c r="C728" s="3"/>
      <c r="D728" s="3"/>
      <c r="E728" s="3"/>
      <c r="F728" s="3"/>
      <c r="G728" s="3"/>
      <c r="H728" s="3"/>
      <c r="I728" s="3"/>
      <c r="J728" s="3"/>
      <c r="K728" s="3"/>
      <c r="L728" s="3"/>
      <c r="M728" s="3"/>
      <c r="N728" s="3"/>
      <c r="O728" s="3"/>
      <c r="P728" s="3"/>
      <c r="Q728" s="3"/>
      <c r="R728" s="3"/>
      <c r="S728" s="3"/>
      <c r="T728" s="3"/>
      <c r="U728" s="3"/>
      <c r="V728" s="40"/>
      <c r="W728" s="40"/>
      <c r="X728" s="40"/>
      <c r="Y728" s="40"/>
      <c r="Z728" s="40"/>
      <c r="AA728" s="40"/>
      <c r="AB728" s="40"/>
      <c r="AC728" s="40"/>
      <c r="AD728" s="40"/>
      <c r="AE728" s="40"/>
      <c r="AF728" s="40"/>
      <c r="AG728" s="40"/>
      <c r="AH728" s="40"/>
      <c r="AI728" s="40"/>
      <c r="AJ728" s="40"/>
      <c r="AK728" s="40"/>
      <c r="AL728" s="40"/>
      <c r="AM728" s="40"/>
      <c r="AN728" s="40"/>
    </row>
    <row r="729" spans="1:40" ht="14.5">
      <c r="A729" s="3"/>
      <c r="B729" s="3"/>
      <c r="C729" s="3"/>
      <c r="D729" s="3"/>
      <c r="E729" s="3"/>
      <c r="F729" s="3"/>
      <c r="G729" s="3"/>
      <c r="H729" s="3"/>
      <c r="I729" s="3"/>
      <c r="J729" s="3"/>
      <c r="K729" s="3"/>
      <c r="L729" s="3"/>
      <c r="M729" s="3"/>
      <c r="N729" s="3"/>
      <c r="O729" s="3"/>
      <c r="P729" s="3"/>
      <c r="Q729" s="3"/>
      <c r="R729" s="3"/>
      <c r="S729" s="3"/>
      <c r="T729" s="3"/>
      <c r="U729" s="3"/>
      <c r="V729" s="40"/>
      <c r="W729" s="40"/>
      <c r="X729" s="40"/>
      <c r="Y729" s="40"/>
      <c r="Z729" s="40"/>
      <c r="AA729" s="40"/>
      <c r="AB729" s="40"/>
      <c r="AC729" s="40"/>
      <c r="AD729" s="40"/>
      <c r="AE729" s="40"/>
      <c r="AF729" s="40"/>
      <c r="AG729" s="40"/>
      <c r="AH729" s="40"/>
      <c r="AI729" s="40"/>
      <c r="AJ729" s="40"/>
      <c r="AK729" s="40"/>
      <c r="AL729" s="40"/>
      <c r="AM729" s="40"/>
      <c r="AN729" s="40"/>
    </row>
    <row r="730" spans="1:40" ht="14.5">
      <c r="A730" s="3"/>
      <c r="B730" s="3"/>
      <c r="C730" s="3"/>
      <c r="D730" s="3"/>
      <c r="E730" s="3"/>
      <c r="F730" s="3"/>
      <c r="G730" s="3"/>
      <c r="H730" s="3"/>
      <c r="I730" s="3"/>
      <c r="J730" s="3"/>
      <c r="K730" s="3"/>
      <c r="L730" s="3"/>
      <c r="M730" s="3"/>
      <c r="N730" s="3"/>
      <c r="O730" s="3"/>
      <c r="P730" s="3"/>
      <c r="Q730" s="3"/>
      <c r="R730" s="3"/>
      <c r="S730" s="3"/>
      <c r="T730" s="3"/>
      <c r="U730" s="3"/>
      <c r="V730" s="40"/>
      <c r="W730" s="40"/>
      <c r="X730" s="40"/>
      <c r="Y730" s="40"/>
      <c r="Z730" s="40"/>
      <c r="AA730" s="40"/>
      <c r="AB730" s="40"/>
      <c r="AC730" s="40"/>
      <c r="AD730" s="40"/>
      <c r="AE730" s="40"/>
      <c r="AF730" s="40"/>
      <c r="AG730" s="40"/>
      <c r="AH730" s="40"/>
      <c r="AI730" s="40"/>
      <c r="AJ730" s="40"/>
      <c r="AK730" s="40"/>
      <c r="AL730" s="40"/>
      <c r="AM730" s="40"/>
      <c r="AN730" s="40"/>
    </row>
    <row r="731" spans="1:40" ht="14.5">
      <c r="A731" s="3"/>
      <c r="B731" s="3"/>
      <c r="C731" s="3"/>
      <c r="D731" s="3"/>
      <c r="E731" s="3"/>
      <c r="F731" s="3"/>
      <c r="G731" s="3"/>
      <c r="H731" s="3"/>
      <c r="I731" s="3"/>
      <c r="J731" s="3"/>
      <c r="K731" s="3"/>
      <c r="L731" s="3"/>
      <c r="M731" s="3"/>
      <c r="N731" s="3"/>
      <c r="O731" s="3"/>
      <c r="P731" s="3"/>
      <c r="Q731" s="3"/>
      <c r="R731" s="3"/>
      <c r="S731" s="3"/>
      <c r="T731" s="3"/>
      <c r="U731" s="3"/>
      <c r="V731" s="40"/>
      <c r="W731" s="40"/>
      <c r="X731" s="40"/>
      <c r="Y731" s="40"/>
      <c r="Z731" s="40"/>
      <c r="AA731" s="40"/>
      <c r="AB731" s="40"/>
      <c r="AC731" s="40"/>
      <c r="AD731" s="40"/>
      <c r="AE731" s="40"/>
      <c r="AF731" s="40"/>
      <c r="AG731" s="40"/>
      <c r="AH731" s="40"/>
      <c r="AI731" s="40"/>
      <c r="AJ731" s="40"/>
      <c r="AK731" s="40"/>
      <c r="AL731" s="40"/>
      <c r="AM731" s="40"/>
      <c r="AN731" s="40"/>
    </row>
    <row r="732" spans="1:40" ht="14.5">
      <c r="A732" s="3"/>
      <c r="B732" s="3"/>
      <c r="C732" s="3"/>
      <c r="D732" s="3"/>
      <c r="E732" s="3"/>
      <c r="F732" s="3"/>
      <c r="G732" s="3"/>
      <c r="H732" s="3"/>
      <c r="I732" s="3"/>
      <c r="J732" s="3"/>
      <c r="K732" s="3"/>
      <c r="L732" s="3"/>
      <c r="M732" s="3"/>
      <c r="N732" s="3"/>
      <c r="O732" s="3"/>
      <c r="P732" s="3"/>
      <c r="Q732" s="3"/>
      <c r="R732" s="3"/>
      <c r="S732" s="3"/>
      <c r="T732" s="3"/>
      <c r="U732" s="3"/>
      <c r="V732" s="40"/>
      <c r="W732" s="40"/>
      <c r="X732" s="40"/>
      <c r="Y732" s="40"/>
      <c r="Z732" s="40"/>
      <c r="AA732" s="40"/>
      <c r="AB732" s="40"/>
      <c r="AC732" s="40"/>
      <c r="AD732" s="40"/>
      <c r="AE732" s="40"/>
      <c r="AF732" s="40"/>
      <c r="AG732" s="40"/>
      <c r="AH732" s="40"/>
      <c r="AI732" s="40"/>
      <c r="AJ732" s="40"/>
      <c r="AK732" s="40"/>
      <c r="AL732" s="40"/>
      <c r="AM732" s="40"/>
      <c r="AN732" s="40"/>
    </row>
    <row r="733" spans="1:40" ht="14.5">
      <c r="A733" s="3"/>
      <c r="B733" s="3"/>
      <c r="C733" s="3"/>
      <c r="D733" s="3"/>
      <c r="E733" s="3"/>
      <c r="F733" s="3"/>
      <c r="G733" s="3"/>
      <c r="H733" s="3"/>
      <c r="I733" s="3"/>
      <c r="J733" s="3"/>
      <c r="K733" s="3"/>
      <c r="L733" s="3"/>
      <c r="M733" s="3"/>
      <c r="N733" s="3"/>
      <c r="O733" s="3"/>
      <c r="P733" s="3"/>
      <c r="Q733" s="3"/>
      <c r="R733" s="3"/>
      <c r="S733" s="3"/>
      <c r="T733" s="3"/>
      <c r="U733" s="3"/>
      <c r="V733" s="40"/>
      <c r="W733" s="40"/>
      <c r="X733" s="40"/>
      <c r="Y733" s="40"/>
      <c r="Z733" s="40"/>
      <c r="AA733" s="40"/>
      <c r="AB733" s="40"/>
      <c r="AC733" s="40"/>
      <c r="AD733" s="40"/>
      <c r="AE733" s="40"/>
      <c r="AF733" s="40"/>
      <c r="AG733" s="40"/>
      <c r="AH733" s="40"/>
      <c r="AI733" s="40"/>
      <c r="AJ733" s="40"/>
      <c r="AK733" s="40"/>
      <c r="AL733" s="40"/>
      <c r="AM733" s="40"/>
      <c r="AN733" s="40"/>
    </row>
    <row r="734" spans="1:40" ht="14.5">
      <c r="A734" s="3"/>
      <c r="B734" s="3"/>
      <c r="C734" s="3"/>
      <c r="D734" s="3"/>
      <c r="E734" s="3"/>
      <c r="F734" s="3"/>
      <c r="G734" s="3"/>
      <c r="H734" s="3"/>
      <c r="I734" s="3"/>
      <c r="J734" s="3"/>
      <c r="K734" s="3"/>
      <c r="L734" s="3"/>
      <c r="M734" s="3"/>
      <c r="N734" s="3"/>
      <c r="O734" s="3"/>
      <c r="P734" s="3"/>
      <c r="Q734" s="3"/>
      <c r="R734" s="3"/>
      <c r="S734" s="3"/>
      <c r="T734" s="3"/>
      <c r="U734" s="3"/>
      <c r="V734" s="40"/>
      <c r="W734" s="40"/>
      <c r="X734" s="40"/>
      <c r="Y734" s="40"/>
      <c r="Z734" s="40"/>
      <c r="AA734" s="40"/>
      <c r="AB734" s="40"/>
      <c r="AC734" s="40"/>
      <c r="AD734" s="40"/>
      <c r="AE734" s="40"/>
      <c r="AF734" s="40"/>
      <c r="AG734" s="40"/>
      <c r="AH734" s="40"/>
      <c r="AI734" s="40"/>
      <c r="AJ734" s="40"/>
      <c r="AK734" s="40"/>
      <c r="AL734" s="40"/>
      <c r="AM734" s="40"/>
      <c r="AN734" s="40"/>
    </row>
    <row r="735" spans="1:40" ht="14.5">
      <c r="A735" s="3"/>
      <c r="B735" s="3"/>
      <c r="C735" s="3"/>
      <c r="D735" s="3"/>
      <c r="E735" s="3"/>
      <c r="F735" s="3"/>
      <c r="G735" s="3"/>
      <c r="H735" s="3"/>
      <c r="I735" s="3"/>
      <c r="J735" s="3"/>
      <c r="K735" s="3"/>
      <c r="L735" s="3"/>
      <c r="M735" s="3"/>
      <c r="N735" s="3"/>
      <c r="O735" s="3"/>
      <c r="P735" s="3"/>
      <c r="Q735" s="3"/>
      <c r="R735" s="3"/>
      <c r="S735" s="3"/>
      <c r="T735" s="3"/>
      <c r="U735" s="3"/>
      <c r="V735" s="40"/>
      <c r="W735" s="40"/>
      <c r="X735" s="40"/>
      <c r="Y735" s="40"/>
      <c r="Z735" s="40"/>
      <c r="AA735" s="40"/>
      <c r="AB735" s="40"/>
      <c r="AC735" s="40"/>
      <c r="AD735" s="40"/>
      <c r="AE735" s="40"/>
      <c r="AF735" s="40"/>
      <c r="AG735" s="40"/>
      <c r="AH735" s="40"/>
      <c r="AI735" s="40"/>
      <c r="AJ735" s="40"/>
      <c r="AK735" s="40"/>
      <c r="AL735" s="40"/>
      <c r="AM735" s="40"/>
      <c r="AN735" s="40"/>
    </row>
    <row r="736" spans="1:40" ht="14.5">
      <c r="A736" s="3"/>
      <c r="B736" s="3"/>
      <c r="C736" s="3"/>
      <c r="D736" s="3"/>
      <c r="E736" s="3"/>
      <c r="F736" s="3"/>
      <c r="G736" s="3"/>
      <c r="H736" s="3"/>
      <c r="I736" s="3"/>
      <c r="J736" s="3"/>
      <c r="K736" s="3"/>
      <c r="L736" s="3"/>
      <c r="M736" s="3"/>
      <c r="N736" s="3"/>
      <c r="O736" s="3"/>
      <c r="P736" s="3"/>
      <c r="Q736" s="3"/>
      <c r="R736" s="3"/>
      <c r="S736" s="3"/>
      <c r="T736" s="3"/>
      <c r="U736" s="3"/>
      <c r="V736" s="40"/>
      <c r="W736" s="40"/>
      <c r="X736" s="40"/>
      <c r="Y736" s="40"/>
      <c r="Z736" s="40"/>
      <c r="AA736" s="40"/>
      <c r="AB736" s="40"/>
      <c r="AC736" s="40"/>
      <c r="AD736" s="40"/>
      <c r="AE736" s="40"/>
      <c r="AF736" s="40"/>
      <c r="AG736" s="40"/>
      <c r="AH736" s="40"/>
      <c r="AI736" s="40"/>
      <c r="AJ736" s="40"/>
      <c r="AK736" s="40"/>
      <c r="AL736" s="40"/>
      <c r="AM736" s="40"/>
      <c r="AN736" s="40"/>
    </row>
    <row r="737" spans="1:40" ht="14.5">
      <c r="A737" s="3"/>
      <c r="B737" s="3"/>
      <c r="C737" s="3"/>
      <c r="D737" s="3"/>
      <c r="E737" s="3"/>
      <c r="F737" s="3"/>
      <c r="G737" s="3"/>
      <c r="H737" s="3"/>
      <c r="I737" s="3"/>
      <c r="J737" s="3"/>
      <c r="K737" s="3"/>
      <c r="L737" s="3"/>
      <c r="M737" s="3"/>
      <c r="N737" s="3"/>
      <c r="O737" s="3"/>
      <c r="P737" s="3"/>
      <c r="Q737" s="3"/>
      <c r="R737" s="3"/>
      <c r="S737" s="3"/>
      <c r="T737" s="3"/>
      <c r="U737" s="3"/>
      <c r="V737" s="40"/>
      <c r="W737" s="40"/>
      <c r="X737" s="40"/>
      <c r="Y737" s="40"/>
      <c r="Z737" s="40"/>
      <c r="AA737" s="40"/>
      <c r="AB737" s="40"/>
      <c r="AC737" s="40"/>
      <c r="AD737" s="40"/>
      <c r="AE737" s="40"/>
      <c r="AF737" s="40"/>
      <c r="AG737" s="40"/>
      <c r="AH737" s="40"/>
      <c r="AI737" s="40"/>
      <c r="AJ737" s="40"/>
      <c r="AK737" s="40"/>
      <c r="AL737" s="40"/>
      <c r="AM737" s="40"/>
      <c r="AN737" s="40"/>
    </row>
    <row r="738" spans="1:40" ht="14.5">
      <c r="A738" s="3"/>
      <c r="B738" s="3"/>
      <c r="C738" s="3"/>
      <c r="D738" s="3"/>
      <c r="E738" s="3"/>
      <c r="F738" s="3"/>
      <c r="G738" s="3"/>
      <c r="H738" s="3"/>
      <c r="I738" s="3"/>
      <c r="J738" s="3"/>
      <c r="K738" s="3"/>
      <c r="L738" s="3"/>
      <c r="M738" s="3"/>
      <c r="N738" s="3"/>
      <c r="O738" s="3"/>
      <c r="P738" s="3"/>
      <c r="Q738" s="3"/>
      <c r="R738" s="3"/>
      <c r="S738" s="3"/>
      <c r="T738" s="3"/>
      <c r="U738" s="3"/>
      <c r="V738" s="40"/>
      <c r="W738" s="40"/>
      <c r="X738" s="40"/>
      <c r="Y738" s="40"/>
      <c r="Z738" s="40"/>
      <c r="AA738" s="40"/>
      <c r="AB738" s="40"/>
      <c r="AC738" s="40"/>
      <c r="AD738" s="40"/>
      <c r="AE738" s="40"/>
      <c r="AF738" s="40"/>
      <c r="AG738" s="40"/>
      <c r="AH738" s="40"/>
      <c r="AI738" s="40"/>
      <c r="AJ738" s="40"/>
      <c r="AK738" s="40"/>
      <c r="AL738" s="40"/>
      <c r="AM738" s="40"/>
      <c r="AN738" s="40"/>
    </row>
    <row r="739" spans="1:40" ht="14.5">
      <c r="A739" s="3"/>
      <c r="B739" s="3"/>
      <c r="C739" s="3"/>
      <c r="D739" s="3"/>
      <c r="E739" s="3"/>
      <c r="F739" s="3"/>
      <c r="G739" s="3"/>
      <c r="H739" s="3"/>
      <c r="I739" s="3"/>
      <c r="J739" s="3"/>
      <c r="K739" s="3"/>
      <c r="L739" s="3"/>
      <c r="M739" s="3"/>
      <c r="N739" s="3"/>
      <c r="O739" s="3"/>
      <c r="P739" s="3"/>
      <c r="Q739" s="3"/>
      <c r="R739" s="3"/>
      <c r="S739" s="3"/>
      <c r="T739" s="3"/>
      <c r="U739" s="3"/>
      <c r="V739" s="40"/>
      <c r="W739" s="40"/>
      <c r="X739" s="40"/>
      <c r="Y739" s="40"/>
      <c r="Z739" s="40"/>
      <c r="AA739" s="40"/>
      <c r="AB739" s="40"/>
      <c r="AC739" s="40"/>
      <c r="AD739" s="40"/>
      <c r="AE739" s="40"/>
      <c r="AF739" s="40"/>
      <c r="AG739" s="40"/>
      <c r="AH739" s="40"/>
      <c r="AI739" s="40"/>
      <c r="AJ739" s="40"/>
      <c r="AK739" s="40"/>
      <c r="AL739" s="40"/>
      <c r="AM739" s="40"/>
      <c r="AN739" s="40"/>
    </row>
    <row r="740" spans="1:40" ht="14.5">
      <c r="A740" s="3"/>
      <c r="B740" s="3"/>
      <c r="C740" s="3"/>
      <c r="D740" s="3"/>
      <c r="E740" s="3"/>
      <c r="F740" s="3"/>
      <c r="G740" s="3"/>
      <c r="H740" s="3"/>
      <c r="I740" s="3"/>
      <c r="J740" s="3"/>
      <c r="K740" s="3"/>
      <c r="L740" s="3"/>
      <c r="M740" s="3"/>
      <c r="N740" s="3"/>
      <c r="O740" s="3"/>
      <c r="P740" s="3"/>
      <c r="Q740" s="3"/>
      <c r="R740" s="3"/>
      <c r="S740" s="3"/>
      <c r="T740" s="3"/>
      <c r="U740" s="3"/>
      <c r="V740" s="40"/>
      <c r="W740" s="40"/>
      <c r="X740" s="40"/>
      <c r="Y740" s="40"/>
      <c r="Z740" s="40"/>
      <c r="AA740" s="40"/>
      <c r="AB740" s="40"/>
      <c r="AC740" s="40"/>
      <c r="AD740" s="40"/>
      <c r="AE740" s="40"/>
      <c r="AF740" s="40"/>
      <c r="AG740" s="40"/>
      <c r="AH740" s="40"/>
      <c r="AI740" s="40"/>
      <c r="AJ740" s="40"/>
      <c r="AK740" s="40"/>
      <c r="AL740" s="40"/>
      <c r="AM740" s="40"/>
      <c r="AN740" s="40"/>
    </row>
    <row r="741" spans="1:40" ht="14.5">
      <c r="A741" s="3"/>
      <c r="B741" s="3"/>
      <c r="C741" s="3"/>
      <c r="D741" s="3"/>
      <c r="E741" s="3"/>
      <c r="F741" s="3"/>
      <c r="G741" s="3"/>
      <c r="H741" s="3"/>
      <c r="I741" s="3"/>
      <c r="J741" s="3"/>
      <c r="K741" s="3"/>
      <c r="L741" s="3"/>
      <c r="M741" s="3"/>
      <c r="N741" s="3"/>
      <c r="O741" s="3"/>
      <c r="P741" s="3"/>
      <c r="Q741" s="3"/>
      <c r="R741" s="3"/>
      <c r="S741" s="3"/>
      <c r="T741" s="3"/>
      <c r="U741" s="3"/>
      <c r="V741" s="40"/>
      <c r="W741" s="40"/>
      <c r="X741" s="40"/>
      <c r="Y741" s="40"/>
      <c r="Z741" s="40"/>
      <c r="AA741" s="40"/>
      <c r="AB741" s="40"/>
      <c r="AC741" s="40"/>
      <c r="AD741" s="40"/>
      <c r="AE741" s="40"/>
      <c r="AF741" s="40"/>
      <c r="AG741" s="40"/>
      <c r="AH741" s="40"/>
      <c r="AI741" s="40"/>
      <c r="AJ741" s="40"/>
      <c r="AK741" s="40"/>
      <c r="AL741" s="40"/>
      <c r="AM741" s="40"/>
      <c r="AN741" s="40"/>
    </row>
    <row r="742" spans="1:40" ht="14.5">
      <c r="A742" s="3"/>
      <c r="B742" s="3"/>
      <c r="C742" s="3"/>
      <c r="D742" s="3"/>
      <c r="E742" s="3"/>
      <c r="F742" s="3"/>
      <c r="G742" s="3"/>
      <c r="H742" s="3"/>
      <c r="I742" s="3"/>
      <c r="J742" s="3"/>
      <c r="K742" s="3"/>
      <c r="L742" s="3"/>
      <c r="M742" s="3"/>
      <c r="N742" s="3"/>
      <c r="O742" s="3"/>
      <c r="P742" s="3"/>
      <c r="Q742" s="3"/>
      <c r="R742" s="3"/>
      <c r="S742" s="3"/>
      <c r="T742" s="3"/>
      <c r="U742" s="3"/>
      <c r="V742" s="40"/>
      <c r="W742" s="40"/>
      <c r="X742" s="40"/>
      <c r="Y742" s="40"/>
      <c r="Z742" s="40"/>
      <c r="AA742" s="40"/>
      <c r="AB742" s="40"/>
      <c r="AC742" s="40"/>
      <c r="AD742" s="40"/>
      <c r="AE742" s="40"/>
      <c r="AF742" s="40"/>
      <c r="AG742" s="40"/>
      <c r="AH742" s="40"/>
      <c r="AI742" s="40"/>
      <c r="AJ742" s="40"/>
      <c r="AK742" s="40"/>
      <c r="AL742" s="40"/>
      <c r="AM742" s="40"/>
      <c r="AN742" s="40"/>
    </row>
    <row r="743" spans="1:40" ht="14.5">
      <c r="A743" s="3"/>
      <c r="B743" s="3"/>
      <c r="C743" s="3"/>
      <c r="D743" s="3"/>
      <c r="E743" s="3"/>
      <c r="F743" s="3"/>
      <c r="G743" s="3"/>
      <c r="H743" s="3"/>
      <c r="I743" s="3"/>
      <c r="J743" s="3"/>
      <c r="K743" s="3"/>
      <c r="L743" s="3"/>
      <c r="M743" s="3"/>
      <c r="N743" s="3"/>
      <c r="O743" s="3"/>
      <c r="P743" s="3"/>
      <c r="Q743" s="3"/>
      <c r="R743" s="3"/>
      <c r="S743" s="3"/>
      <c r="T743" s="3"/>
      <c r="U743" s="3"/>
      <c r="V743" s="40"/>
      <c r="W743" s="40"/>
      <c r="X743" s="40"/>
      <c r="Y743" s="40"/>
      <c r="Z743" s="40"/>
      <c r="AA743" s="40"/>
      <c r="AB743" s="40"/>
      <c r="AC743" s="40"/>
      <c r="AD743" s="40"/>
      <c r="AE743" s="40"/>
      <c r="AF743" s="40"/>
      <c r="AG743" s="40"/>
      <c r="AH743" s="40"/>
      <c r="AI743" s="40"/>
      <c r="AJ743" s="40"/>
      <c r="AK743" s="40"/>
      <c r="AL743" s="40"/>
      <c r="AM743" s="40"/>
      <c r="AN743" s="40"/>
    </row>
    <row r="744" spans="1:40" ht="14.5">
      <c r="A744" s="3"/>
      <c r="B744" s="3"/>
      <c r="C744" s="3"/>
      <c r="D744" s="3"/>
      <c r="E744" s="3"/>
      <c r="F744" s="3"/>
      <c r="G744" s="3"/>
      <c r="H744" s="3"/>
      <c r="I744" s="3"/>
      <c r="J744" s="3"/>
      <c r="K744" s="3"/>
      <c r="L744" s="3"/>
      <c r="M744" s="3"/>
      <c r="N744" s="3"/>
      <c r="O744" s="3"/>
      <c r="P744" s="3"/>
      <c r="Q744" s="3"/>
      <c r="R744" s="3"/>
      <c r="S744" s="3"/>
      <c r="T744" s="3"/>
      <c r="U744" s="3"/>
      <c r="V744" s="40"/>
      <c r="W744" s="40"/>
      <c r="X744" s="40"/>
      <c r="Y744" s="40"/>
      <c r="Z744" s="40"/>
      <c r="AA744" s="40"/>
      <c r="AB744" s="40"/>
      <c r="AC744" s="40"/>
      <c r="AD744" s="40"/>
      <c r="AE744" s="40"/>
      <c r="AF744" s="40"/>
      <c r="AG744" s="40"/>
      <c r="AH744" s="40"/>
      <c r="AI744" s="40"/>
      <c r="AJ744" s="40"/>
      <c r="AK744" s="40"/>
      <c r="AL744" s="40"/>
      <c r="AM744" s="40"/>
      <c r="AN744" s="40"/>
    </row>
    <row r="745" spans="1:40" ht="14.5">
      <c r="A745" s="3"/>
      <c r="B745" s="3"/>
      <c r="C745" s="3"/>
      <c r="D745" s="3"/>
      <c r="E745" s="3"/>
      <c r="F745" s="3"/>
      <c r="G745" s="3"/>
      <c r="H745" s="3"/>
      <c r="I745" s="3"/>
      <c r="J745" s="3"/>
      <c r="K745" s="3"/>
      <c r="L745" s="3"/>
      <c r="M745" s="3"/>
      <c r="N745" s="3"/>
      <c r="O745" s="3"/>
      <c r="P745" s="3"/>
      <c r="Q745" s="3"/>
      <c r="R745" s="3"/>
      <c r="S745" s="3"/>
      <c r="T745" s="3"/>
      <c r="U745" s="3"/>
      <c r="V745" s="40"/>
      <c r="W745" s="40"/>
      <c r="X745" s="40"/>
      <c r="Y745" s="40"/>
      <c r="Z745" s="40"/>
      <c r="AA745" s="40"/>
      <c r="AB745" s="40"/>
      <c r="AC745" s="40"/>
      <c r="AD745" s="40"/>
      <c r="AE745" s="40"/>
      <c r="AF745" s="40"/>
      <c r="AG745" s="40"/>
      <c r="AH745" s="40"/>
      <c r="AI745" s="40"/>
      <c r="AJ745" s="40"/>
      <c r="AK745" s="40"/>
      <c r="AL745" s="40"/>
      <c r="AM745" s="40"/>
      <c r="AN745" s="40"/>
    </row>
    <row r="746" spans="1:40" ht="14.5">
      <c r="A746" s="3"/>
      <c r="B746" s="3"/>
      <c r="C746" s="3"/>
      <c r="D746" s="3"/>
      <c r="E746" s="3"/>
      <c r="F746" s="3"/>
      <c r="G746" s="3"/>
      <c r="H746" s="3"/>
      <c r="I746" s="3"/>
      <c r="J746" s="3"/>
      <c r="K746" s="3"/>
      <c r="L746" s="3"/>
      <c r="M746" s="3"/>
      <c r="N746" s="3"/>
      <c r="O746" s="3"/>
      <c r="P746" s="3"/>
      <c r="Q746" s="3"/>
      <c r="R746" s="3"/>
      <c r="S746" s="3"/>
      <c r="T746" s="3"/>
      <c r="U746" s="3"/>
      <c r="V746" s="40"/>
      <c r="W746" s="40"/>
      <c r="X746" s="40"/>
      <c r="Y746" s="40"/>
      <c r="Z746" s="40"/>
      <c r="AA746" s="40"/>
      <c r="AB746" s="40"/>
      <c r="AC746" s="40"/>
      <c r="AD746" s="40"/>
      <c r="AE746" s="40"/>
      <c r="AF746" s="40"/>
      <c r="AG746" s="40"/>
      <c r="AH746" s="40"/>
      <c r="AI746" s="40"/>
      <c r="AJ746" s="40"/>
      <c r="AK746" s="40"/>
      <c r="AL746" s="40"/>
      <c r="AM746" s="40"/>
      <c r="AN746" s="40"/>
    </row>
    <row r="747" spans="1:40" ht="14.5">
      <c r="A747" s="3"/>
      <c r="B747" s="3"/>
      <c r="C747" s="3"/>
      <c r="D747" s="3"/>
      <c r="E747" s="3"/>
      <c r="F747" s="3"/>
      <c r="G747" s="3"/>
      <c r="H747" s="3"/>
      <c r="I747" s="3"/>
      <c r="J747" s="3"/>
      <c r="K747" s="3"/>
      <c r="L747" s="3"/>
      <c r="M747" s="3"/>
      <c r="N747" s="3"/>
      <c r="O747" s="3"/>
      <c r="P747" s="3"/>
      <c r="Q747" s="3"/>
      <c r="R747" s="3"/>
      <c r="S747" s="3"/>
      <c r="T747" s="3"/>
      <c r="U747" s="3"/>
      <c r="V747" s="40"/>
      <c r="W747" s="40"/>
      <c r="X747" s="40"/>
      <c r="Y747" s="40"/>
      <c r="Z747" s="40"/>
      <c r="AA747" s="40"/>
      <c r="AB747" s="40"/>
      <c r="AC747" s="40"/>
      <c r="AD747" s="40"/>
      <c r="AE747" s="40"/>
      <c r="AF747" s="40"/>
      <c r="AG747" s="40"/>
      <c r="AH747" s="40"/>
      <c r="AI747" s="40"/>
      <c r="AJ747" s="40"/>
      <c r="AK747" s="40"/>
      <c r="AL747" s="40"/>
      <c r="AM747" s="40"/>
      <c r="AN747" s="40"/>
    </row>
    <row r="748" spans="1:40" ht="14.5">
      <c r="A748" s="3"/>
      <c r="B748" s="3"/>
      <c r="C748" s="3"/>
      <c r="D748" s="3"/>
      <c r="E748" s="3"/>
      <c r="F748" s="3"/>
      <c r="G748" s="3"/>
      <c r="H748" s="3"/>
      <c r="I748" s="3"/>
      <c r="J748" s="3"/>
      <c r="K748" s="3"/>
      <c r="L748" s="3"/>
      <c r="M748" s="3"/>
      <c r="N748" s="3"/>
      <c r="O748" s="3"/>
      <c r="P748" s="3"/>
      <c r="Q748" s="3"/>
      <c r="R748" s="3"/>
      <c r="S748" s="3"/>
      <c r="T748" s="3"/>
      <c r="U748" s="3"/>
      <c r="V748" s="40"/>
      <c r="W748" s="40"/>
      <c r="X748" s="40"/>
      <c r="Y748" s="40"/>
      <c r="Z748" s="40"/>
      <c r="AA748" s="40"/>
      <c r="AB748" s="40"/>
      <c r="AC748" s="40"/>
      <c r="AD748" s="40"/>
      <c r="AE748" s="40"/>
      <c r="AF748" s="40"/>
      <c r="AG748" s="40"/>
      <c r="AH748" s="40"/>
      <c r="AI748" s="40"/>
      <c r="AJ748" s="40"/>
      <c r="AK748" s="40"/>
      <c r="AL748" s="40"/>
      <c r="AM748" s="40"/>
      <c r="AN748" s="40"/>
    </row>
    <row r="749" spans="1:40" ht="14.5">
      <c r="A749" s="3"/>
      <c r="B749" s="3"/>
      <c r="C749" s="3"/>
      <c r="D749" s="3"/>
      <c r="E749" s="3"/>
      <c r="F749" s="3"/>
      <c r="G749" s="3"/>
      <c r="H749" s="3"/>
      <c r="I749" s="3"/>
      <c r="J749" s="3"/>
      <c r="K749" s="3"/>
      <c r="L749" s="3"/>
      <c r="M749" s="3"/>
      <c r="N749" s="3"/>
      <c r="O749" s="3"/>
      <c r="P749" s="3"/>
      <c r="Q749" s="3"/>
      <c r="R749" s="3"/>
      <c r="S749" s="3"/>
      <c r="T749" s="3"/>
      <c r="U749" s="3"/>
      <c r="V749" s="40"/>
      <c r="W749" s="40"/>
      <c r="X749" s="40"/>
      <c r="Y749" s="40"/>
      <c r="Z749" s="40"/>
      <c r="AA749" s="40"/>
      <c r="AB749" s="40"/>
      <c r="AC749" s="40"/>
      <c r="AD749" s="40"/>
      <c r="AE749" s="40"/>
      <c r="AF749" s="40"/>
      <c r="AG749" s="40"/>
      <c r="AH749" s="40"/>
      <c r="AI749" s="40"/>
      <c r="AJ749" s="40"/>
      <c r="AK749" s="40"/>
      <c r="AL749" s="40"/>
      <c r="AM749" s="40"/>
      <c r="AN749" s="40"/>
    </row>
    <row r="750" spans="1:40" ht="14.5">
      <c r="A750" s="3"/>
      <c r="B750" s="3"/>
      <c r="C750" s="3"/>
      <c r="D750" s="3"/>
      <c r="E750" s="3"/>
      <c r="F750" s="3"/>
      <c r="G750" s="3"/>
      <c r="H750" s="3"/>
      <c r="I750" s="3"/>
      <c r="J750" s="3"/>
      <c r="K750" s="3"/>
      <c r="L750" s="3"/>
      <c r="M750" s="3"/>
      <c r="N750" s="3"/>
      <c r="O750" s="3"/>
      <c r="P750" s="3"/>
      <c r="Q750" s="3"/>
      <c r="R750" s="3"/>
      <c r="S750" s="3"/>
      <c r="T750" s="3"/>
      <c r="U750" s="3"/>
      <c r="V750" s="40"/>
      <c r="W750" s="40"/>
      <c r="X750" s="40"/>
      <c r="Y750" s="40"/>
      <c r="Z750" s="40"/>
      <c r="AA750" s="40"/>
      <c r="AB750" s="40"/>
      <c r="AC750" s="40"/>
      <c r="AD750" s="40"/>
      <c r="AE750" s="40"/>
      <c r="AF750" s="40"/>
      <c r="AG750" s="40"/>
      <c r="AH750" s="40"/>
      <c r="AI750" s="40"/>
      <c r="AJ750" s="40"/>
      <c r="AK750" s="40"/>
      <c r="AL750" s="40"/>
      <c r="AM750" s="40"/>
      <c r="AN750" s="40"/>
    </row>
    <row r="751" spans="1:40" ht="14.5">
      <c r="A751" s="3"/>
      <c r="B751" s="3"/>
      <c r="C751" s="3"/>
      <c r="D751" s="3"/>
      <c r="E751" s="3"/>
      <c r="F751" s="3"/>
      <c r="G751" s="3"/>
      <c r="H751" s="3"/>
      <c r="I751" s="3"/>
      <c r="J751" s="3"/>
      <c r="K751" s="3"/>
      <c r="L751" s="3"/>
      <c r="M751" s="3"/>
      <c r="N751" s="3"/>
      <c r="O751" s="3"/>
      <c r="P751" s="3"/>
      <c r="Q751" s="3"/>
      <c r="R751" s="3"/>
      <c r="S751" s="3"/>
      <c r="T751" s="3"/>
      <c r="U751" s="3"/>
      <c r="V751" s="40"/>
      <c r="W751" s="40"/>
      <c r="X751" s="40"/>
      <c r="Y751" s="40"/>
      <c r="Z751" s="40"/>
      <c r="AA751" s="40"/>
      <c r="AB751" s="40"/>
      <c r="AC751" s="40"/>
      <c r="AD751" s="40"/>
      <c r="AE751" s="40"/>
      <c r="AF751" s="40"/>
      <c r="AG751" s="40"/>
      <c r="AH751" s="40"/>
      <c r="AI751" s="40"/>
      <c r="AJ751" s="40"/>
      <c r="AK751" s="40"/>
      <c r="AL751" s="40"/>
      <c r="AM751" s="40"/>
      <c r="AN751" s="40"/>
    </row>
    <row r="752" spans="1:40" ht="14.5">
      <c r="A752" s="3"/>
      <c r="B752" s="3"/>
      <c r="C752" s="3"/>
      <c r="D752" s="3"/>
      <c r="E752" s="3"/>
      <c r="F752" s="3"/>
      <c r="G752" s="3"/>
      <c r="H752" s="3"/>
      <c r="I752" s="3"/>
      <c r="J752" s="3"/>
      <c r="K752" s="3"/>
      <c r="L752" s="3"/>
      <c r="M752" s="3"/>
      <c r="N752" s="3"/>
      <c r="O752" s="3"/>
      <c r="P752" s="3"/>
      <c r="Q752" s="3"/>
      <c r="R752" s="3"/>
      <c r="S752" s="3"/>
      <c r="T752" s="3"/>
      <c r="U752" s="3"/>
      <c r="V752" s="40"/>
      <c r="W752" s="40"/>
      <c r="X752" s="40"/>
      <c r="Y752" s="40"/>
      <c r="Z752" s="40"/>
      <c r="AA752" s="40"/>
      <c r="AB752" s="40"/>
      <c r="AC752" s="40"/>
      <c r="AD752" s="40"/>
      <c r="AE752" s="40"/>
      <c r="AF752" s="40"/>
      <c r="AG752" s="40"/>
      <c r="AH752" s="40"/>
      <c r="AI752" s="40"/>
      <c r="AJ752" s="40"/>
      <c r="AK752" s="40"/>
      <c r="AL752" s="40"/>
      <c r="AM752" s="40"/>
      <c r="AN752" s="40"/>
    </row>
    <row r="753" spans="1:40" ht="14.5">
      <c r="A753" s="3"/>
      <c r="B753" s="3"/>
      <c r="C753" s="3"/>
      <c r="D753" s="3"/>
      <c r="E753" s="3"/>
      <c r="F753" s="3"/>
      <c r="G753" s="3"/>
      <c r="H753" s="3"/>
      <c r="I753" s="3"/>
      <c r="J753" s="3"/>
      <c r="K753" s="3"/>
      <c r="L753" s="3"/>
      <c r="M753" s="3"/>
      <c r="N753" s="3"/>
      <c r="O753" s="3"/>
      <c r="P753" s="3"/>
      <c r="Q753" s="3"/>
      <c r="R753" s="3"/>
      <c r="S753" s="3"/>
      <c r="T753" s="3"/>
      <c r="U753" s="3"/>
      <c r="V753" s="40"/>
      <c r="W753" s="40"/>
      <c r="X753" s="40"/>
      <c r="Y753" s="40"/>
      <c r="Z753" s="40"/>
      <c r="AA753" s="40"/>
      <c r="AB753" s="40"/>
      <c r="AC753" s="40"/>
      <c r="AD753" s="40"/>
      <c r="AE753" s="40"/>
      <c r="AF753" s="40"/>
      <c r="AG753" s="40"/>
      <c r="AH753" s="40"/>
      <c r="AI753" s="40"/>
      <c r="AJ753" s="40"/>
      <c r="AK753" s="40"/>
      <c r="AL753" s="40"/>
      <c r="AM753" s="40"/>
      <c r="AN753" s="40"/>
    </row>
    <row r="754" spans="1:40" ht="14.5">
      <c r="A754" s="3"/>
      <c r="B754" s="3"/>
      <c r="C754" s="3"/>
      <c r="D754" s="3"/>
      <c r="E754" s="3"/>
      <c r="F754" s="3"/>
      <c r="G754" s="3"/>
      <c r="H754" s="3"/>
      <c r="I754" s="3"/>
      <c r="J754" s="3"/>
      <c r="K754" s="3"/>
      <c r="L754" s="3"/>
      <c r="M754" s="3"/>
      <c r="N754" s="3"/>
      <c r="O754" s="3"/>
      <c r="P754" s="3"/>
      <c r="Q754" s="3"/>
      <c r="R754" s="3"/>
      <c r="S754" s="3"/>
      <c r="T754" s="3"/>
      <c r="U754" s="3"/>
      <c r="V754" s="40"/>
      <c r="W754" s="40"/>
      <c r="X754" s="40"/>
      <c r="Y754" s="40"/>
      <c r="Z754" s="40"/>
      <c r="AA754" s="40"/>
      <c r="AB754" s="40"/>
      <c r="AC754" s="40"/>
      <c r="AD754" s="40"/>
      <c r="AE754" s="40"/>
      <c r="AF754" s="40"/>
      <c r="AG754" s="40"/>
      <c r="AH754" s="40"/>
      <c r="AI754" s="40"/>
      <c r="AJ754" s="40"/>
      <c r="AK754" s="40"/>
      <c r="AL754" s="40"/>
      <c r="AM754" s="40"/>
      <c r="AN754" s="40"/>
    </row>
    <row r="755" spans="1:40" ht="14.5">
      <c r="A755" s="3"/>
      <c r="B755" s="3"/>
      <c r="C755" s="3"/>
      <c r="D755" s="3"/>
      <c r="E755" s="3"/>
      <c r="F755" s="3"/>
      <c r="G755" s="3"/>
      <c r="H755" s="3"/>
      <c r="I755" s="3"/>
      <c r="J755" s="3"/>
      <c r="K755" s="3"/>
      <c r="L755" s="3"/>
      <c r="M755" s="3"/>
      <c r="N755" s="3"/>
      <c r="O755" s="3"/>
      <c r="P755" s="3"/>
      <c r="Q755" s="3"/>
      <c r="R755" s="3"/>
      <c r="S755" s="3"/>
      <c r="T755" s="3"/>
      <c r="U755" s="3"/>
      <c r="V755" s="40"/>
      <c r="W755" s="40"/>
      <c r="X755" s="40"/>
      <c r="Y755" s="40"/>
      <c r="Z755" s="40"/>
      <c r="AA755" s="40"/>
      <c r="AB755" s="40"/>
      <c r="AC755" s="40"/>
      <c r="AD755" s="40"/>
      <c r="AE755" s="40"/>
      <c r="AF755" s="40"/>
      <c r="AG755" s="40"/>
      <c r="AH755" s="40"/>
      <c r="AI755" s="40"/>
      <c r="AJ755" s="40"/>
      <c r="AK755" s="40"/>
      <c r="AL755" s="40"/>
      <c r="AM755" s="40"/>
      <c r="AN755" s="40"/>
    </row>
    <row r="756" spans="1:40" ht="14.5">
      <c r="A756" s="3"/>
      <c r="B756" s="3"/>
      <c r="C756" s="3"/>
      <c r="D756" s="3"/>
      <c r="E756" s="3"/>
      <c r="F756" s="3"/>
      <c r="G756" s="3"/>
      <c r="H756" s="3"/>
      <c r="I756" s="3"/>
      <c r="J756" s="3"/>
      <c r="K756" s="3"/>
      <c r="L756" s="3"/>
      <c r="M756" s="3"/>
      <c r="N756" s="3"/>
      <c r="O756" s="3"/>
      <c r="P756" s="3"/>
      <c r="Q756" s="3"/>
      <c r="R756" s="3"/>
      <c r="S756" s="3"/>
      <c r="T756" s="3"/>
      <c r="U756" s="3"/>
      <c r="V756" s="40"/>
      <c r="W756" s="40"/>
      <c r="X756" s="40"/>
      <c r="Y756" s="40"/>
      <c r="Z756" s="40"/>
      <c r="AA756" s="40"/>
      <c r="AB756" s="40"/>
      <c r="AC756" s="40"/>
      <c r="AD756" s="40"/>
      <c r="AE756" s="40"/>
      <c r="AF756" s="40"/>
      <c r="AG756" s="40"/>
      <c r="AH756" s="40"/>
      <c r="AI756" s="40"/>
      <c r="AJ756" s="40"/>
      <c r="AK756" s="40"/>
      <c r="AL756" s="40"/>
      <c r="AM756" s="40"/>
      <c r="AN756" s="40"/>
    </row>
    <row r="757" spans="1:40" ht="14.5">
      <c r="A757" s="3"/>
      <c r="B757" s="3"/>
      <c r="C757" s="3"/>
      <c r="D757" s="3"/>
      <c r="E757" s="3"/>
      <c r="F757" s="3"/>
      <c r="G757" s="3"/>
      <c r="H757" s="3"/>
      <c r="I757" s="3"/>
      <c r="J757" s="3"/>
      <c r="K757" s="3"/>
      <c r="L757" s="3"/>
      <c r="M757" s="3"/>
      <c r="N757" s="3"/>
      <c r="O757" s="3"/>
      <c r="P757" s="3"/>
      <c r="Q757" s="3"/>
      <c r="R757" s="3"/>
      <c r="S757" s="3"/>
      <c r="T757" s="3"/>
      <c r="U757" s="3"/>
      <c r="V757" s="40"/>
      <c r="W757" s="40"/>
      <c r="X757" s="40"/>
      <c r="Y757" s="40"/>
      <c r="Z757" s="40"/>
      <c r="AA757" s="40"/>
      <c r="AB757" s="40"/>
      <c r="AC757" s="40"/>
      <c r="AD757" s="40"/>
      <c r="AE757" s="40"/>
      <c r="AF757" s="40"/>
      <c r="AG757" s="40"/>
      <c r="AH757" s="40"/>
      <c r="AI757" s="40"/>
      <c r="AJ757" s="40"/>
      <c r="AK757" s="40"/>
      <c r="AL757" s="40"/>
      <c r="AM757" s="40"/>
      <c r="AN757" s="40"/>
    </row>
    <row r="758" spans="1:40" ht="14.5">
      <c r="A758" s="3"/>
      <c r="B758" s="3"/>
      <c r="C758" s="3"/>
      <c r="D758" s="3"/>
      <c r="E758" s="3"/>
      <c r="F758" s="3"/>
      <c r="G758" s="3"/>
      <c r="H758" s="3"/>
      <c r="I758" s="3"/>
      <c r="J758" s="3"/>
      <c r="K758" s="3"/>
      <c r="L758" s="3"/>
      <c r="M758" s="3"/>
      <c r="N758" s="3"/>
      <c r="O758" s="3"/>
      <c r="P758" s="3"/>
      <c r="Q758" s="3"/>
      <c r="R758" s="3"/>
      <c r="S758" s="3"/>
      <c r="T758" s="3"/>
      <c r="U758" s="3"/>
      <c r="V758" s="40"/>
      <c r="W758" s="40"/>
      <c r="X758" s="40"/>
      <c r="Y758" s="40"/>
      <c r="Z758" s="40"/>
      <c r="AA758" s="40"/>
      <c r="AB758" s="40"/>
      <c r="AC758" s="40"/>
      <c r="AD758" s="40"/>
      <c r="AE758" s="40"/>
      <c r="AF758" s="40"/>
      <c r="AG758" s="40"/>
      <c r="AH758" s="40"/>
      <c r="AI758" s="40"/>
      <c r="AJ758" s="40"/>
      <c r="AK758" s="40"/>
      <c r="AL758" s="40"/>
      <c r="AM758" s="40"/>
      <c r="AN758" s="40"/>
    </row>
    <row r="759" spans="1:40" ht="14.5">
      <c r="A759" s="3"/>
      <c r="B759" s="3"/>
      <c r="C759" s="3"/>
      <c r="D759" s="3"/>
      <c r="E759" s="3"/>
      <c r="F759" s="3"/>
      <c r="G759" s="3"/>
      <c r="H759" s="3"/>
      <c r="I759" s="3"/>
      <c r="J759" s="3"/>
      <c r="K759" s="3"/>
      <c r="L759" s="3"/>
      <c r="M759" s="3"/>
      <c r="N759" s="3"/>
      <c r="O759" s="3"/>
      <c r="P759" s="3"/>
      <c r="Q759" s="3"/>
      <c r="R759" s="3"/>
      <c r="S759" s="3"/>
      <c r="T759" s="3"/>
      <c r="U759" s="3"/>
      <c r="V759" s="40"/>
      <c r="W759" s="40"/>
      <c r="X759" s="40"/>
      <c r="Y759" s="40"/>
      <c r="Z759" s="40"/>
      <c r="AA759" s="40"/>
      <c r="AB759" s="40"/>
      <c r="AC759" s="40"/>
      <c r="AD759" s="40"/>
      <c r="AE759" s="40"/>
      <c r="AF759" s="40"/>
      <c r="AG759" s="40"/>
      <c r="AH759" s="40"/>
      <c r="AI759" s="40"/>
      <c r="AJ759" s="40"/>
      <c r="AK759" s="40"/>
      <c r="AL759" s="40"/>
      <c r="AM759" s="40"/>
      <c r="AN759" s="40"/>
    </row>
    <row r="760" spans="1:40" ht="14.5">
      <c r="A760" s="3"/>
      <c r="B760" s="3"/>
      <c r="C760" s="3"/>
      <c r="D760" s="3"/>
      <c r="E760" s="3"/>
      <c r="F760" s="3"/>
      <c r="G760" s="3"/>
      <c r="H760" s="3"/>
      <c r="I760" s="3"/>
      <c r="J760" s="3"/>
      <c r="K760" s="3"/>
      <c r="L760" s="3"/>
      <c r="M760" s="3"/>
      <c r="N760" s="3"/>
      <c r="O760" s="3"/>
      <c r="P760" s="3"/>
      <c r="Q760" s="3"/>
      <c r="R760" s="3"/>
      <c r="S760" s="3"/>
      <c r="T760" s="3"/>
      <c r="U760" s="3"/>
      <c r="V760" s="40"/>
      <c r="W760" s="40"/>
      <c r="X760" s="40"/>
      <c r="Y760" s="40"/>
      <c r="Z760" s="40"/>
      <c r="AA760" s="40"/>
      <c r="AB760" s="40"/>
      <c r="AC760" s="40"/>
      <c r="AD760" s="40"/>
      <c r="AE760" s="40"/>
      <c r="AF760" s="40"/>
      <c r="AG760" s="40"/>
      <c r="AH760" s="40"/>
      <c r="AI760" s="40"/>
      <c r="AJ760" s="40"/>
      <c r="AK760" s="40"/>
      <c r="AL760" s="40"/>
      <c r="AM760" s="40"/>
      <c r="AN760" s="40"/>
    </row>
    <row r="761" spans="1:40" ht="14.5">
      <c r="A761" s="3"/>
      <c r="B761" s="3"/>
      <c r="C761" s="3"/>
      <c r="D761" s="3"/>
      <c r="E761" s="3"/>
      <c r="F761" s="3"/>
      <c r="G761" s="3"/>
      <c r="H761" s="3"/>
      <c r="I761" s="3"/>
      <c r="J761" s="3"/>
      <c r="K761" s="3"/>
      <c r="L761" s="3"/>
      <c r="M761" s="3"/>
      <c r="N761" s="3"/>
      <c r="O761" s="3"/>
      <c r="P761" s="3"/>
      <c r="Q761" s="3"/>
      <c r="R761" s="3"/>
      <c r="S761" s="3"/>
      <c r="T761" s="3"/>
      <c r="U761" s="3"/>
      <c r="V761" s="40"/>
      <c r="W761" s="40"/>
      <c r="X761" s="40"/>
      <c r="Y761" s="40"/>
      <c r="Z761" s="40"/>
      <c r="AA761" s="40"/>
      <c r="AB761" s="40"/>
      <c r="AC761" s="40"/>
      <c r="AD761" s="40"/>
      <c r="AE761" s="40"/>
      <c r="AF761" s="40"/>
      <c r="AG761" s="40"/>
      <c r="AH761" s="40"/>
      <c r="AI761" s="40"/>
      <c r="AJ761" s="40"/>
      <c r="AK761" s="40"/>
      <c r="AL761" s="40"/>
      <c r="AM761" s="40"/>
      <c r="AN761" s="40"/>
    </row>
    <row r="762" spans="1:40" ht="14.5">
      <c r="A762" s="3"/>
      <c r="B762" s="3"/>
      <c r="C762" s="3"/>
      <c r="D762" s="3"/>
      <c r="E762" s="3"/>
      <c r="F762" s="3"/>
      <c r="G762" s="3"/>
      <c r="H762" s="3"/>
      <c r="I762" s="3"/>
      <c r="J762" s="3"/>
      <c r="K762" s="3"/>
      <c r="L762" s="3"/>
      <c r="M762" s="3"/>
      <c r="N762" s="3"/>
      <c r="O762" s="3"/>
      <c r="P762" s="3"/>
      <c r="Q762" s="3"/>
      <c r="R762" s="3"/>
      <c r="S762" s="3"/>
      <c r="T762" s="3"/>
      <c r="U762" s="3"/>
      <c r="V762" s="40"/>
      <c r="W762" s="40"/>
      <c r="X762" s="40"/>
      <c r="Y762" s="40"/>
      <c r="Z762" s="40"/>
      <c r="AA762" s="40"/>
      <c r="AB762" s="40"/>
      <c r="AC762" s="40"/>
      <c r="AD762" s="40"/>
      <c r="AE762" s="40"/>
      <c r="AF762" s="40"/>
      <c r="AG762" s="40"/>
      <c r="AH762" s="40"/>
      <c r="AI762" s="40"/>
      <c r="AJ762" s="40"/>
      <c r="AK762" s="40"/>
      <c r="AL762" s="40"/>
      <c r="AM762" s="40"/>
      <c r="AN762" s="40"/>
    </row>
    <row r="763" spans="1:40" ht="14.5">
      <c r="A763" s="3"/>
      <c r="B763" s="3"/>
      <c r="C763" s="3"/>
      <c r="D763" s="3"/>
      <c r="E763" s="3"/>
      <c r="F763" s="3"/>
      <c r="G763" s="3"/>
      <c r="H763" s="3"/>
      <c r="I763" s="3"/>
      <c r="J763" s="3"/>
      <c r="K763" s="3"/>
      <c r="L763" s="3"/>
      <c r="M763" s="3"/>
      <c r="N763" s="3"/>
      <c r="O763" s="3"/>
      <c r="P763" s="3"/>
      <c r="Q763" s="3"/>
      <c r="R763" s="3"/>
      <c r="S763" s="3"/>
      <c r="T763" s="3"/>
      <c r="U763" s="3"/>
      <c r="V763" s="40"/>
      <c r="W763" s="40"/>
      <c r="X763" s="40"/>
      <c r="Y763" s="40"/>
      <c r="Z763" s="40"/>
      <c r="AA763" s="40"/>
      <c r="AB763" s="40"/>
      <c r="AC763" s="40"/>
      <c r="AD763" s="40"/>
      <c r="AE763" s="40"/>
      <c r="AF763" s="40"/>
      <c r="AG763" s="40"/>
      <c r="AH763" s="40"/>
      <c r="AI763" s="40"/>
      <c r="AJ763" s="40"/>
      <c r="AK763" s="40"/>
      <c r="AL763" s="40"/>
      <c r="AM763" s="40"/>
      <c r="AN763" s="40"/>
    </row>
    <row r="764" spans="1:40" ht="14.5">
      <c r="A764" s="3"/>
      <c r="B764" s="3"/>
      <c r="C764" s="3"/>
      <c r="D764" s="3"/>
      <c r="E764" s="3"/>
      <c r="F764" s="3"/>
      <c r="G764" s="3"/>
      <c r="H764" s="3"/>
      <c r="I764" s="3"/>
      <c r="J764" s="3"/>
      <c r="K764" s="3"/>
      <c r="L764" s="3"/>
      <c r="M764" s="3"/>
      <c r="N764" s="3"/>
      <c r="O764" s="3"/>
      <c r="P764" s="3"/>
      <c r="Q764" s="3"/>
      <c r="R764" s="3"/>
      <c r="S764" s="3"/>
      <c r="T764" s="3"/>
      <c r="U764" s="3"/>
      <c r="V764" s="40"/>
      <c r="W764" s="40"/>
      <c r="X764" s="40"/>
      <c r="Y764" s="40"/>
      <c r="Z764" s="40"/>
      <c r="AA764" s="40"/>
      <c r="AB764" s="40"/>
      <c r="AC764" s="40"/>
      <c r="AD764" s="40"/>
      <c r="AE764" s="40"/>
      <c r="AF764" s="40"/>
      <c r="AG764" s="40"/>
      <c r="AH764" s="40"/>
      <c r="AI764" s="40"/>
      <c r="AJ764" s="40"/>
      <c r="AK764" s="40"/>
      <c r="AL764" s="40"/>
      <c r="AM764" s="40"/>
      <c r="AN764" s="40"/>
    </row>
    <row r="765" spans="1:40" ht="14.5">
      <c r="A765" s="3"/>
      <c r="B765" s="3"/>
      <c r="C765" s="3"/>
      <c r="D765" s="3"/>
      <c r="E765" s="3"/>
      <c r="F765" s="3"/>
      <c r="G765" s="3"/>
      <c r="H765" s="3"/>
      <c r="I765" s="3"/>
      <c r="J765" s="3"/>
      <c r="K765" s="3"/>
      <c r="L765" s="3"/>
      <c r="M765" s="3"/>
      <c r="N765" s="3"/>
      <c r="O765" s="3"/>
      <c r="P765" s="3"/>
      <c r="Q765" s="3"/>
      <c r="R765" s="3"/>
      <c r="S765" s="3"/>
      <c r="T765" s="3"/>
      <c r="U765" s="3"/>
      <c r="V765" s="40"/>
      <c r="W765" s="40"/>
      <c r="X765" s="40"/>
      <c r="Y765" s="40"/>
      <c r="Z765" s="40"/>
      <c r="AA765" s="40"/>
      <c r="AB765" s="40"/>
      <c r="AC765" s="40"/>
      <c r="AD765" s="40"/>
      <c r="AE765" s="40"/>
      <c r="AF765" s="40"/>
      <c r="AG765" s="40"/>
      <c r="AH765" s="40"/>
      <c r="AI765" s="40"/>
      <c r="AJ765" s="40"/>
      <c r="AK765" s="40"/>
      <c r="AL765" s="40"/>
      <c r="AM765" s="40"/>
      <c r="AN765" s="40"/>
    </row>
    <row r="766" spans="1:40" ht="14.5">
      <c r="A766" s="3"/>
      <c r="B766" s="3"/>
      <c r="C766" s="3"/>
      <c r="D766" s="3"/>
      <c r="E766" s="3"/>
      <c r="F766" s="3"/>
      <c r="G766" s="3"/>
      <c r="H766" s="3"/>
      <c r="I766" s="3"/>
      <c r="J766" s="3"/>
      <c r="K766" s="3"/>
      <c r="L766" s="3"/>
      <c r="M766" s="3"/>
      <c r="N766" s="3"/>
      <c r="O766" s="3"/>
      <c r="P766" s="3"/>
      <c r="Q766" s="3"/>
      <c r="R766" s="3"/>
      <c r="S766" s="3"/>
      <c r="T766" s="3"/>
      <c r="U766" s="3"/>
      <c r="V766" s="40"/>
      <c r="W766" s="40"/>
      <c r="X766" s="40"/>
      <c r="Y766" s="40"/>
      <c r="Z766" s="40"/>
      <c r="AA766" s="40"/>
      <c r="AB766" s="40"/>
      <c r="AC766" s="40"/>
      <c r="AD766" s="40"/>
      <c r="AE766" s="40"/>
      <c r="AF766" s="40"/>
      <c r="AG766" s="40"/>
      <c r="AH766" s="40"/>
      <c r="AI766" s="40"/>
      <c r="AJ766" s="40"/>
      <c r="AK766" s="40"/>
      <c r="AL766" s="40"/>
      <c r="AM766" s="40"/>
      <c r="AN766" s="40"/>
    </row>
    <row r="767" spans="1:40" ht="14.5">
      <c r="A767" s="3"/>
      <c r="B767" s="3"/>
      <c r="C767" s="3"/>
      <c r="D767" s="3"/>
      <c r="E767" s="3"/>
      <c r="F767" s="3"/>
      <c r="G767" s="3"/>
      <c r="H767" s="3"/>
      <c r="I767" s="3"/>
      <c r="J767" s="3"/>
      <c r="K767" s="3"/>
      <c r="L767" s="3"/>
      <c r="M767" s="3"/>
      <c r="N767" s="3"/>
      <c r="O767" s="3"/>
      <c r="P767" s="3"/>
      <c r="Q767" s="3"/>
      <c r="R767" s="3"/>
      <c r="S767" s="3"/>
      <c r="T767" s="3"/>
      <c r="U767" s="3"/>
      <c r="V767" s="40"/>
      <c r="W767" s="40"/>
      <c r="X767" s="40"/>
      <c r="Y767" s="40"/>
      <c r="Z767" s="40"/>
      <c r="AA767" s="40"/>
      <c r="AB767" s="40"/>
      <c r="AC767" s="40"/>
      <c r="AD767" s="40"/>
      <c r="AE767" s="40"/>
      <c r="AF767" s="40"/>
      <c r="AG767" s="40"/>
      <c r="AH767" s="40"/>
      <c r="AI767" s="40"/>
      <c r="AJ767" s="40"/>
      <c r="AK767" s="40"/>
      <c r="AL767" s="40"/>
      <c r="AM767" s="40"/>
      <c r="AN767" s="40"/>
    </row>
    <row r="768" spans="1:40" ht="14.5">
      <c r="A768" s="3"/>
      <c r="B768" s="3"/>
      <c r="C768" s="3"/>
      <c r="D768" s="3"/>
      <c r="E768" s="3"/>
      <c r="F768" s="3"/>
      <c r="G768" s="3"/>
      <c r="H768" s="3"/>
      <c r="I768" s="3"/>
      <c r="J768" s="3"/>
      <c r="K768" s="3"/>
      <c r="L768" s="3"/>
      <c r="M768" s="3"/>
      <c r="N768" s="3"/>
      <c r="O768" s="3"/>
      <c r="P768" s="3"/>
      <c r="Q768" s="3"/>
      <c r="R768" s="3"/>
      <c r="S768" s="3"/>
      <c r="T768" s="3"/>
      <c r="U768" s="3"/>
      <c r="V768" s="40"/>
      <c r="W768" s="40"/>
      <c r="X768" s="40"/>
      <c r="Y768" s="40"/>
      <c r="Z768" s="40"/>
      <c r="AA768" s="40"/>
      <c r="AB768" s="40"/>
      <c r="AC768" s="40"/>
      <c r="AD768" s="40"/>
      <c r="AE768" s="40"/>
      <c r="AF768" s="40"/>
      <c r="AG768" s="40"/>
      <c r="AH768" s="40"/>
      <c r="AI768" s="40"/>
      <c r="AJ768" s="40"/>
      <c r="AK768" s="40"/>
      <c r="AL768" s="40"/>
      <c r="AM768" s="40"/>
      <c r="AN768" s="40"/>
    </row>
    <row r="769" spans="1:40" ht="14.5">
      <c r="A769" s="3"/>
      <c r="B769" s="3"/>
      <c r="C769" s="3"/>
      <c r="D769" s="3"/>
      <c r="E769" s="3"/>
      <c r="F769" s="3"/>
      <c r="G769" s="3"/>
      <c r="H769" s="3"/>
      <c r="I769" s="3"/>
      <c r="J769" s="3"/>
      <c r="K769" s="3"/>
      <c r="L769" s="3"/>
      <c r="M769" s="3"/>
      <c r="N769" s="3"/>
      <c r="O769" s="3"/>
      <c r="P769" s="3"/>
      <c r="Q769" s="3"/>
      <c r="R769" s="3"/>
      <c r="S769" s="3"/>
      <c r="T769" s="3"/>
      <c r="U769" s="3"/>
      <c r="V769" s="40"/>
      <c r="W769" s="40"/>
      <c r="X769" s="40"/>
      <c r="Y769" s="40"/>
      <c r="Z769" s="40"/>
      <c r="AA769" s="40"/>
      <c r="AB769" s="40"/>
      <c r="AC769" s="40"/>
      <c r="AD769" s="40"/>
      <c r="AE769" s="40"/>
      <c r="AF769" s="40"/>
      <c r="AG769" s="40"/>
      <c r="AH769" s="40"/>
      <c r="AI769" s="40"/>
      <c r="AJ769" s="40"/>
      <c r="AK769" s="40"/>
      <c r="AL769" s="40"/>
      <c r="AM769" s="40"/>
      <c r="AN769" s="40"/>
    </row>
    <row r="770" spans="1:40" ht="14.5">
      <c r="A770" s="3"/>
      <c r="B770" s="3"/>
      <c r="C770" s="3"/>
      <c r="D770" s="3"/>
      <c r="E770" s="3"/>
      <c r="F770" s="3"/>
      <c r="G770" s="3"/>
      <c r="H770" s="3"/>
      <c r="I770" s="3"/>
      <c r="J770" s="3"/>
      <c r="K770" s="3"/>
      <c r="L770" s="3"/>
      <c r="M770" s="3"/>
      <c r="N770" s="3"/>
      <c r="O770" s="3"/>
      <c r="P770" s="3"/>
      <c r="Q770" s="3"/>
      <c r="R770" s="3"/>
      <c r="S770" s="3"/>
      <c r="T770" s="3"/>
      <c r="U770" s="3"/>
      <c r="V770" s="40"/>
      <c r="W770" s="40"/>
      <c r="X770" s="40"/>
      <c r="Y770" s="40"/>
      <c r="Z770" s="40"/>
      <c r="AA770" s="40"/>
      <c r="AB770" s="40"/>
      <c r="AC770" s="40"/>
      <c r="AD770" s="40"/>
      <c r="AE770" s="40"/>
      <c r="AF770" s="40"/>
      <c r="AG770" s="40"/>
      <c r="AH770" s="40"/>
      <c r="AI770" s="40"/>
      <c r="AJ770" s="40"/>
      <c r="AK770" s="40"/>
      <c r="AL770" s="40"/>
      <c r="AM770" s="40"/>
      <c r="AN770" s="40"/>
    </row>
    <row r="771" spans="1:40" ht="14.5">
      <c r="A771" s="3"/>
      <c r="B771" s="3"/>
      <c r="C771" s="3"/>
      <c r="D771" s="3"/>
      <c r="E771" s="3"/>
      <c r="F771" s="3"/>
      <c r="G771" s="3"/>
      <c r="H771" s="3"/>
      <c r="I771" s="3"/>
      <c r="J771" s="3"/>
      <c r="K771" s="3"/>
      <c r="L771" s="3"/>
      <c r="M771" s="3"/>
      <c r="N771" s="3"/>
      <c r="O771" s="3"/>
      <c r="P771" s="3"/>
      <c r="Q771" s="3"/>
      <c r="R771" s="3"/>
      <c r="S771" s="3"/>
      <c r="T771" s="3"/>
      <c r="U771" s="3"/>
      <c r="V771" s="40"/>
      <c r="W771" s="40"/>
      <c r="X771" s="40"/>
      <c r="Y771" s="40"/>
      <c r="Z771" s="40"/>
      <c r="AA771" s="40"/>
      <c r="AB771" s="40"/>
      <c r="AC771" s="40"/>
      <c r="AD771" s="40"/>
      <c r="AE771" s="40"/>
      <c r="AF771" s="40"/>
      <c r="AG771" s="40"/>
      <c r="AH771" s="40"/>
      <c r="AI771" s="40"/>
      <c r="AJ771" s="40"/>
      <c r="AK771" s="40"/>
      <c r="AL771" s="40"/>
      <c r="AM771" s="40"/>
      <c r="AN771" s="40"/>
    </row>
    <row r="772" spans="1:40" ht="14.5">
      <c r="A772" s="3"/>
      <c r="B772" s="3"/>
      <c r="C772" s="3"/>
      <c r="D772" s="3"/>
      <c r="E772" s="3"/>
      <c r="F772" s="3"/>
      <c r="G772" s="3"/>
      <c r="H772" s="3"/>
      <c r="I772" s="3"/>
      <c r="J772" s="3"/>
      <c r="K772" s="3"/>
      <c r="L772" s="3"/>
      <c r="M772" s="3"/>
      <c r="N772" s="3"/>
      <c r="O772" s="3"/>
      <c r="P772" s="3"/>
      <c r="Q772" s="3"/>
      <c r="R772" s="3"/>
      <c r="S772" s="3"/>
      <c r="T772" s="3"/>
      <c r="U772" s="3"/>
      <c r="V772" s="40"/>
      <c r="W772" s="40"/>
      <c r="X772" s="40"/>
      <c r="Y772" s="40"/>
      <c r="Z772" s="40"/>
      <c r="AA772" s="40"/>
      <c r="AB772" s="40"/>
      <c r="AC772" s="40"/>
      <c r="AD772" s="40"/>
      <c r="AE772" s="40"/>
      <c r="AF772" s="40"/>
      <c r="AG772" s="40"/>
      <c r="AH772" s="40"/>
      <c r="AI772" s="40"/>
      <c r="AJ772" s="40"/>
      <c r="AK772" s="40"/>
      <c r="AL772" s="40"/>
      <c r="AM772" s="40"/>
      <c r="AN772" s="40"/>
    </row>
    <row r="773" spans="1:40" ht="14.5">
      <c r="A773" s="3"/>
      <c r="B773" s="3"/>
      <c r="C773" s="3"/>
      <c r="D773" s="3"/>
      <c r="E773" s="3"/>
      <c r="F773" s="3"/>
      <c r="G773" s="3"/>
      <c r="H773" s="3"/>
      <c r="I773" s="3"/>
      <c r="J773" s="3"/>
      <c r="K773" s="3"/>
      <c r="L773" s="3"/>
      <c r="M773" s="3"/>
      <c r="N773" s="3"/>
      <c r="O773" s="3"/>
      <c r="P773" s="3"/>
      <c r="Q773" s="3"/>
      <c r="R773" s="3"/>
      <c r="S773" s="3"/>
      <c r="T773" s="3"/>
      <c r="U773" s="3"/>
      <c r="V773" s="40"/>
      <c r="W773" s="40"/>
      <c r="X773" s="40"/>
      <c r="Y773" s="40"/>
      <c r="Z773" s="40"/>
      <c r="AA773" s="40"/>
      <c r="AB773" s="40"/>
      <c r="AC773" s="40"/>
      <c r="AD773" s="40"/>
      <c r="AE773" s="40"/>
      <c r="AF773" s="40"/>
      <c r="AG773" s="40"/>
      <c r="AH773" s="40"/>
      <c r="AI773" s="40"/>
      <c r="AJ773" s="40"/>
      <c r="AK773" s="40"/>
      <c r="AL773" s="40"/>
      <c r="AM773" s="40"/>
      <c r="AN773" s="40"/>
    </row>
    <row r="774" spans="1:40" ht="14.5">
      <c r="A774" s="3"/>
      <c r="B774" s="3"/>
      <c r="C774" s="3"/>
      <c r="D774" s="3"/>
      <c r="E774" s="3"/>
      <c r="F774" s="3"/>
      <c r="G774" s="3"/>
      <c r="H774" s="3"/>
      <c r="I774" s="3"/>
      <c r="J774" s="3"/>
      <c r="K774" s="3"/>
      <c r="L774" s="3"/>
      <c r="M774" s="3"/>
      <c r="N774" s="3"/>
      <c r="O774" s="3"/>
      <c r="P774" s="3"/>
      <c r="Q774" s="3"/>
      <c r="R774" s="3"/>
      <c r="S774" s="3"/>
      <c r="T774" s="3"/>
      <c r="U774" s="3"/>
      <c r="V774" s="40"/>
      <c r="W774" s="40"/>
      <c r="X774" s="40"/>
      <c r="Y774" s="40"/>
      <c r="Z774" s="40"/>
      <c r="AA774" s="40"/>
      <c r="AB774" s="40"/>
      <c r="AC774" s="40"/>
      <c r="AD774" s="40"/>
      <c r="AE774" s="40"/>
      <c r="AF774" s="40"/>
      <c r="AG774" s="40"/>
      <c r="AH774" s="40"/>
      <c r="AI774" s="40"/>
      <c r="AJ774" s="40"/>
      <c r="AK774" s="40"/>
      <c r="AL774" s="40"/>
      <c r="AM774" s="40"/>
      <c r="AN774" s="40"/>
    </row>
    <row r="775" spans="1:40" ht="14.5">
      <c r="A775" s="3"/>
      <c r="B775" s="3"/>
      <c r="C775" s="3"/>
      <c r="D775" s="3"/>
      <c r="E775" s="3"/>
      <c r="F775" s="3"/>
      <c r="G775" s="3"/>
      <c r="H775" s="3"/>
      <c r="I775" s="3"/>
      <c r="J775" s="3"/>
      <c r="K775" s="3"/>
      <c r="L775" s="3"/>
      <c r="M775" s="3"/>
      <c r="N775" s="3"/>
      <c r="O775" s="3"/>
      <c r="P775" s="3"/>
      <c r="Q775" s="3"/>
      <c r="R775" s="3"/>
      <c r="S775" s="3"/>
      <c r="T775" s="3"/>
      <c r="U775" s="3"/>
      <c r="V775" s="40"/>
      <c r="W775" s="40"/>
      <c r="X775" s="40"/>
      <c r="Y775" s="40"/>
      <c r="Z775" s="40"/>
      <c r="AA775" s="40"/>
      <c r="AB775" s="40"/>
      <c r="AC775" s="40"/>
      <c r="AD775" s="40"/>
      <c r="AE775" s="40"/>
      <c r="AF775" s="40"/>
      <c r="AG775" s="40"/>
      <c r="AH775" s="40"/>
      <c r="AI775" s="40"/>
      <c r="AJ775" s="40"/>
      <c r="AK775" s="40"/>
      <c r="AL775" s="40"/>
      <c r="AM775" s="40"/>
      <c r="AN775" s="40"/>
    </row>
    <row r="776" spans="1:40" ht="14.5">
      <c r="A776" s="3"/>
      <c r="B776" s="3"/>
      <c r="C776" s="3"/>
      <c r="D776" s="3"/>
      <c r="E776" s="3"/>
      <c r="F776" s="3"/>
      <c r="G776" s="3"/>
      <c r="H776" s="3"/>
      <c r="I776" s="3"/>
      <c r="J776" s="3"/>
      <c r="K776" s="3"/>
      <c r="L776" s="3"/>
      <c r="M776" s="3"/>
      <c r="N776" s="3"/>
      <c r="O776" s="3"/>
      <c r="P776" s="3"/>
      <c r="Q776" s="3"/>
      <c r="R776" s="3"/>
      <c r="S776" s="3"/>
      <c r="T776" s="3"/>
      <c r="U776" s="3"/>
      <c r="V776" s="40"/>
      <c r="W776" s="40"/>
      <c r="X776" s="40"/>
      <c r="Y776" s="40"/>
      <c r="Z776" s="40"/>
      <c r="AA776" s="40"/>
      <c r="AB776" s="40"/>
      <c r="AC776" s="40"/>
      <c r="AD776" s="40"/>
      <c r="AE776" s="40"/>
      <c r="AF776" s="40"/>
      <c r="AG776" s="40"/>
      <c r="AH776" s="40"/>
      <c r="AI776" s="40"/>
      <c r="AJ776" s="40"/>
      <c r="AK776" s="40"/>
      <c r="AL776" s="40"/>
      <c r="AM776" s="40"/>
      <c r="AN776" s="40"/>
    </row>
    <row r="777" spans="1:40" ht="14.5">
      <c r="A777" s="3"/>
      <c r="B777" s="3"/>
      <c r="C777" s="3"/>
      <c r="D777" s="3"/>
      <c r="E777" s="3"/>
      <c r="F777" s="3"/>
      <c r="G777" s="3"/>
      <c r="H777" s="3"/>
      <c r="I777" s="3"/>
      <c r="J777" s="3"/>
      <c r="K777" s="3"/>
      <c r="L777" s="3"/>
      <c r="M777" s="3"/>
      <c r="N777" s="3"/>
      <c r="O777" s="3"/>
      <c r="P777" s="3"/>
      <c r="Q777" s="3"/>
      <c r="R777" s="3"/>
      <c r="S777" s="3"/>
      <c r="T777" s="3"/>
      <c r="U777" s="3"/>
      <c r="V777" s="40"/>
      <c r="W777" s="40"/>
      <c r="X777" s="40"/>
      <c r="Y777" s="40"/>
      <c r="Z777" s="40"/>
      <c r="AA777" s="40"/>
      <c r="AB777" s="40"/>
      <c r="AC777" s="40"/>
      <c r="AD777" s="40"/>
      <c r="AE777" s="40"/>
      <c r="AF777" s="40"/>
      <c r="AG777" s="40"/>
      <c r="AH777" s="40"/>
      <c r="AI777" s="40"/>
      <c r="AJ777" s="40"/>
      <c r="AK777" s="40"/>
      <c r="AL777" s="40"/>
      <c r="AM777" s="40"/>
      <c r="AN777" s="40"/>
    </row>
    <row r="778" spans="1:40" ht="14.5">
      <c r="A778" s="3"/>
      <c r="B778" s="3"/>
      <c r="C778" s="3"/>
      <c r="D778" s="3"/>
      <c r="E778" s="3"/>
      <c r="F778" s="3"/>
      <c r="G778" s="3"/>
      <c r="H778" s="3"/>
      <c r="I778" s="3"/>
      <c r="J778" s="3"/>
      <c r="K778" s="3"/>
      <c r="L778" s="3"/>
      <c r="M778" s="3"/>
      <c r="N778" s="3"/>
      <c r="O778" s="3"/>
      <c r="P778" s="3"/>
      <c r="Q778" s="3"/>
      <c r="R778" s="3"/>
      <c r="S778" s="3"/>
      <c r="T778" s="3"/>
      <c r="U778" s="3"/>
      <c r="V778" s="40"/>
      <c r="W778" s="40"/>
      <c r="X778" s="40"/>
      <c r="Y778" s="40"/>
      <c r="Z778" s="40"/>
      <c r="AA778" s="40"/>
      <c r="AB778" s="40"/>
      <c r="AC778" s="40"/>
      <c r="AD778" s="40"/>
      <c r="AE778" s="40"/>
      <c r="AF778" s="40"/>
      <c r="AG778" s="40"/>
      <c r="AH778" s="40"/>
      <c r="AI778" s="40"/>
      <c r="AJ778" s="40"/>
      <c r="AK778" s="40"/>
      <c r="AL778" s="40"/>
      <c r="AM778" s="40"/>
      <c r="AN778" s="40"/>
    </row>
    <row r="779" spans="1:40" ht="14.5">
      <c r="A779" s="3"/>
      <c r="B779" s="3"/>
      <c r="C779" s="3"/>
      <c r="D779" s="3"/>
      <c r="E779" s="3"/>
      <c r="F779" s="3"/>
      <c r="G779" s="3"/>
      <c r="H779" s="3"/>
      <c r="I779" s="3"/>
      <c r="J779" s="3"/>
      <c r="K779" s="3"/>
      <c r="L779" s="3"/>
      <c r="M779" s="3"/>
      <c r="N779" s="3"/>
      <c r="O779" s="3"/>
      <c r="P779" s="3"/>
      <c r="Q779" s="3"/>
      <c r="R779" s="3"/>
      <c r="S779" s="3"/>
      <c r="T779" s="3"/>
      <c r="U779" s="3"/>
      <c r="V779" s="40"/>
      <c r="W779" s="40"/>
      <c r="X779" s="40"/>
      <c r="Y779" s="40"/>
      <c r="Z779" s="40"/>
      <c r="AA779" s="40"/>
      <c r="AB779" s="40"/>
      <c r="AC779" s="40"/>
      <c r="AD779" s="40"/>
      <c r="AE779" s="40"/>
      <c r="AF779" s="40"/>
      <c r="AG779" s="40"/>
      <c r="AH779" s="40"/>
      <c r="AI779" s="40"/>
      <c r="AJ779" s="40"/>
      <c r="AK779" s="40"/>
      <c r="AL779" s="40"/>
      <c r="AM779" s="40"/>
      <c r="AN779" s="40"/>
    </row>
    <row r="780" spans="1:40" ht="14.5">
      <c r="A780" s="3"/>
      <c r="B780" s="3"/>
      <c r="C780" s="3"/>
      <c r="D780" s="3"/>
      <c r="E780" s="3"/>
      <c r="F780" s="3"/>
      <c r="G780" s="3"/>
      <c r="H780" s="3"/>
      <c r="I780" s="3"/>
      <c r="J780" s="3"/>
      <c r="K780" s="3"/>
      <c r="L780" s="3"/>
      <c r="M780" s="3"/>
      <c r="N780" s="3"/>
      <c r="O780" s="3"/>
      <c r="P780" s="3"/>
      <c r="Q780" s="3"/>
      <c r="R780" s="3"/>
      <c r="S780" s="3"/>
      <c r="T780" s="3"/>
      <c r="U780" s="3"/>
      <c r="V780" s="40"/>
      <c r="W780" s="40"/>
      <c r="X780" s="40"/>
      <c r="Y780" s="40"/>
      <c r="Z780" s="40"/>
      <c r="AA780" s="40"/>
      <c r="AB780" s="40"/>
      <c r="AC780" s="40"/>
      <c r="AD780" s="40"/>
      <c r="AE780" s="40"/>
      <c r="AF780" s="40"/>
      <c r="AG780" s="40"/>
      <c r="AH780" s="40"/>
      <c r="AI780" s="40"/>
      <c r="AJ780" s="40"/>
      <c r="AK780" s="40"/>
      <c r="AL780" s="40"/>
      <c r="AM780" s="40"/>
      <c r="AN780" s="40"/>
    </row>
    <row r="781" spans="1:40" ht="14.5">
      <c r="A781" s="3"/>
      <c r="B781" s="3"/>
      <c r="C781" s="3"/>
      <c r="D781" s="3"/>
      <c r="E781" s="3"/>
      <c r="F781" s="3"/>
      <c r="G781" s="3"/>
      <c r="H781" s="3"/>
      <c r="I781" s="3"/>
      <c r="J781" s="3"/>
      <c r="K781" s="3"/>
      <c r="L781" s="3"/>
      <c r="M781" s="3"/>
      <c r="N781" s="3"/>
      <c r="O781" s="3"/>
      <c r="P781" s="3"/>
      <c r="Q781" s="3"/>
      <c r="R781" s="3"/>
      <c r="S781" s="3"/>
      <c r="T781" s="3"/>
      <c r="U781" s="3"/>
      <c r="V781" s="40"/>
      <c r="W781" s="40"/>
      <c r="X781" s="40"/>
      <c r="Y781" s="40"/>
      <c r="Z781" s="40"/>
      <c r="AA781" s="40"/>
      <c r="AB781" s="40"/>
      <c r="AC781" s="40"/>
      <c r="AD781" s="40"/>
      <c r="AE781" s="40"/>
      <c r="AF781" s="40"/>
      <c r="AG781" s="40"/>
      <c r="AH781" s="40"/>
      <c r="AI781" s="40"/>
      <c r="AJ781" s="40"/>
      <c r="AK781" s="40"/>
      <c r="AL781" s="40"/>
      <c r="AM781" s="40"/>
      <c r="AN781" s="40"/>
    </row>
    <row r="782" spans="1:40" ht="14.5">
      <c r="A782" s="3"/>
      <c r="B782" s="3"/>
      <c r="C782" s="3"/>
      <c r="D782" s="3"/>
      <c r="E782" s="3"/>
      <c r="F782" s="3"/>
      <c r="G782" s="3"/>
      <c r="H782" s="3"/>
      <c r="I782" s="3"/>
      <c r="J782" s="3"/>
      <c r="K782" s="3"/>
      <c r="L782" s="3"/>
      <c r="M782" s="3"/>
      <c r="N782" s="3"/>
      <c r="O782" s="3"/>
      <c r="P782" s="3"/>
      <c r="Q782" s="3"/>
      <c r="R782" s="3"/>
      <c r="S782" s="3"/>
      <c r="T782" s="3"/>
      <c r="U782" s="3"/>
      <c r="V782" s="40"/>
      <c r="W782" s="40"/>
      <c r="X782" s="40"/>
      <c r="Y782" s="40"/>
      <c r="Z782" s="40"/>
      <c r="AA782" s="40"/>
      <c r="AB782" s="40"/>
      <c r="AC782" s="40"/>
      <c r="AD782" s="40"/>
      <c r="AE782" s="40"/>
      <c r="AF782" s="40"/>
      <c r="AG782" s="40"/>
      <c r="AH782" s="40"/>
      <c r="AI782" s="40"/>
      <c r="AJ782" s="40"/>
      <c r="AK782" s="40"/>
      <c r="AL782" s="40"/>
      <c r="AM782" s="40"/>
      <c r="AN782" s="40"/>
    </row>
    <row r="783" spans="1:40" ht="14.5">
      <c r="A783" s="3"/>
      <c r="B783" s="3"/>
      <c r="C783" s="3"/>
      <c r="D783" s="3"/>
      <c r="E783" s="3"/>
      <c r="F783" s="3"/>
      <c r="G783" s="3"/>
      <c r="H783" s="3"/>
      <c r="I783" s="3"/>
      <c r="J783" s="3"/>
      <c r="K783" s="3"/>
      <c r="L783" s="3"/>
      <c r="M783" s="3"/>
      <c r="N783" s="3"/>
      <c r="O783" s="3"/>
      <c r="P783" s="3"/>
      <c r="Q783" s="3"/>
      <c r="R783" s="3"/>
      <c r="S783" s="3"/>
      <c r="T783" s="3"/>
      <c r="U783" s="3"/>
      <c r="V783" s="40"/>
      <c r="W783" s="40"/>
      <c r="X783" s="40"/>
      <c r="Y783" s="40"/>
      <c r="Z783" s="40"/>
      <c r="AA783" s="40"/>
      <c r="AB783" s="40"/>
      <c r="AC783" s="40"/>
      <c r="AD783" s="40"/>
      <c r="AE783" s="40"/>
      <c r="AF783" s="40"/>
      <c r="AG783" s="40"/>
      <c r="AH783" s="40"/>
      <c r="AI783" s="40"/>
      <c r="AJ783" s="40"/>
      <c r="AK783" s="40"/>
      <c r="AL783" s="40"/>
      <c r="AM783" s="40"/>
      <c r="AN783" s="40"/>
    </row>
    <row r="784" spans="1:40" ht="14.5">
      <c r="A784" s="3"/>
      <c r="B784" s="3"/>
      <c r="C784" s="3"/>
      <c r="D784" s="3"/>
      <c r="E784" s="3"/>
      <c r="F784" s="3"/>
      <c r="G784" s="3"/>
      <c r="H784" s="3"/>
      <c r="I784" s="3"/>
      <c r="J784" s="3"/>
      <c r="K784" s="3"/>
      <c r="L784" s="3"/>
      <c r="M784" s="3"/>
      <c r="N784" s="3"/>
      <c r="O784" s="3"/>
      <c r="P784" s="3"/>
      <c r="Q784" s="3"/>
      <c r="R784" s="3"/>
      <c r="S784" s="3"/>
      <c r="T784" s="3"/>
      <c r="U784" s="3"/>
      <c r="V784" s="40"/>
      <c r="W784" s="40"/>
      <c r="X784" s="40"/>
      <c r="Y784" s="40"/>
      <c r="Z784" s="40"/>
      <c r="AA784" s="40"/>
      <c r="AB784" s="40"/>
      <c r="AC784" s="40"/>
      <c r="AD784" s="40"/>
      <c r="AE784" s="40"/>
      <c r="AF784" s="40"/>
      <c r="AG784" s="40"/>
      <c r="AH784" s="40"/>
      <c r="AI784" s="40"/>
      <c r="AJ784" s="40"/>
      <c r="AK784" s="40"/>
      <c r="AL784" s="40"/>
      <c r="AM784" s="40"/>
      <c r="AN784" s="40"/>
    </row>
    <row r="785" spans="1:40" ht="14.5">
      <c r="A785" s="3"/>
      <c r="B785" s="3"/>
      <c r="C785" s="3"/>
      <c r="D785" s="3"/>
      <c r="E785" s="3"/>
      <c r="F785" s="3"/>
      <c r="G785" s="3"/>
      <c r="H785" s="3"/>
      <c r="I785" s="3"/>
      <c r="J785" s="3"/>
      <c r="K785" s="3"/>
      <c r="L785" s="3"/>
      <c r="M785" s="3"/>
      <c r="N785" s="3"/>
      <c r="O785" s="3"/>
      <c r="P785" s="3"/>
      <c r="Q785" s="3"/>
      <c r="R785" s="3"/>
      <c r="S785" s="3"/>
      <c r="T785" s="3"/>
      <c r="U785" s="3"/>
      <c r="V785" s="40"/>
      <c r="W785" s="40"/>
      <c r="X785" s="40"/>
      <c r="Y785" s="40"/>
      <c r="Z785" s="40"/>
      <c r="AA785" s="40"/>
      <c r="AB785" s="40"/>
      <c r="AC785" s="40"/>
      <c r="AD785" s="40"/>
      <c r="AE785" s="40"/>
      <c r="AF785" s="40"/>
      <c r="AG785" s="40"/>
      <c r="AH785" s="40"/>
      <c r="AI785" s="40"/>
      <c r="AJ785" s="40"/>
      <c r="AK785" s="40"/>
      <c r="AL785" s="40"/>
      <c r="AM785" s="40"/>
      <c r="AN785" s="40"/>
    </row>
    <row r="786" spans="1:40" ht="14.5">
      <c r="A786" s="3"/>
      <c r="B786" s="3"/>
      <c r="C786" s="3"/>
      <c r="D786" s="3"/>
      <c r="E786" s="3"/>
      <c r="F786" s="3"/>
      <c r="G786" s="3"/>
      <c r="H786" s="3"/>
      <c r="I786" s="3"/>
      <c r="J786" s="3"/>
      <c r="K786" s="3"/>
      <c r="L786" s="3"/>
      <c r="M786" s="3"/>
      <c r="N786" s="3"/>
      <c r="O786" s="3"/>
      <c r="P786" s="3"/>
      <c r="Q786" s="3"/>
      <c r="R786" s="3"/>
      <c r="S786" s="3"/>
      <c r="T786" s="3"/>
      <c r="U786" s="3"/>
      <c r="V786" s="40"/>
      <c r="W786" s="40"/>
      <c r="X786" s="40"/>
      <c r="Y786" s="40"/>
      <c r="Z786" s="40"/>
      <c r="AA786" s="40"/>
      <c r="AB786" s="40"/>
      <c r="AC786" s="40"/>
      <c r="AD786" s="40"/>
      <c r="AE786" s="40"/>
      <c r="AF786" s="40"/>
      <c r="AG786" s="40"/>
      <c r="AH786" s="40"/>
      <c r="AI786" s="40"/>
      <c r="AJ786" s="40"/>
      <c r="AK786" s="40"/>
      <c r="AL786" s="40"/>
      <c r="AM786" s="40"/>
      <c r="AN786" s="40"/>
    </row>
    <row r="787" spans="1:40" ht="14.5">
      <c r="A787" s="3"/>
      <c r="B787" s="3"/>
      <c r="C787" s="3"/>
      <c r="D787" s="3"/>
      <c r="E787" s="3"/>
      <c r="F787" s="3"/>
      <c r="G787" s="3"/>
      <c r="H787" s="3"/>
      <c r="I787" s="3"/>
      <c r="J787" s="3"/>
      <c r="K787" s="3"/>
      <c r="L787" s="3"/>
      <c r="M787" s="3"/>
      <c r="N787" s="3"/>
      <c r="O787" s="3"/>
      <c r="P787" s="3"/>
      <c r="Q787" s="3"/>
      <c r="R787" s="3"/>
      <c r="S787" s="3"/>
      <c r="T787" s="3"/>
      <c r="U787" s="3"/>
      <c r="V787" s="40"/>
      <c r="W787" s="40"/>
      <c r="X787" s="40"/>
      <c r="Y787" s="40"/>
      <c r="Z787" s="40"/>
      <c r="AA787" s="40"/>
      <c r="AB787" s="40"/>
      <c r="AC787" s="40"/>
      <c r="AD787" s="40"/>
      <c r="AE787" s="40"/>
      <c r="AF787" s="40"/>
      <c r="AG787" s="40"/>
      <c r="AH787" s="40"/>
      <c r="AI787" s="40"/>
      <c r="AJ787" s="40"/>
      <c r="AK787" s="40"/>
      <c r="AL787" s="40"/>
      <c r="AM787" s="40"/>
      <c r="AN787" s="40"/>
    </row>
    <row r="788" spans="1:40" ht="14.5">
      <c r="A788" s="3"/>
      <c r="B788" s="3"/>
      <c r="C788" s="3"/>
      <c r="D788" s="3"/>
      <c r="E788" s="3"/>
      <c r="F788" s="3"/>
      <c r="G788" s="3"/>
      <c r="H788" s="3"/>
      <c r="I788" s="3"/>
      <c r="J788" s="3"/>
      <c r="K788" s="3"/>
      <c r="L788" s="3"/>
      <c r="M788" s="3"/>
      <c r="N788" s="3"/>
      <c r="O788" s="3"/>
      <c r="P788" s="3"/>
      <c r="Q788" s="3"/>
      <c r="R788" s="3"/>
      <c r="S788" s="3"/>
      <c r="T788" s="3"/>
      <c r="U788" s="3"/>
      <c r="V788" s="40"/>
      <c r="W788" s="40"/>
      <c r="X788" s="40"/>
      <c r="Y788" s="40"/>
      <c r="Z788" s="40"/>
      <c r="AA788" s="40"/>
      <c r="AB788" s="40"/>
      <c r="AC788" s="40"/>
      <c r="AD788" s="40"/>
      <c r="AE788" s="40"/>
      <c r="AF788" s="40"/>
      <c r="AG788" s="40"/>
      <c r="AH788" s="40"/>
      <c r="AI788" s="40"/>
      <c r="AJ788" s="40"/>
      <c r="AK788" s="40"/>
      <c r="AL788" s="40"/>
      <c r="AM788" s="40"/>
      <c r="AN788" s="40"/>
    </row>
    <row r="789" spans="1:40" ht="14.5">
      <c r="A789" s="3"/>
      <c r="B789" s="3"/>
      <c r="C789" s="3"/>
      <c r="D789" s="3"/>
      <c r="E789" s="3"/>
      <c r="F789" s="3"/>
      <c r="G789" s="3"/>
      <c r="H789" s="3"/>
      <c r="I789" s="3"/>
      <c r="J789" s="3"/>
      <c r="K789" s="3"/>
      <c r="L789" s="3"/>
      <c r="M789" s="3"/>
      <c r="N789" s="3"/>
      <c r="O789" s="3"/>
      <c r="P789" s="3"/>
      <c r="Q789" s="3"/>
      <c r="R789" s="3"/>
      <c r="S789" s="3"/>
      <c r="T789" s="3"/>
      <c r="U789" s="3"/>
      <c r="V789" s="40"/>
      <c r="W789" s="40"/>
      <c r="X789" s="40"/>
      <c r="Y789" s="40"/>
      <c r="Z789" s="40"/>
      <c r="AA789" s="40"/>
      <c r="AB789" s="40"/>
      <c r="AC789" s="40"/>
      <c r="AD789" s="40"/>
      <c r="AE789" s="40"/>
      <c r="AF789" s="40"/>
      <c r="AG789" s="40"/>
      <c r="AH789" s="40"/>
      <c r="AI789" s="40"/>
      <c r="AJ789" s="40"/>
      <c r="AK789" s="40"/>
      <c r="AL789" s="40"/>
      <c r="AM789" s="40"/>
      <c r="AN789" s="40"/>
    </row>
    <row r="790" spans="1:40" ht="14.5">
      <c r="A790" s="3"/>
      <c r="B790" s="3"/>
      <c r="C790" s="3"/>
      <c r="D790" s="3"/>
      <c r="E790" s="3"/>
      <c r="F790" s="3"/>
      <c r="G790" s="3"/>
      <c r="H790" s="3"/>
      <c r="I790" s="3"/>
      <c r="J790" s="3"/>
      <c r="K790" s="3"/>
      <c r="L790" s="3"/>
      <c r="M790" s="3"/>
      <c r="N790" s="3"/>
      <c r="O790" s="3"/>
      <c r="P790" s="3"/>
      <c r="Q790" s="3"/>
      <c r="R790" s="3"/>
      <c r="S790" s="3"/>
      <c r="T790" s="3"/>
      <c r="U790" s="3"/>
      <c r="V790" s="40"/>
      <c r="W790" s="40"/>
      <c r="X790" s="40"/>
      <c r="Y790" s="40"/>
      <c r="Z790" s="40"/>
      <c r="AA790" s="40"/>
      <c r="AB790" s="40"/>
      <c r="AC790" s="40"/>
      <c r="AD790" s="40"/>
      <c r="AE790" s="40"/>
      <c r="AF790" s="40"/>
      <c r="AG790" s="40"/>
      <c r="AH790" s="40"/>
      <c r="AI790" s="40"/>
      <c r="AJ790" s="40"/>
      <c r="AK790" s="40"/>
      <c r="AL790" s="40"/>
      <c r="AM790" s="40"/>
      <c r="AN790" s="40"/>
    </row>
    <row r="791" spans="1:40" ht="14.5">
      <c r="A791" s="3"/>
      <c r="B791" s="3"/>
      <c r="C791" s="3"/>
      <c r="D791" s="3"/>
      <c r="E791" s="3"/>
      <c r="F791" s="3"/>
      <c r="G791" s="3"/>
      <c r="H791" s="3"/>
      <c r="I791" s="3"/>
      <c r="J791" s="3"/>
      <c r="K791" s="3"/>
      <c r="L791" s="3"/>
      <c r="M791" s="3"/>
      <c r="N791" s="3"/>
      <c r="O791" s="3"/>
      <c r="P791" s="3"/>
      <c r="Q791" s="3"/>
      <c r="R791" s="3"/>
      <c r="S791" s="3"/>
      <c r="T791" s="3"/>
      <c r="U791" s="3"/>
      <c r="V791" s="40"/>
      <c r="W791" s="40"/>
      <c r="X791" s="40"/>
      <c r="Y791" s="40"/>
      <c r="Z791" s="40"/>
      <c r="AA791" s="40"/>
      <c r="AB791" s="40"/>
      <c r="AC791" s="40"/>
      <c r="AD791" s="40"/>
      <c r="AE791" s="40"/>
      <c r="AF791" s="40"/>
      <c r="AG791" s="40"/>
      <c r="AH791" s="40"/>
      <c r="AI791" s="40"/>
      <c r="AJ791" s="40"/>
      <c r="AK791" s="40"/>
      <c r="AL791" s="40"/>
      <c r="AM791" s="40"/>
      <c r="AN791" s="40"/>
    </row>
    <row r="792" spans="1:40" ht="14.5">
      <c r="A792" s="3"/>
      <c r="B792" s="3"/>
      <c r="C792" s="3"/>
      <c r="D792" s="3"/>
      <c r="E792" s="3"/>
      <c r="F792" s="3"/>
      <c r="G792" s="3"/>
      <c r="H792" s="3"/>
      <c r="I792" s="3"/>
      <c r="J792" s="3"/>
      <c r="K792" s="3"/>
      <c r="L792" s="3"/>
      <c r="M792" s="3"/>
      <c r="N792" s="3"/>
      <c r="O792" s="3"/>
      <c r="P792" s="3"/>
      <c r="Q792" s="3"/>
      <c r="R792" s="3"/>
      <c r="S792" s="3"/>
      <c r="T792" s="3"/>
      <c r="U792" s="3"/>
      <c r="V792" s="40"/>
      <c r="W792" s="40"/>
      <c r="X792" s="40"/>
      <c r="Y792" s="40"/>
      <c r="Z792" s="40"/>
      <c r="AA792" s="40"/>
      <c r="AB792" s="40"/>
      <c r="AC792" s="40"/>
      <c r="AD792" s="40"/>
      <c r="AE792" s="40"/>
      <c r="AF792" s="40"/>
      <c r="AG792" s="40"/>
      <c r="AH792" s="40"/>
      <c r="AI792" s="40"/>
      <c r="AJ792" s="40"/>
      <c r="AK792" s="40"/>
      <c r="AL792" s="40"/>
      <c r="AM792" s="40"/>
      <c r="AN792" s="40"/>
    </row>
    <row r="793" spans="1:40" ht="14.5">
      <c r="A793" s="3"/>
      <c r="B793" s="3"/>
      <c r="C793" s="3"/>
      <c r="D793" s="3"/>
      <c r="E793" s="3"/>
      <c r="F793" s="3"/>
      <c r="G793" s="3"/>
      <c r="H793" s="3"/>
      <c r="I793" s="3"/>
      <c r="J793" s="3"/>
      <c r="K793" s="3"/>
      <c r="L793" s="3"/>
      <c r="M793" s="3"/>
      <c r="N793" s="3"/>
      <c r="O793" s="3"/>
      <c r="P793" s="3"/>
      <c r="Q793" s="3"/>
      <c r="R793" s="3"/>
      <c r="S793" s="3"/>
      <c r="T793" s="3"/>
      <c r="U793" s="3"/>
      <c r="V793" s="40"/>
      <c r="W793" s="40"/>
      <c r="X793" s="40"/>
      <c r="Y793" s="40"/>
      <c r="Z793" s="40"/>
      <c r="AA793" s="40"/>
      <c r="AB793" s="40"/>
      <c r="AC793" s="40"/>
      <c r="AD793" s="40"/>
      <c r="AE793" s="40"/>
      <c r="AF793" s="40"/>
      <c r="AG793" s="40"/>
      <c r="AH793" s="40"/>
      <c r="AI793" s="40"/>
      <c r="AJ793" s="40"/>
      <c r="AK793" s="40"/>
      <c r="AL793" s="40"/>
      <c r="AM793" s="40"/>
      <c r="AN793" s="40"/>
    </row>
    <row r="794" spans="1:40" ht="14.5">
      <c r="A794" s="3"/>
      <c r="B794" s="3"/>
      <c r="C794" s="3"/>
      <c r="D794" s="3"/>
      <c r="E794" s="3"/>
      <c r="F794" s="3"/>
      <c r="G794" s="3"/>
      <c r="H794" s="3"/>
      <c r="I794" s="3"/>
      <c r="J794" s="3"/>
      <c r="K794" s="3"/>
      <c r="L794" s="3"/>
      <c r="M794" s="3"/>
      <c r="N794" s="3"/>
      <c r="O794" s="3"/>
      <c r="P794" s="3"/>
      <c r="Q794" s="3"/>
      <c r="R794" s="3"/>
      <c r="S794" s="3"/>
      <c r="T794" s="3"/>
      <c r="U794" s="3"/>
      <c r="V794" s="40"/>
      <c r="W794" s="40"/>
      <c r="X794" s="40"/>
      <c r="Y794" s="40"/>
      <c r="Z794" s="40"/>
      <c r="AA794" s="40"/>
      <c r="AB794" s="40"/>
      <c r="AC794" s="40"/>
      <c r="AD794" s="40"/>
      <c r="AE794" s="40"/>
      <c r="AF794" s="40"/>
      <c r="AG794" s="40"/>
      <c r="AH794" s="40"/>
      <c r="AI794" s="40"/>
      <c r="AJ794" s="40"/>
      <c r="AK794" s="40"/>
      <c r="AL794" s="40"/>
      <c r="AM794" s="40"/>
      <c r="AN794" s="40"/>
    </row>
    <row r="795" spans="1:40" ht="14.5">
      <c r="A795" s="3"/>
      <c r="B795" s="3"/>
      <c r="C795" s="3"/>
      <c r="D795" s="3"/>
      <c r="E795" s="3"/>
      <c r="F795" s="3"/>
      <c r="G795" s="3"/>
      <c r="H795" s="3"/>
      <c r="I795" s="3"/>
      <c r="J795" s="3"/>
      <c r="K795" s="3"/>
      <c r="L795" s="3"/>
      <c r="M795" s="3"/>
      <c r="N795" s="3"/>
      <c r="O795" s="3"/>
      <c r="P795" s="3"/>
      <c r="Q795" s="3"/>
      <c r="R795" s="3"/>
      <c r="S795" s="3"/>
      <c r="T795" s="3"/>
      <c r="U795" s="3"/>
      <c r="V795" s="40"/>
      <c r="W795" s="40"/>
      <c r="X795" s="40"/>
      <c r="Y795" s="40"/>
      <c r="Z795" s="40"/>
      <c r="AA795" s="40"/>
      <c r="AB795" s="40"/>
      <c r="AC795" s="40"/>
      <c r="AD795" s="40"/>
      <c r="AE795" s="40"/>
      <c r="AF795" s="40"/>
      <c r="AG795" s="40"/>
      <c r="AH795" s="40"/>
      <c r="AI795" s="40"/>
      <c r="AJ795" s="40"/>
      <c r="AK795" s="40"/>
      <c r="AL795" s="40"/>
      <c r="AM795" s="40"/>
      <c r="AN795" s="40"/>
    </row>
    <row r="796" spans="1:40" ht="14.5">
      <c r="A796" s="3"/>
      <c r="B796" s="3"/>
      <c r="C796" s="3"/>
      <c r="D796" s="3"/>
      <c r="E796" s="3"/>
      <c r="F796" s="3"/>
      <c r="G796" s="3"/>
      <c r="H796" s="3"/>
      <c r="I796" s="3"/>
      <c r="J796" s="3"/>
      <c r="K796" s="3"/>
      <c r="L796" s="3"/>
      <c r="M796" s="3"/>
      <c r="N796" s="3"/>
      <c r="O796" s="3"/>
      <c r="P796" s="3"/>
      <c r="Q796" s="3"/>
      <c r="R796" s="3"/>
      <c r="S796" s="3"/>
      <c r="T796" s="3"/>
      <c r="U796" s="3"/>
      <c r="V796" s="40"/>
      <c r="W796" s="40"/>
      <c r="X796" s="40"/>
      <c r="Y796" s="40"/>
      <c r="Z796" s="40"/>
      <c r="AA796" s="40"/>
      <c r="AB796" s="40"/>
      <c r="AC796" s="40"/>
      <c r="AD796" s="40"/>
      <c r="AE796" s="40"/>
      <c r="AF796" s="40"/>
      <c r="AG796" s="40"/>
      <c r="AH796" s="40"/>
      <c r="AI796" s="40"/>
      <c r="AJ796" s="40"/>
      <c r="AK796" s="40"/>
      <c r="AL796" s="40"/>
      <c r="AM796" s="40"/>
      <c r="AN796" s="40"/>
    </row>
    <row r="797" spans="1:40" ht="14.5">
      <c r="A797" s="3"/>
      <c r="B797" s="3"/>
      <c r="C797" s="3"/>
      <c r="D797" s="3"/>
      <c r="E797" s="3"/>
      <c r="F797" s="3"/>
      <c r="G797" s="3"/>
      <c r="H797" s="3"/>
      <c r="I797" s="3"/>
      <c r="J797" s="3"/>
      <c r="K797" s="3"/>
      <c r="L797" s="3"/>
      <c r="M797" s="3"/>
      <c r="N797" s="3"/>
      <c r="O797" s="3"/>
      <c r="P797" s="3"/>
      <c r="Q797" s="3"/>
      <c r="R797" s="3"/>
      <c r="S797" s="3"/>
      <c r="T797" s="3"/>
      <c r="U797" s="3"/>
      <c r="V797" s="40"/>
      <c r="W797" s="40"/>
      <c r="X797" s="40"/>
      <c r="Y797" s="40"/>
      <c r="Z797" s="40"/>
      <c r="AA797" s="40"/>
      <c r="AB797" s="40"/>
      <c r="AC797" s="40"/>
      <c r="AD797" s="40"/>
      <c r="AE797" s="40"/>
      <c r="AF797" s="40"/>
      <c r="AG797" s="40"/>
      <c r="AH797" s="40"/>
      <c r="AI797" s="40"/>
      <c r="AJ797" s="40"/>
      <c r="AK797" s="40"/>
      <c r="AL797" s="40"/>
      <c r="AM797" s="40"/>
      <c r="AN797" s="40"/>
    </row>
    <row r="798" spans="1:40" ht="14.5">
      <c r="A798" s="3"/>
      <c r="B798" s="3"/>
      <c r="C798" s="3"/>
      <c r="D798" s="3"/>
      <c r="E798" s="3"/>
      <c r="F798" s="3"/>
      <c r="G798" s="3"/>
      <c r="H798" s="3"/>
      <c r="I798" s="3"/>
      <c r="J798" s="3"/>
      <c r="K798" s="3"/>
      <c r="L798" s="3"/>
      <c r="M798" s="3"/>
      <c r="N798" s="3"/>
      <c r="O798" s="3"/>
      <c r="P798" s="3"/>
      <c r="Q798" s="3"/>
      <c r="R798" s="3"/>
      <c r="S798" s="3"/>
      <c r="T798" s="3"/>
      <c r="U798" s="3"/>
      <c r="V798" s="40"/>
      <c r="W798" s="40"/>
      <c r="X798" s="40"/>
      <c r="Y798" s="40"/>
      <c r="Z798" s="40"/>
      <c r="AA798" s="40"/>
      <c r="AB798" s="40"/>
      <c r="AC798" s="40"/>
      <c r="AD798" s="40"/>
      <c r="AE798" s="40"/>
      <c r="AF798" s="40"/>
      <c r="AG798" s="40"/>
      <c r="AH798" s="40"/>
      <c r="AI798" s="40"/>
      <c r="AJ798" s="40"/>
      <c r="AK798" s="40"/>
      <c r="AL798" s="40"/>
      <c r="AM798" s="40"/>
      <c r="AN798" s="40"/>
    </row>
    <row r="799" spans="1:40" ht="14.5">
      <c r="A799" s="3"/>
      <c r="B799" s="3"/>
      <c r="C799" s="3"/>
      <c r="D799" s="3"/>
      <c r="E799" s="3"/>
      <c r="F799" s="3"/>
      <c r="G799" s="3"/>
      <c r="H799" s="3"/>
      <c r="I799" s="3"/>
      <c r="J799" s="3"/>
      <c r="K799" s="3"/>
      <c r="L799" s="3"/>
      <c r="M799" s="3"/>
      <c r="N799" s="3"/>
      <c r="O799" s="3"/>
      <c r="P799" s="3"/>
      <c r="Q799" s="3"/>
      <c r="R799" s="3"/>
      <c r="S799" s="3"/>
      <c r="T799" s="3"/>
      <c r="U799" s="3"/>
      <c r="V799" s="40"/>
      <c r="W799" s="40"/>
      <c r="X799" s="40"/>
      <c r="Y799" s="40"/>
      <c r="Z799" s="40"/>
      <c r="AA799" s="40"/>
      <c r="AB799" s="40"/>
      <c r="AC799" s="40"/>
      <c r="AD799" s="40"/>
      <c r="AE799" s="40"/>
      <c r="AF799" s="40"/>
      <c r="AG799" s="40"/>
      <c r="AH799" s="40"/>
      <c r="AI799" s="40"/>
      <c r="AJ799" s="40"/>
      <c r="AK799" s="40"/>
      <c r="AL799" s="40"/>
      <c r="AM799" s="40"/>
      <c r="AN799" s="40"/>
    </row>
    <row r="800" spans="1:40" ht="14.5">
      <c r="A800" s="3"/>
      <c r="B800" s="3"/>
      <c r="C800" s="3"/>
      <c r="D800" s="3"/>
      <c r="E800" s="3"/>
      <c r="F800" s="3"/>
      <c r="G800" s="3"/>
      <c r="H800" s="3"/>
      <c r="I800" s="3"/>
      <c r="J800" s="3"/>
      <c r="K800" s="3"/>
      <c r="L800" s="3"/>
      <c r="M800" s="3"/>
      <c r="N800" s="3"/>
      <c r="O800" s="3"/>
      <c r="P800" s="3"/>
      <c r="Q800" s="3"/>
      <c r="R800" s="3"/>
      <c r="S800" s="3"/>
      <c r="T800" s="3"/>
      <c r="U800" s="3"/>
      <c r="V800" s="40"/>
      <c r="W800" s="40"/>
      <c r="X800" s="40"/>
      <c r="Y800" s="40"/>
      <c r="Z800" s="40"/>
      <c r="AA800" s="40"/>
      <c r="AB800" s="40"/>
      <c r="AC800" s="40"/>
      <c r="AD800" s="40"/>
      <c r="AE800" s="40"/>
      <c r="AF800" s="40"/>
      <c r="AG800" s="40"/>
      <c r="AH800" s="40"/>
      <c r="AI800" s="40"/>
      <c r="AJ800" s="40"/>
      <c r="AK800" s="40"/>
      <c r="AL800" s="40"/>
      <c r="AM800" s="40"/>
      <c r="AN800" s="40"/>
    </row>
    <row r="801" spans="1:40" ht="14.5">
      <c r="A801" s="3"/>
      <c r="B801" s="3"/>
      <c r="C801" s="3"/>
      <c r="D801" s="3"/>
      <c r="E801" s="3"/>
      <c r="F801" s="3"/>
      <c r="G801" s="3"/>
      <c r="H801" s="3"/>
      <c r="I801" s="3"/>
      <c r="J801" s="3"/>
      <c r="K801" s="3"/>
      <c r="L801" s="3"/>
      <c r="M801" s="3"/>
      <c r="N801" s="3"/>
      <c r="O801" s="3"/>
      <c r="P801" s="3"/>
      <c r="Q801" s="3"/>
      <c r="R801" s="3"/>
      <c r="S801" s="3"/>
      <c r="T801" s="3"/>
      <c r="U801" s="3"/>
      <c r="V801" s="40"/>
      <c r="W801" s="40"/>
      <c r="X801" s="40"/>
      <c r="Y801" s="40"/>
      <c r="Z801" s="40"/>
      <c r="AA801" s="40"/>
      <c r="AB801" s="40"/>
      <c r="AC801" s="40"/>
      <c r="AD801" s="40"/>
      <c r="AE801" s="40"/>
      <c r="AF801" s="40"/>
      <c r="AG801" s="40"/>
      <c r="AH801" s="40"/>
      <c r="AI801" s="40"/>
      <c r="AJ801" s="40"/>
      <c r="AK801" s="40"/>
      <c r="AL801" s="40"/>
      <c r="AM801" s="40"/>
      <c r="AN801" s="40"/>
    </row>
    <row r="802" spans="1:40" ht="14.5">
      <c r="A802" s="3"/>
      <c r="B802" s="3"/>
      <c r="C802" s="3"/>
      <c r="D802" s="3"/>
      <c r="E802" s="3"/>
      <c r="F802" s="3"/>
      <c r="G802" s="3"/>
      <c r="H802" s="3"/>
      <c r="I802" s="3"/>
      <c r="J802" s="3"/>
      <c r="K802" s="3"/>
      <c r="L802" s="3"/>
      <c r="M802" s="3"/>
      <c r="N802" s="3"/>
      <c r="O802" s="3"/>
      <c r="P802" s="3"/>
      <c r="Q802" s="3"/>
      <c r="R802" s="3"/>
      <c r="S802" s="3"/>
      <c r="T802" s="3"/>
      <c r="U802" s="3"/>
      <c r="V802" s="40"/>
      <c r="W802" s="40"/>
      <c r="X802" s="40"/>
      <c r="Y802" s="40"/>
      <c r="Z802" s="40"/>
      <c r="AA802" s="40"/>
      <c r="AB802" s="40"/>
      <c r="AC802" s="40"/>
      <c r="AD802" s="40"/>
      <c r="AE802" s="40"/>
      <c r="AF802" s="40"/>
      <c r="AG802" s="40"/>
      <c r="AH802" s="40"/>
      <c r="AI802" s="40"/>
      <c r="AJ802" s="40"/>
      <c r="AK802" s="40"/>
      <c r="AL802" s="40"/>
      <c r="AM802" s="40"/>
      <c r="AN802" s="40"/>
    </row>
    <row r="803" spans="1:40" ht="14.5">
      <c r="A803" s="3"/>
      <c r="B803" s="3"/>
      <c r="C803" s="3"/>
      <c r="D803" s="3"/>
      <c r="E803" s="3"/>
      <c r="F803" s="3"/>
      <c r="G803" s="3"/>
      <c r="H803" s="3"/>
      <c r="I803" s="3"/>
      <c r="J803" s="3"/>
      <c r="K803" s="3"/>
      <c r="L803" s="3"/>
      <c r="M803" s="3"/>
      <c r="N803" s="3"/>
      <c r="O803" s="3"/>
      <c r="P803" s="3"/>
      <c r="Q803" s="3"/>
      <c r="R803" s="3"/>
      <c r="S803" s="3"/>
      <c r="T803" s="3"/>
      <c r="U803" s="3"/>
      <c r="V803" s="40"/>
      <c r="W803" s="40"/>
      <c r="X803" s="40"/>
      <c r="Y803" s="40"/>
      <c r="Z803" s="40"/>
      <c r="AA803" s="40"/>
      <c r="AB803" s="40"/>
      <c r="AC803" s="40"/>
      <c r="AD803" s="40"/>
      <c r="AE803" s="40"/>
      <c r="AF803" s="40"/>
      <c r="AG803" s="40"/>
      <c r="AH803" s="40"/>
      <c r="AI803" s="40"/>
      <c r="AJ803" s="40"/>
      <c r="AK803" s="40"/>
      <c r="AL803" s="40"/>
      <c r="AM803" s="40"/>
      <c r="AN803" s="40"/>
    </row>
    <row r="804" spans="1:40" ht="14.5">
      <c r="A804" s="3"/>
      <c r="B804" s="3"/>
      <c r="C804" s="3"/>
      <c r="D804" s="3"/>
      <c r="E804" s="3"/>
      <c r="F804" s="3"/>
      <c r="G804" s="3"/>
      <c r="H804" s="3"/>
      <c r="I804" s="3"/>
      <c r="J804" s="3"/>
      <c r="K804" s="3"/>
      <c r="L804" s="3"/>
      <c r="M804" s="3"/>
      <c r="N804" s="3"/>
      <c r="O804" s="3"/>
      <c r="P804" s="3"/>
      <c r="Q804" s="3"/>
      <c r="R804" s="3"/>
      <c r="S804" s="3"/>
      <c r="T804" s="3"/>
      <c r="U804" s="3"/>
      <c r="V804" s="40"/>
      <c r="W804" s="40"/>
      <c r="X804" s="40"/>
      <c r="Y804" s="40"/>
      <c r="Z804" s="40"/>
      <c r="AA804" s="40"/>
      <c r="AB804" s="40"/>
      <c r="AC804" s="40"/>
      <c r="AD804" s="40"/>
      <c r="AE804" s="40"/>
      <c r="AF804" s="40"/>
      <c r="AG804" s="40"/>
      <c r="AH804" s="40"/>
      <c r="AI804" s="40"/>
      <c r="AJ804" s="40"/>
      <c r="AK804" s="40"/>
      <c r="AL804" s="40"/>
      <c r="AM804" s="40"/>
      <c r="AN804" s="40"/>
    </row>
    <row r="805" spans="1:40" ht="14.5">
      <c r="A805" s="3"/>
      <c r="B805" s="3"/>
      <c r="C805" s="3"/>
      <c r="D805" s="3"/>
      <c r="E805" s="3"/>
      <c r="F805" s="3"/>
      <c r="G805" s="3"/>
      <c r="H805" s="3"/>
      <c r="I805" s="3"/>
      <c r="J805" s="3"/>
      <c r="K805" s="3"/>
      <c r="L805" s="3"/>
      <c r="M805" s="3"/>
      <c r="N805" s="3"/>
      <c r="O805" s="3"/>
      <c r="P805" s="3"/>
      <c r="Q805" s="3"/>
      <c r="R805" s="3"/>
      <c r="S805" s="3"/>
      <c r="T805" s="3"/>
      <c r="U805" s="3"/>
      <c r="V805" s="40"/>
      <c r="W805" s="40"/>
      <c r="X805" s="40"/>
      <c r="Y805" s="40"/>
      <c r="Z805" s="40"/>
      <c r="AA805" s="40"/>
      <c r="AB805" s="40"/>
      <c r="AC805" s="40"/>
      <c r="AD805" s="40"/>
      <c r="AE805" s="40"/>
      <c r="AF805" s="40"/>
      <c r="AG805" s="40"/>
      <c r="AH805" s="40"/>
      <c r="AI805" s="40"/>
      <c r="AJ805" s="40"/>
      <c r="AK805" s="40"/>
      <c r="AL805" s="40"/>
      <c r="AM805" s="40"/>
      <c r="AN805" s="40"/>
    </row>
    <row r="806" spans="1:40" ht="14.5">
      <c r="A806" s="3"/>
      <c r="B806" s="3"/>
      <c r="C806" s="3"/>
      <c r="D806" s="3"/>
      <c r="E806" s="3"/>
      <c r="F806" s="3"/>
      <c r="G806" s="3"/>
      <c r="H806" s="3"/>
      <c r="I806" s="3"/>
      <c r="J806" s="3"/>
      <c r="K806" s="3"/>
      <c r="L806" s="3"/>
      <c r="M806" s="3"/>
      <c r="N806" s="3"/>
      <c r="O806" s="3"/>
      <c r="P806" s="3"/>
      <c r="Q806" s="3"/>
      <c r="R806" s="3"/>
      <c r="S806" s="3"/>
      <c r="T806" s="3"/>
      <c r="U806" s="3"/>
      <c r="V806" s="40"/>
      <c r="W806" s="40"/>
      <c r="X806" s="40"/>
      <c r="Y806" s="40"/>
      <c r="Z806" s="40"/>
      <c r="AA806" s="40"/>
      <c r="AB806" s="40"/>
      <c r="AC806" s="40"/>
      <c r="AD806" s="40"/>
      <c r="AE806" s="40"/>
      <c r="AF806" s="40"/>
      <c r="AG806" s="40"/>
      <c r="AH806" s="40"/>
      <c r="AI806" s="40"/>
      <c r="AJ806" s="40"/>
      <c r="AK806" s="40"/>
      <c r="AL806" s="40"/>
      <c r="AM806" s="40"/>
      <c r="AN806" s="40"/>
    </row>
    <row r="807" spans="1:40" ht="14.5">
      <c r="A807" s="3"/>
      <c r="B807" s="3"/>
      <c r="C807" s="3"/>
      <c r="D807" s="3"/>
      <c r="E807" s="3"/>
      <c r="F807" s="3"/>
      <c r="G807" s="3"/>
      <c r="H807" s="3"/>
      <c r="I807" s="3"/>
      <c r="J807" s="3"/>
      <c r="K807" s="3"/>
      <c r="L807" s="3"/>
      <c r="M807" s="3"/>
      <c r="N807" s="3"/>
      <c r="O807" s="3"/>
      <c r="P807" s="3"/>
      <c r="Q807" s="3"/>
      <c r="R807" s="3"/>
      <c r="S807" s="3"/>
      <c r="T807" s="3"/>
      <c r="U807" s="3"/>
      <c r="V807" s="40"/>
      <c r="W807" s="40"/>
      <c r="X807" s="40"/>
      <c r="Y807" s="40"/>
      <c r="Z807" s="40"/>
      <c r="AA807" s="40"/>
      <c r="AB807" s="40"/>
      <c r="AC807" s="40"/>
      <c r="AD807" s="40"/>
      <c r="AE807" s="40"/>
      <c r="AF807" s="40"/>
      <c r="AG807" s="40"/>
      <c r="AH807" s="40"/>
      <c r="AI807" s="40"/>
      <c r="AJ807" s="40"/>
      <c r="AK807" s="40"/>
      <c r="AL807" s="40"/>
      <c r="AM807" s="40"/>
      <c r="AN807" s="40"/>
    </row>
    <row r="808" spans="1:40" ht="14.5">
      <c r="A808" s="3"/>
      <c r="B808" s="3"/>
      <c r="C808" s="3"/>
      <c r="D808" s="3"/>
      <c r="E808" s="3"/>
      <c r="F808" s="3"/>
      <c r="G808" s="3"/>
      <c r="H808" s="3"/>
      <c r="I808" s="3"/>
      <c r="J808" s="3"/>
      <c r="K808" s="3"/>
      <c r="L808" s="3"/>
      <c r="M808" s="3"/>
      <c r="N808" s="3"/>
      <c r="O808" s="3"/>
      <c r="P808" s="3"/>
      <c r="Q808" s="3"/>
      <c r="R808" s="3"/>
      <c r="S808" s="3"/>
      <c r="T808" s="3"/>
      <c r="U808" s="3"/>
      <c r="V808" s="40"/>
      <c r="W808" s="40"/>
      <c r="X808" s="40"/>
      <c r="Y808" s="40"/>
      <c r="Z808" s="40"/>
      <c r="AA808" s="40"/>
      <c r="AB808" s="40"/>
      <c r="AC808" s="40"/>
      <c r="AD808" s="40"/>
      <c r="AE808" s="40"/>
      <c r="AF808" s="40"/>
      <c r="AG808" s="40"/>
      <c r="AH808" s="40"/>
      <c r="AI808" s="40"/>
      <c r="AJ808" s="40"/>
      <c r="AK808" s="40"/>
      <c r="AL808" s="40"/>
      <c r="AM808" s="40"/>
      <c r="AN808" s="40"/>
    </row>
    <row r="809" spans="1:40" ht="14.5">
      <c r="A809" s="3"/>
      <c r="B809" s="3"/>
      <c r="C809" s="3"/>
      <c r="D809" s="3"/>
      <c r="E809" s="3"/>
      <c r="F809" s="3"/>
      <c r="G809" s="3"/>
      <c r="H809" s="3"/>
      <c r="I809" s="3"/>
      <c r="J809" s="3"/>
      <c r="K809" s="3"/>
      <c r="L809" s="3"/>
      <c r="M809" s="3"/>
      <c r="N809" s="3"/>
      <c r="O809" s="3"/>
      <c r="P809" s="3"/>
      <c r="Q809" s="3"/>
      <c r="R809" s="3"/>
      <c r="S809" s="3"/>
      <c r="T809" s="3"/>
      <c r="U809" s="3"/>
      <c r="V809" s="40"/>
      <c r="W809" s="40"/>
      <c r="X809" s="40"/>
      <c r="Y809" s="40"/>
      <c r="Z809" s="40"/>
      <c r="AA809" s="40"/>
      <c r="AB809" s="40"/>
      <c r="AC809" s="40"/>
      <c r="AD809" s="40"/>
      <c r="AE809" s="40"/>
      <c r="AF809" s="40"/>
      <c r="AG809" s="40"/>
      <c r="AH809" s="40"/>
      <c r="AI809" s="40"/>
      <c r="AJ809" s="40"/>
      <c r="AK809" s="40"/>
      <c r="AL809" s="40"/>
      <c r="AM809" s="40"/>
      <c r="AN809" s="40"/>
    </row>
    <row r="810" spans="1:40" ht="14.5">
      <c r="A810" s="3"/>
      <c r="B810" s="3"/>
      <c r="C810" s="3"/>
      <c r="D810" s="3"/>
      <c r="E810" s="3"/>
      <c r="F810" s="3"/>
      <c r="G810" s="3"/>
      <c r="H810" s="3"/>
      <c r="I810" s="3"/>
      <c r="J810" s="3"/>
      <c r="K810" s="3"/>
      <c r="L810" s="3"/>
      <c r="M810" s="3"/>
      <c r="N810" s="3"/>
      <c r="O810" s="3"/>
      <c r="P810" s="3"/>
      <c r="Q810" s="3"/>
      <c r="R810" s="3"/>
      <c r="S810" s="3"/>
      <c r="T810" s="3"/>
      <c r="U810" s="3"/>
      <c r="V810" s="40"/>
      <c r="W810" s="40"/>
      <c r="X810" s="40"/>
      <c r="Y810" s="40"/>
      <c r="Z810" s="40"/>
      <c r="AA810" s="40"/>
      <c r="AB810" s="40"/>
      <c r="AC810" s="40"/>
      <c r="AD810" s="40"/>
      <c r="AE810" s="40"/>
      <c r="AF810" s="40"/>
      <c r="AG810" s="40"/>
      <c r="AH810" s="40"/>
      <c r="AI810" s="40"/>
      <c r="AJ810" s="40"/>
      <c r="AK810" s="40"/>
      <c r="AL810" s="40"/>
      <c r="AM810" s="40"/>
      <c r="AN810" s="40"/>
    </row>
    <row r="811" spans="1:40" ht="14.5">
      <c r="A811" s="3"/>
      <c r="B811" s="3"/>
      <c r="C811" s="3"/>
      <c r="D811" s="3"/>
      <c r="E811" s="3"/>
      <c r="F811" s="3"/>
      <c r="G811" s="3"/>
      <c r="H811" s="3"/>
      <c r="I811" s="3"/>
      <c r="J811" s="3"/>
      <c r="K811" s="3"/>
      <c r="L811" s="3"/>
      <c r="M811" s="3"/>
      <c r="N811" s="3"/>
      <c r="O811" s="3"/>
      <c r="P811" s="3"/>
      <c r="Q811" s="3"/>
      <c r="R811" s="3"/>
      <c r="S811" s="3"/>
      <c r="T811" s="3"/>
      <c r="U811" s="3"/>
      <c r="V811" s="40"/>
      <c r="W811" s="40"/>
      <c r="X811" s="40"/>
      <c r="Y811" s="40"/>
      <c r="Z811" s="40"/>
      <c r="AA811" s="40"/>
      <c r="AB811" s="40"/>
      <c r="AC811" s="40"/>
      <c r="AD811" s="40"/>
      <c r="AE811" s="40"/>
      <c r="AF811" s="40"/>
      <c r="AG811" s="40"/>
      <c r="AH811" s="40"/>
      <c r="AI811" s="40"/>
      <c r="AJ811" s="40"/>
      <c r="AK811" s="40"/>
      <c r="AL811" s="40"/>
      <c r="AM811" s="40"/>
      <c r="AN811" s="40"/>
    </row>
    <row r="812" spans="1:40" ht="14.5">
      <c r="A812" s="3"/>
      <c r="B812" s="3"/>
      <c r="C812" s="3"/>
      <c r="D812" s="3"/>
      <c r="E812" s="3"/>
      <c r="F812" s="3"/>
      <c r="G812" s="3"/>
      <c r="H812" s="3"/>
      <c r="I812" s="3"/>
      <c r="J812" s="3"/>
      <c r="K812" s="3"/>
      <c r="L812" s="3"/>
      <c r="M812" s="3"/>
      <c r="N812" s="3"/>
      <c r="O812" s="3"/>
      <c r="P812" s="3"/>
      <c r="Q812" s="3"/>
      <c r="R812" s="3"/>
      <c r="S812" s="3"/>
      <c r="T812" s="3"/>
      <c r="U812" s="3"/>
      <c r="V812" s="40"/>
      <c r="W812" s="40"/>
      <c r="X812" s="40"/>
      <c r="Y812" s="40"/>
      <c r="Z812" s="40"/>
      <c r="AA812" s="40"/>
      <c r="AB812" s="40"/>
      <c r="AC812" s="40"/>
      <c r="AD812" s="40"/>
      <c r="AE812" s="40"/>
      <c r="AF812" s="40"/>
      <c r="AG812" s="40"/>
      <c r="AH812" s="40"/>
      <c r="AI812" s="40"/>
      <c r="AJ812" s="40"/>
      <c r="AK812" s="40"/>
      <c r="AL812" s="40"/>
      <c r="AM812" s="40"/>
      <c r="AN812" s="40"/>
    </row>
    <row r="813" spans="1:40" ht="14.5">
      <c r="A813" s="3"/>
      <c r="B813" s="3"/>
      <c r="C813" s="3"/>
      <c r="D813" s="3"/>
      <c r="E813" s="3"/>
      <c r="F813" s="3"/>
      <c r="G813" s="3"/>
      <c r="H813" s="3"/>
      <c r="I813" s="3"/>
      <c r="J813" s="3"/>
      <c r="K813" s="3"/>
      <c r="L813" s="3"/>
      <c r="M813" s="3"/>
      <c r="N813" s="3"/>
      <c r="O813" s="3"/>
      <c r="P813" s="3"/>
      <c r="Q813" s="3"/>
      <c r="R813" s="3"/>
      <c r="S813" s="3"/>
      <c r="T813" s="3"/>
      <c r="U813" s="3"/>
      <c r="V813" s="40"/>
      <c r="W813" s="40"/>
      <c r="X813" s="40"/>
      <c r="Y813" s="40"/>
      <c r="Z813" s="40"/>
      <c r="AA813" s="40"/>
      <c r="AB813" s="40"/>
      <c r="AC813" s="40"/>
      <c r="AD813" s="40"/>
      <c r="AE813" s="40"/>
      <c r="AF813" s="40"/>
      <c r="AG813" s="40"/>
      <c r="AH813" s="40"/>
      <c r="AI813" s="40"/>
      <c r="AJ813" s="40"/>
      <c r="AK813" s="40"/>
      <c r="AL813" s="40"/>
      <c r="AM813" s="40"/>
      <c r="AN813" s="40"/>
    </row>
    <row r="814" spans="1:40" ht="14.5">
      <c r="A814" s="3"/>
      <c r="B814" s="3"/>
      <c r="C814" s="3"/>
      <c r="D814" s="3"/>
      <c r="E814" s="3"/>
      <c r="F814" s="3"/>
      <c r="G814" s="3"/>
      <c r="H814" s="3"/>
      <c r="I814" s="3"/>
      <c r="J814" s="3"/>
      <c r="K814" s="3"/>
      <c r="L814" s="3"/>
      <c r="M814" s="3"/>
      <c r="N814" s="3"/>
      <c r="O814" s="3"/>
      <c r="P814" s="3"/>
      <c r="Q814" s="3"/>
      <c r="R814" s="3"/>
      <c r="S814" s="3"/>
      <c r="T814" s="3"/>
      <c r="U814" s="3"/>
      <c r="V814" s="40"/>
      <c r="W814" s="40"/>
      <c r="X814" s="40"/>
      <c r="Y814" s="40"/>
      <c r="Z814" s="40"/>
      <c r="AA814" s="40"/>
      <c r="AB814" s="40"/>
      <c r="AC814" s="40"/>
      <c r="AD814" s="40"/>
      <c r="AE814" s="40"/>
      <c r="AF814" s="40"/>
      <c r="AG814" s="40"/>
      <c r="AH814" s="40"/>
      <c r="AI814" s="40"/>
      <c r="AJ814" s="40"/>
      <c r="AK814" s="40"/>
      <c r="AL814" s="40"/>
      <c r="AM814" s="40"/>
      <c r="AN814" s="40"/>
    </row>
    <row r="815" spans="1:40" ht="14.5">
      <c r="A815" s="3"/>
      <c r="B815" s="3"/>
      <c r="C815" s="3"/>
      <c r="D815" s="3"/>
      <c r="E815" s="3"/>
      <c r="F815" s="3"/>
      <c r="G815" s="3"/>
      <c r="H815" s="3"/>
      <c r="I815" s="3"/>
      <c r="J815" s="3"/>
      <c r="K815" s="3"/>
      <c r="L815" s="3"/>
      <c r="M815" s="3"/>
      <c r="N815" s="3"/>
      <c r="O815" s="3"/>
      <c r="P815" s="3"/>
      <c r="Q815" s="3"/>
      <c r="R815" s="3"/>
      <c r="S815" s="3"/>
      <c r="T815" s="3"/>
      <c r="U815" s="3"/>
      <c r="V815" s="40"/>
      <c r="W815" s="40"/>
      <c r="X815" s="40"/>
      <c r="Y815" s="40"/>
      <c r="Z815" s="40"/>
      <c r="AA815" s="40"/>
      <c r="AB815" s="40"/>
      <c r="AC815" s="40"/>
      <c r="AD815" s="40"/>
      <c r="AE815" s="40"/>
      <c r="AF815" s="40"/>
      <c r="AG815" s="40"/>
      <c r="AH815" s="40"/>
      <c r="AI815" s="40"/>
      <c r="AJ815" s="40"/>
      <c r="AK815" s="40"/>
      <c r="AL815" s="40"/>
      <c r="AM815" s="40"/>
      <c r="AN815" s="40"/>
    </row>
    <row r="816" spans="1:40" ht="14.5">
      <c r="A816" s="3"/>
      <c r="B816" s="3"/>
      <c r="C816" s="3"/>
      <c r="D816" s="3"/>
      <c r="E816" s="3"/>
      <c r="F816" s="3"/>
      <c r="G816" s="3"/>
      <c r="H816" s="3"/>
      <c r="I816" s="3"/>
      <c r="J816" s="3"/>
      <c r="K816" s="3"/>
      <c r="L816" s="3"/>
      <c r="M816" s="3"/>
      <c r="N816" s="3"/>
      <c r="O816" s="3"/>
      <c r="P816" s="3"/>
      <c r="Q816" s="3"/>
      <c r="R816" s="3"/>
      <c r="S816" s="3"/>
      <c r="T816" s="3"/>
      <c r="U816" s="3"/>
      <c r="V816" s="40"/>
      <c r="W816" s="40"/>
      <c r="X816" s="40"/>
      <c r="Y816" s="40"/>
      <c r="Z816" s="40"/>
      <c r="AA816" s="40"/>
      <c r="AB816" s="40"/>
      <c r="AC816" s="40"/>
      <c r="AD816" s="40"/>
      <c r="AE816" s="40"/>
      <c r="AF816" s="40"/>
      <c r="AG816" s="40"/>
      <c r="AH816" s="40"/>
      <c r="AI816" s="40"/>
      <c r="AJ816" s="40"/>
      <c r="AK816" s="40"/>
      <c r="AL816" s="40"/>
      <c r="AM816" s="40"/>
      <c r="AN816" s="40"/>
    </row>
    <row r="817" spans="1:40" ht="14.5">
      <c r="A817" s="3"/>
      <c r="B817" s="3"/>
      <c r="C817" s="3"/>
      <c r="D817" s="3"/>
      <c r="E817" s="3"/>
      <c r="F817" s="3"/>
      <c r="G817" s="3"/>
      <c r="H817" s="3"/>
      <c r="I817" s="3"/>
      <c r="J817" s="3"/>
      <c r="K817" s="3"/>
      <c r="L817" s="3"/>
      <c r="M817" s="3"/>
      <c r="N817" s="3"/>
      <c r="O817" s="3"/>
      <c r="P817" s="3"/>
      <c r="Q817" s="3"/>
      <c r="R817" s="3"/>
      <c r="S817" s="3"/>
      <c r="T817" s="3"/>
      <c r="U817" s="3"/>
      <c r="V817" s="40"/>
      <c r="W817" s="40"/>
      <c r="X817" s="40"/>
      <c r="Y817" s="40"/>
      <c r="Z817" s="40"/>
      <c r="AA817" s="40"/>
      <c r="AB817" s="40"/>
      <c r="AC817" s="40"/>
      <c r="AD817" s="40"/>
      <c r="AE817" s="40"/>
      <c r="AF817" s="40"/>
      <c r="AG817" s="40"/>
      <c r="AH817" s="40"/>
      <c r="AI817" s="40"/>
      <c r="AJ817" s="40"/>
      <c r="AK817" s="40"/>
      <c r="AL817" s="40"/>
      <c r="AM817" s="40"/>
      <c r="AN817" s="40"/>
    </row>
    <row r="818" spans="1:40" ht="14.5">
      <c r="A818" s="3"/>
      <c r="B818" s="3"/>
      <c r="C818" s="3"/>
      <c r="D818" s="3"/>
      <c r="E818" s="3"/>
      <c r="F818" s="3"/>
      <c r="G818" s="3"/>
      <c r="H818" s="3"/>
      <c r="I818" s="3"/>
      <c r="J818" s="3"/>
      <c r="K818" s="3"/>
      <c r="L818" s="3"/>
      <c r="M818" s="3"/>
      <c r="N818" s="3"/>
      <c r="O818" s="3"/>
      <c r="P818" s="3"/>
      <c r="Q818" s="3"/>
      <c r="R818" s="3"/>
      <c r="S818" s="3"/>
      <c r="T818" s="3"/>
      <c r="U818" s="3"/>
      <c r="V818" s="40"/>
      <c r="W818" s="40"/>
      <c r="X818" s="40"/>
      <c r="Y818" s="40"/>
      <c r="Z818" s="40"/>
      <c r="AA818" s="40"/>
      <c r="AB818" s="40"/>
      <c r="AC818" s="40"/>
      <c r="AD818" s="40"/>
      <c r="AE818" s="40"/>
      <c r="AF818" s="40"/>
      <c r="AG818" s="40"/>
      <c r="AH818" s="40"/>
      <c r="AI818" s="40"/>
      <c r="AJ818" s="40"/>
      <c r="AK818" s="40"/>
      <c r="AL818" s="40"/>
      <c r="AM818" s="40"/>
      <c r="AN818" s="40"/>
    </row>
    <row r="819" spans="1:40" ht="14.5">
      <c r="A819" s="3"/>
      <c r="B819" s="3"/>
      <c r="C819" s="3"/>
      <c r="D819" s="3"/>
      <c r="E819" s="3"/>
      <c r="F819" s="3"/>
      <c r="G819" s="3"/>
      <c r="H819" s="3"/>
      <c r="I819" s="3"/>
      <c r="J819" s="3"/>
      <c r="K819" s="3"/>
      <c r="L819" s="3"/>
      <c r="M819" s="3"/>
      <c r="N819" s="3"/>
      <c r="O819" s="3"/>
      <c r="P819" s="3"/>
      <c r="Q819" s="3"/>
      <c r="R819" s="3"/>
      <c r="S819" s="3"/>
      <c r="T819" s="3"/>
      <c r="U819" s="3"/>
      <c r="V819" s="40"/>
      <c r="W819" s="40"/>
      <c r="X819" s="40"/>
      <c r="Y819" s="40"/>
      <c r="Z819" s="40"/>
      <c r="AA819" s="40"/>
      <c r="AB819" s="40"/>
      <c r="AC819" s="40"/>
      <c r="AD819" s="40"/>
      <c r="AE819" s="40"/>
      <c r="AF819" s="40"/>
      <c r="AG819" s="40"/>
      <c r="AH819" s="40"/>
      <c r="AI819" s="40"/>
      <c r="AJ819" s="40"/>
      <c r="AK819" s="40"/>
      <c r="AL819" s="40"/>
      <c r="AM819" s="40"/>
      <c r="AN819" s="40"/>
    </row>
    <row r="820" spans="1:40" ht="14.5">
      <c r="A820" s="3"/>
      <c r="B820" s="3"/>
      <c r="C820" s="3"/>
      <c r="D820" s="3"/>
      <c r="E820" s="3"/>
      <c r="F820" s="3"/>
      <c r="G820" s="3"/>
      <c r="H820" s="3"/>
      <c r="I820" s="3"/>
      <c r="J820" s="3"/>
      <c r="K820" s="3"/>
      <c r="L820" s="3"/>
      <c r="M820" s="3"/>
      <c r="N820" s="3"/>
      <c r="O820" s="3"/>
      <c r="P820" s="3"/>
      <c r="Q820" s="3"/>
      <c r="R820" s="3"/>
      <c r="S820" s="3"/>
      <c r="T820" s="3"/>
      <c r="U820" s="3"/>
      <c r="V820" s="40"/>
      <c r="W820" s="40"/>
      <c r="X820" s="40"/>
      <c r="Y820" s="40"/>
      <c r="Z820" s="40"/>
      <c r="AA820" s="40"/>
      <c r="AB820" s="40"/>
      <c r="AC820" s="40"/>
      <c r="AD820" s="40"/>
      <c r="AE820" s="40"/>
      <c r="AF820" s="40"/>
      <c r="AG820" s="40"/>
      <c r="AH820" s="40"/>
      <c r="AI820" s="40"/>
      <c r="AJ820" s="40"/>
      <c r="AK820" s="40"/>
      <c r="AL820" s="40"/>
      <c r="AM820" s="40"/>
      <c r="AN820" s="40"/>
    </row>
    <row r="821" spans="1:40" ht="14.5">
      <c r="A821" s="3"/>
      <c r="B821" s="3"/>
      <c r="C821" s="3"/>
      <c r="D821" s="3"/>
      <c r="E821" s="3"/>
      <c r="F821" s="3"/>
      <c r="G821" s="3"/>
      <c r="H821" s="3"/>
      <c r="I821" s="3"/>
      <c r="J821" s="3"/>
      <c r="K821" s="3"/>
      <c r="L821" s="3"/>
      <c r="M821" s="3"/>
      <c r="N821" s="3"/>
      <c r="O821" s="3"/>
      <c r="P821" s="3"/>
      <c r="Q821" s="3"/>
      <c r="R821" s="3"/>
      <c r="S821" s="3"/>
      <c r="T821" s="3"/>
      <c r="U821" s="3"/>
      <c r="V821" s="40"/>
      <c r="W821" s="40"/>
      <c r="X821" s="40"/>
      <c r="Y821" s="40"/>
      <c r="Z821" s="40"/>
      <c r="AA821" s="40"/>
      <c r="AB821" s="40"/>
      <c r="AC821" s="40"/>
      <c r="AD821" s="40"/>
      <c r="AE821" s="40"/>
      <c r="AF821" s="40"/>
      <c r="AG821" s="40"/>
      <c r="AH821" s="40"/>
      <c r="AI821" s="40"/>
      <c r="AJ821" s="40"/>
      <c r="AK821" s="40"/>
      <c r="AL821" s="40"/>
      <c r="AM821" s="40"/>
      <c r="AN821" s="40"/>
    </row>
    <row r="822" spans="1:40" ht="14.5">
      <c r="A822" s="3"/>
      <c r="B822" s="3"/>
      <c r="C822" s="3"/>
      <c r="D822" s="3"/>
      <c r="E822" s="3"/>
      <c r="F822" s="3"/>
      <c r="G822" s="3"/>
      <c r="H822" s="3"/>
      <c r="I822" s="3"/>
      <c r="J822" s="3"/>
      <c r="K822" s="3"/>
      <c r="L822" s="3"/>
      <c r="M822" s="3"/>
      <c r="N822" s="3"/>
      <c r="O822" s="3"/>
      <c r="P822" s="3"/>
      <c r="Q822" s="3"/>
      <c r="R822" s="3"/>
      <c r="S822" s="3"/>
      <c r="T822" s="3"/>
      <c r="U822" s="3"/>
      <c r="V822" s="40"/>
      <c r="W822" s="40"/>
      <c r="X822" s="40"/>
      <c r="Y822" s="40"/>
      <c r="Z822" s="40"/>
      <c r="AA822" s="40"/>
      <c r="AB822" s="40"/>
      <c r="AC822" s="40"/>
      <c r="AD822" s="40"/>
      <c r="AE822" s="40"/>
      <c r="AF822" s="40"/>
      <c r="AG822" s="40"/>
      <c r="AH822" s="40"/>
      <c r="AI822" s="40"/>
      <c r="AJ822" s="40"/>
      <c r="AK822" s="40"/>
      <c r="AL822" s="40"/>
      <c r="AM822" s="40"/>
      <c r="AN822" s="40"/>
    </row>
    <row r="823" spans="1:40" ht="14.5">
      <c r="A823" s="3"/>
      <c r="B823" s="3"/>
      <c r="C823" s="3"/>
      <c r="D823" s="3"/>
      <c r="E823" s="3"/>
      <c r="F823" s="3"/>
      <c r="G823" s="3"/>
      <c r="H823" s="3"/>
      <c r="I823" s="3"/>
      <c r="J823" s="3"/>
      <c r="K823" s="3"/>
      <c r="L823" s="3"/>
      <c r="M823" s="3"/>
      <c r="N823" s="3"/>
      <c r="O823" s="3"/>
      <c r="P823" s="3"/>
      <c r="Q823" s="3"/>
      <c r="R823" s="3"/>
      <c r="S823" s="3"/>
      <c r="T823" s="3"/>
      <c r="U823" s="3"/>
      <c r="V823" s="40"/>
      <c r="W823" s="40"/>
      <c r="X823" s="40"/>
      <c r="Y823" s="40"/>
      <c r="Z823" s="40"/>
      <c r="AA823" s="40"/>
      <c r="AB823" s="40"/>
      <c r="AC823" s="40"/>
      <c r="AD823" s="40"/>
      <c r="AE823" s="40"/>
      <c r="AF823" s="40"/>
      <c r="AG823" s="40"/>
      <c r="AH823" s="40"/>
      <c r="AI823" s="40"/>
      <c r="AJ823" s="40"/>
      <c r="AK823" s="40"/>
      <c r="AL823" s="40"/>
      <c r="AM823" s="40"/>
      <c r="AN823" s="40"/>
    </row>
    <row r="824" spans="1:40" ht="14.5">
      <c r="A824" s="3"/>
      <c r="B824" s="3"/>
      <c r="C824" s="3"/>
      <c r="D824" s="3"/>
      <c r="E824" s="3"/>
      <c r="F824" s="3"/>
      <c r="G824" s="3"/>
      <c r="H824" s="3"/>
      <c r="I824" s="3"/>
      <c r="J824" s="3"/>
      <c r="K824" s="3"/>
      <c r="L824" s="3"/>
      <c r="M824" s="3"/>
      <c r="N824" s="3"/>
      <c r="O824" s="3"/>
      <c r="P824" s="3"/>
      <c r="Q824" s="3"/>
      <c r="R824" s="3"/>
      <c r="S824" s="3"/>
      <c r="T824" s="3"/>
      <c r="U824" s="3"/>
      <c r="V824" s="40"/>
      <c r="W824" s="40"/>
      <c r="X824" s="40"/>
      <c r="Y824" s="40"/>
      <c r="Z824" s="40"/>
      <c r="AA824" s="40"/>
      <c r="AB824" s="40"/>
      <c r="AC824" s="40"/>
      <c r="AD824" s="40"/>
      <c r="AE824" s="40"/>
      <c r="AF824" s="40"/>
      <c r="AG824" s="40"/>
      <c r="AH824" s="40"/>
      <c r="AI824" s="40"/>
      <c r="AJ824" s="40"/>
      <c r="AK824" s="40"/>
      <c r="AL824" s="40"/>
      <c r="AM824" s="40"/>
      <c r="AN824" s="40"/>
    </row>
    <row r="825" spans="1:40" ht="14.5">
      <c r="A825" s="3"/>
      <c r="B825" s="3"/>
      <c r="C825" s="3"/>
      <c r="D825" s="3"/>
      <c r="E825" s="3"/>
      <c r="F825" s="3"/>
      <c r="G825" s="3"/>
      <c r="H825" s="3"/>
      <c r="I825" s="3"/>
      <c r="J825" s="3"/>
      <c r="K825" s="3"/>
      <c r="L825" s="3"/>
      <c r="M825" s="3"/>
      <c r="N825" s="3"/>
      <c r="O825" s="3"/>
      <c r="P825" s="3"/>
      <c r="Q825" s="3"/>
      <c r="R825" s="3"/>
      <c r="S825" s="3"/>
      <c r="T825" s="3"/>
      <c r="U825" s="3"/>
      <c r="V825" s="40"/>
      <c r="W825" s="40"/>
      <c r="X825" s="40"/>
      <c r="Y825" s="40"/>
      <c r="Z825" s="40"/>
      <c r="AA825" s="40"/>
      <c r="AB825" s="40"/>
      <c r="AC825" s="40"/>
      <c r="AD825" s="40"/>
      <c r="AE825" s="40"/>
      <c r="AF825" s="40"/>
      <c r="AG825" s="40"/>
      <c r="AH825" s="40"/>
      <c r="AI825" s="40"/>
      <c r="AJ825" s="40"/>
      <c r="AK825" s="40"/>
      <c r="AL825" s="40"/>
      <c r="AM825" s="40"/>
      <c r="AN825" s="40"/>
    </row>
    <row r="826" spans="1:40" ht="14.5">
      <c r="A826" s="3"/>
      <c r="B826" s="3"/>
      <c r="C826" s="3"/>
      <c r="D826" s="3"/>
      <c r="E826" s="3"/>
      <c r="F826" s="3"/>
      <c r="G826" s="3"/>
      <c r="H826" s="3"/>
      <c r="I826" s="3"/>
      <c r="J826" s="3"/>
      <c r="K826" s="3"/>
      <c r="L826" s="3"/>
      <c r="M826" s="3"/>
      <c r="N826" s="3"/>
      <c r="O826" s="3"/>
      <c r="P826" s="3"/>
      <c r="Q826" s="3"/>
      <c r="R826" s="3"/>
      <c r="S826" s="3"/>
      <c r="T826" s="3"/>
      <c r="U826" s="3"/>
      <c r="V826" s="40"/>
      <c r="W826" s="40"/>
      <c r="X826" s="40"/>
      <c r="Y826" s="40"/>
      <c r="Z826" s="40"/>
      <c r="AA826" s="40"/>
      <c r="AB826" s="40"/>
      <c r="AC826" s="40"/>
      <c r="AD826" s="40"/>
      <c r="AE826" s="40"/>
      <c r="AF826" s="40"/>
      <c r="AG826" s="40"/>
      <c r="AH826" s="40"/>
      <c r="AI826" s="40"/>
      <c r="AJ826" s="40"/>
      <c r="AK826" s="40"/>
      <c r="AL826" s="40"/>
      <c r="AM826" s="40"/>
      <c r="AN826" s="40"/>
    </row>
    <row r="827" spans="1:40" ht="14.5">
      <c r="A827" s="3"/>
      <c r="B827" s="3"/>
      <c r="C827" s="3"/>
      <c r="D827" s="3"/>
      <c r="E827" s="3"/>
      <c r="F827" s="3"/>
      <c r="G827" s="3"/>
      <c r="H827" s="3"/>
      <c r="I827" s="3"/>
      <c r="J827" s="3"/>
      <c r="K827" s="3"/>
      <c r="L827" s="3"/>
      <c r="M827" s="3"/>
      <c r="N827" s="3"/>
      <c r="O827" s="3"/>
      <c r="P827" s="3"/>
      <c r="Q827" s="3"/>
      <c r="R827" s="3"/>
      <c r="S827" s="3"/>
      <c r="T827" s="3"/>
      <c r="U827" s="3"/>
      <c r="V827" s="40"/>
      <c r="W827" s="40"/>
      <c r="X827" s="40"/>
      <c r="Y827" s="40"/>
      <c r="Z827" s="40"/>
      <c r="AA827" s="40"/>
      <c r="AB827" s="40"/>
      <c r="AC827" s="40"/>
      <c r="AD827" s="40"/>
      <c r="AE827" s="40"/>
      <c r="AF827" s="40"/>
      <c r="AG827" s="40"/>
      <c r="AH827" s="40"/>
      <c r="AI827" s="40"/>
      <c r="AJ827" s="40"/>
      <c r="AK827" s="40"/>
      <c r="AL827" s="40"/>
      <c r="AM827" s="40"/>
      <c r="AN827" s="40"/>
    </row>
    <row r="828" spans="1:40" ht="14.5">
      <c r="A828" s="3"/>
      <c r="B828" s="3"/>
      <c r="C828" s="3"/>
      <c r="D828" s="3"/>
      <c r="E828" s="3"/>
      <c r="F828" s="3"/>
      <c r="G828" s="3"/>
      <c r="H828" s="3"/>
      <c r="I828" s="3"/>
      <c r="J828" s="3"/>
      <c r="K828" s="3"/>
      <c r="L828" s="3"/>
      <c r="M828" s="3"/>
      <c r="N828" s="3"/>
      <c r="O828" s="3"/>
      <c r="P828" s="3"/>
      <c r="Q828" s="3"/>
      <c r="R828" s="3"/>
      <c r="S828" s="3"/>
      <c r="T828" s="3"/>
      <c r="U828" s="3"/>
      <c r="V828" s="40"/>
      <c r="W828" s="40"/>
      <c r="X828" s="40"/>
      <c r="Y828" s="40"/>
      <c r="Z828" s="40"/>
      <c r="AA828" s="40"/>
      <c r="AB828" s="40"/>
      <c r="AC828" s="40"/>
      <c r="AD828" s="40"/>
      <c r="AE828" s="40"/>
      <c r="AF828" s="40"/>
      <c r="AG828" s="40"/>
      <c r="AH828" s="40"/>
      <c r="AI828" s="40"/>
      <c r="AJ828" s="40"/>
      <c r="AK828" s="40"/>
      <c r="AL828" s="40"/>
      <c r="AM828" s="40"/>
      <c r="AN828" s="40"/>
    </row>
    <row r="829" spans="1:40" ht="14.5">
      <c r="A829" s="3"/>
      <c r="B829" s="3"/>
      <c r="C829" s="3"/>
      <c r="D829" s="3"/>
      <c r="E829" s="3"/>
      <c r="F829" s="3"/>
      <c r="G829" s="3"/>
      <c r="H829" s="3"/>
      <c r="I829" s="3"/>
      <c r="J829" s="3"/>
      <c r="K829" s="3"/>
      <c r="L829" s="3"/>
      <c r="M829" s="3"/>
      <c r="N829" s="3"/>
      <c r="O829" s="3"/>
      <c r="P829" s="3"/>
      <c r="Q829" s="3"/>
      <c r="R829" s="3"/>
      <c r="S829" s="3"/>
      <c r="T829" s="3"/>
      <c r="U829" s="3"/>
      <c r="V829" s="40"/>
      <c r="W829" s="40"/>
      <c r="X829" s="40"/>
      <c r="Y829" s="40"/>
      <c r="Z829" s="40"/>
      <c r="AA829" s="40"/>
      <c r="AB829" s="40"/>
      <c r="AC829" s="40"/>
      <c r="AD829" s="40"/>
      <c r="AE829" s="40"/>
      <c r="AF829" s="40"/>
      <c r="AG829" s="40"/>
      <c r="AH829" s="40"/>
      <c r="AI829" s="40"/>
      <c r="AJ829" s="40"/>
      <c r="AK829" s="40"/>
      <c r="AL829" s="40"/>
      <c r="AM829" s="40"/>
      <c r="AN829" s="40"/>
    </row>
    <row r="830" spans="1:40" ht="14.5">
      <c r="A830" s="3"/>
      <c r="B830" s="3"/>
      <c r="C830" s="3"/>
      <c r="D830" s="3"/>
      <c r="E830" s="3"/>
      <c r="F830" s="3"/>
      <c r="G830" s="3"/>
      <c r="H830" s="3"/>
      <c r="I830" s="3"/>
      <c r="J830" s="3"/>
      <c r="K830" s="3"/>
      <c r="L830" s="3"/>
      <c r="M830" s="3"/>
      <c r="N830" s="3"/>
      <c r="O830" s="3"/>
      <c r="P830" s="3"/>
      <c r="Q830" s="3"/>
      <c r="R830" s="3"/>
      <c r="S830" s="3"/>
      <c r="T830" s="3"/>
      <c r="U830" s="3"/>
      <c r="V830" s="40"/>
      <c r="W830" s="40"/>
      <c r="X830" s="40"/>
      <c r="Y830" s="40"/>
      <c r="Z830" s="40"/>
      <c r="AA830" s="40"/>
      <c r="AB830" s="40"/>
      <c r="AC830" s="40"/>
      <c r="AD830" s="40"/>
      <c r="AE830" s="40"/>
      <c r="AF830" s="40"/>
      <c r="AG830" s="40"/>
      <c r="AH830" s="40"/>
      <c r="AI830" s="40"/>
      <c r="AJ830" s="40"/>
      <c r="AK830" s="40"/>
      <c r="AL830" s="40"/>
      <c r="AM830" s="40"/>
      <c r="AN830" s="40"/>
    </row>
    <row r="831" spans="1:40" ht="14.5">
      <c r="A831" s="3"/>
      <c r="B831" s="3"/>
      <c r="C831" s="3"/>
      <c r="D831" s="3"/>
      <c r="E831" s="3"/>
      <c r="F831" s="3"/>
      <c r="G831" s="3"/>
      <c r="H831" s="3"/>
      <c r="I831" s="3"/>
      <c r="J831" s="3"/>
      <c r="K831" s="3"/>
      <c r="L831" s="3"/>
      <c r="M831" s="3"/>
      <c r="N831" s="3"/>
      <c r="O831" s="3"/>
      <c r="P831" s="3"/>
      <c r="Q831" s="3"/>
      <c r="R831" s="3"/>
      <c r="S831" s="3"/>
      <c r="T831" s="3"/>
      <c r="U831" s="3"/>
      <c r="V831" s="40"/>
      <c r="W831" s="40"/>
      <c r="X831" s="40"/>
      <c r="Y831" s="40"/>
      <c r="Z831" s="40"/>
      <c r="AA831" s="40"/>
      <c r="AB831" s="40"/>
      <c r="AC831" s="40"/>
      <c r="AD831" s="40"/>
      <c r="AE831" s="40"/>
      <c r="AF831" s="40"/>
      <c r="AG831" s="40"/>
      <c r="AH831" s="40"/>
      <c r="AI831" s="40"/>
      <c r="AJ831" s="40"/>
      <c r="AK831" s="40"/>
      <c r="AL831" s="40"/>
      <c r="AM831" s="40"/>
      <c r="AN831" s="40"/>
    </row>
    <row r="832" spans="1:40" ht="14.5">
      <c r="A832" s="3"/>
      <c r="B832" s="3"/>
      <c r="C832" s="3"/>
      <c r="D832" s="3"/>
      <c r="E832" s="3"/>
      <c r="F832" s="3"/>
      <c r="G832" s="3"/>
      <c r="H832" s="3"/>
      <c r="I832" s="3"/>
      <c r="J832" s="3"/>
      <c r="K832" s="3"/>
      <c r="L832" s="3"/>
      <c r="M832" s="3"/>
      <c r="N832" s="3"/>
      <c r="O832" s="3"/>
      <c r="P832" s="3"/>
      <c r="Q832" s="3"/>
      <c r="R832" s="3"/>
      <c r="S832" s="3"/>
      <c r="T832" s="3"/>
      <c r="U832" s="3"/>
      <c r="V832" s="40"/>
      <c r="W832" s="40"/>
      <c r="X832" s="40"/>
      <c r="Y832" s="40"/>
      <c r="Z832" s="40"/>
      <c r="AA832" s="40"/>
      <c r="AB832" s="40"/>
      <c r="AC832" s="40"/>
      <c r="AD832" s="40"/>
      <c r="AE832" s="40"/>
      <c r="AF832" s="40"/>
      <c r="AG832" s="40"/>
      <c r="AH832" s="40"/>
      <c r="AI832" s="40"/>
      <c r="AJ832" s="40"/>
      <c r="AK832" s="40"/>
      <c r="AL832" s="40"/>
      <c r="AM832" s="40"/>
      <c r="AN832" s="40"/>
    </row>
    <row r="833" spans="1:40" ht="14.5">
      <c r="A833" s="3"/>
      <c r="B833" s="3"/>
      <c r="C833" s="3"/>
      <c r="D833" s="3"/>
      <c r="E833" s="3"/>
      <c r="F833" s="3"/>
      <c r="G833" s="3"/>
      <c r="H833" s="3"/>
      <c r="I833" s="3"/>
      <c r="J833" s="3"/>
      <c r="K833" s="3"/>
      <c r="L833" s="3"/>
      <c r="M833" s="3"/>
      <c r="N833" s="3"/>
      <c r="O833" s="3"/>
      <c r="P833" s="3"/>
      <c r="Q833" s="3"/>
      <c r="R833" s="3"/>
      <c r="S833" s="3"/>
      <c r="T833" s="3"/>
      <c r="U833" s="3"/>
      <c r="V833" s="40"/>
      <c r="W833" s="40"/>
      <c r="X833" s="40"/>
      <c r="Y833" s="40"/>
      <c r="Z833" s="40"/>
      <c r="AA833" s="40"/>
      <c r="AB833" s="40"/>
      <c r="AC833" s="40"/>
      <c r="AD833" s="40"/>
      <c r="AE833" s="40"/>
      <c r="AF833" s="40"/>
      <c r="AG833" s="40"/>
      <c r="AH833" s="40"/>
      <c r="AI833" s="40"/>
      <c r="AJ833" s="40"/>
      <c r="AK833" s="40"/>
      <c r="AL833" s="40"/>
      <c r="AM833" s="40"/>
      <c r="AN833" s="40"/>
    </row>
    <row r="834" spans="1:40" ht="14.5">
      <c r="A834" s="3"/>
      <c r="B834" s="3"/>
      <c r="C834" s="3"/>
      <c r="D834" s="3"/>
      <c r="E834" s="3"/>
      <c r="F834" s="3"/>
      <c r="G834" s="3"/>
      <c r="H834" s="3"/>
      <c r="I834" s="3"/>
      <c r="J834" s="3"/>
      <c r="K834" s="3"/>
      <c r="L834" s="3"/>
      <c r="M834" s="3"/>
      <c r="N834" s="3"/>
      <c r="O834" s="3"/>
      <c r="P834" s="3"/>
      <c r="Q834" s="3"/>
      <c r="R834" s="3"/>
      <c r="S834" s="3"/>
      <c r="T834" s="3"/>
      <c r="U834" s="3"/>
      <c r="V834" s="40"/>
      <c r="W834" s="40"/>
      <c r="X834" s="40"/>
      <c r="Y834" s="40"/>
      <c r="Z834" s="40"/>
      <c r="AA834" s="40"/>
      <c r="AB834" s="40"/>
      <c r="AC834" s="40"/>
      <c r="AD834" s="40"/>
      <c r="AE834" s="40"/>
      <c r="AF834" s="40"/>
      <c r="AG834" s="40"/>
      <c r="AH834" s="40"/>
      <c r="AI834" s="40"/>
      <c r="AJ834" s="40"/>
      <c r="AK834" s="40"/>
      <c r="AL834" s="40"/>
      <c r="AM834" s="40"/>
      <c r="AN834" s="40"/>
    </row>
    <row r="835" spans="1:40" ht="14.5">
      <c r="A835" s="3"/>
      <c r="B835" s="3"/>
      <c r="C835" s="3"/>
      <c r="D835" s="3"/>
      <c r="E835" s="3"/>
      <c r="F835" s="3"/>
      <c r="G835" s="3"/>
      <c r="H835" s="3"/>
      <c r="I835" s="3"/>
      <c r="J835" s="3"/>
      <c r="K835" s="3"/>
      <c r="L835" s="3"/>
      <c r="M835" s="3"/>
      <c r="N835" s="3"/>
      <c r="O835" s="3"/>
      <c r="P835" s="3"/>
      <c r="Q835" s="3"/>
      <c r="R835" s="3"/>
      <c r="S835" s="3"/>
      <c r="T835" s="3"/>
      <c r="U835" s="3"/>
      <c r="V835" s="40"/>
      <c r="W835" s="40"/>
      <c r="X835" s="40"/>
      <c r="Y835" s="40"/>
      <c r="Z835" s="40"/>
      <c r="AA835" s="40"/>
      <c r="AB835" s="40"/>
      <c r="AC835" s="40"/>
      <c r="AD835" s="40"/>
      <c r="AE835" s="40"/>
      <c r="AF835" s="40"/>
      <c r="AG835" s="40"/>
      <c r="AH835" s="40"/>
      <c r="AI835" s="40"/>
      <c r="AJ835" s="40"/>
      <c r="AK835" s="40"/>
      <c r="AL835" s="40"/>
      <c r="AM835" s="40"/>
      <c r="AN835" s="40"/>
    </row>
    <row r="836" spans="1:40" ht="14.5">
      <c r="A836" s="3"/>
      <c r="B836" s="3"/>
      <c r="C836" s="3"/>
      <c r="D836" s="3"/>
      <c r="E836" s="3"/>
      <c r="F836" s="3"/>
      <c r="G836" s="3"/>
      <c r="H836" s="3"/>
      <c r="I836" s="3"/>
      <c r="J836" s="3"/>
      <c r="K836" s="3"/>
      <c r="L836" s="3"/>
      <c r="M836" s="3"/>
      <c r="N836" s="3"/>
      <c r="O836" s="3"/>
      <c r="P836" s="3"/>
      <c r="Q836" s="3"/>
      <c r="R836" s="3"/>
      <c r="S836" s="3"/>
      <c r="T836" s="3"/>
      <c r="U836" s="3"/>
      <c r="V836" s="40"/>
      <c r="W836" s="40"/>
      <c r="X836" s="40"/>
      <c r="Y836" s="40"/>
      <c r="Z836" s="40"/>
      <c r="AA836" s="40"/>
      <c r="AB836" s="40"/>
      <c r="AC836" s="40"/>
      <c r="AD836" s="40"/>
      <c r="AE836" s="40"/>
      <c r="AF836" s="40"/>
      <c r="AG836" s="40"/>
      <c r="AH836" s="40"/>
      <c r="AI836" s="40"/>
      <c r="AJ836" s="40"/>
      <c r="AK836" s="40"/>
      <c r="AL836" s="40"/>
      <c r="AM836" s="40"/>
      <c r="AN836" s="40"/>
    </row>
    <row r="837" spans="1:40" ht="14.5">
      <c r="A837" s="3"/>
      <c r="B837" s="3"/>
      <c r="C837" s="3"/>
      <c r="D837" s="3"/>
      <c r="E837" s="3"/>
      <c r="F837" s="3"/>
      <c r="G837" s="3"/>
      <c r="H837" s="3"/>
      <c r="I837" s="3"/>
      <c r="J837" s="3"/>
      <c r="K837" s="3"/>
      <c r="L837" s="3"/>
      <c r="M837" s="3"/>
      <c r="N837" s="3"/>
      <c r="O837" s="3"/>
      <c r="P837" s="3"/>
      <c r="Q837" s="3"/>
      <c r="R837" s="3"/>
      <c r="S837" s="3"/>
      <c r="T837" s="3"/>
      <c r="U837" s="3"/>
      <c r="V837" s="40"/>
      <c r="W837" s="40"/>
      <c r="X837" s="40"/>
      <c r="Y837" s="40"/>
      <c r="Z837" s="40"/>
      <c r="AA837" s="40"/>
      <c r="AB837" s="40"/>
      <c r="AC837" s="40"/>
      <c r="AD837" s="40"/>
      <c r="AE837" s="40"/>
      <c r="AF837" s="40"/>
      <c r="AG837" s="40"/>
      <c r="AH837" s="40"/>
      <c r="AI837" s="40"/>
      <c r="AJ837" s="40"/>
      <c r="AK837" s="40"/>
      <c r="AL837" s="40"/>
      <c r="AM837" s="40"/>
      <c r="AN837" s="40"/>
    </row>
    <row r="838" spans="1:40" ht="14.5">
      <c r="A838" s="3"/>
      <c r="B838" s="3"/>
      <c r="C838" s="3"/>
      <c r="D838" s="3"/>
      <c r="E838" s="3"/>
      <c r="F838" s="3"/>
      <c r="G838" s="3"/>
      <c r="H838" s="3"/>
      <c r="I838" s="3"/>
      <c r="J838" s="3"/>
      <c r="K838" s="3"/>
      <c r="L838" s="3"/>
      <c r="M838" s="3"/>
      <c r="N838" s="3"/>
      <c r="O838" s="3"/>
      <c r="P838" s="3"/>
      <c r="Q838" s="3"/>
      <c r="R838" s="3"/>
      <c r="S838" s="3"/>
      <c r="T838" s="3"/>
      <c r="U838" s="3"/>
      <c r="V838" s="40"/>
      <c r="W838" s="40"/>
      <c r="X838" s="40"/>
      <c r="Y838" s="40"/>
      <c r="Z838" s="40"/>
      <c r="AA838" s="40"/>
      <c r="AB838" s="40"/>
      <c r="AC838" s="40"/>
      <c r="AD838" s="40"/>
      <c r="AE838" s="40"/>
      <c r="AF838" s="40"/>
      <c r="AG838" s="40"/>
      <c r="AH838" s="40"/>
      <c r="AI838" s="40"/>
      <c r="AJ838" s="40"/>
      <c r="AK838" s="40"/>
      <c r="AL838" s="40"/>
      <c r="AM838" s="40"/>
      <c r="AN838" s="40"/>
    </row>
    <row r="839" spans="1:40" ht="14.5">
      <c r="A839" s="3"/>
      <c r="B839" s="3"/>
      <c r="C839" s="3"/>
      <c r="D839" s="3"/>
      <c r="E839" s="3"/>
      <c r="F839" s="3"/>
      <c r="G839" s="3"/>
      <c r="H839" s="3"/>
      <c r="I839" s="3"/>
      <c r="J839" s="3"/>
      <c r="K839" s="3"/>
      <c r="L839" s="3"/>
      <c r="M839" s="3"/>
      <c r="N839" s="3"/>
      <c r="O839" s="3"/>
      <c r="P839" s="3"/>
      <c r="Q839" s="3"/>
      <c r="R839" s="3"/>
      <c r="S839" s="3"/>
      <c r="T839" s="3"/>
      <c r="U839" s="3"/>
      <c r="V839" s="40"/>
      <c r="W839" s="40"/>
      <c r="X839" s="40"/>
      <c r="Y839" s="40"/>
      <c r="Z839" s="40"/>
      <c r="AA839" s="40"/>
      <c r="AB839" s="40"/>
      <c r="AC839" s="40"/>
      <c r="AD839" s="40"/>
      <c r="AE839" s="40"/>
      <c r="AF839" s="40"/>
      <c r="AG839" s="40"/>
      <c r="AH839" s="40"/>
      <c r="AI839" s="40"/>
      <c r="AJ839" s="40"/>
      <c r="AK839" s="40"/>
      <c r="AL839" s="40"/>
      <c r="AM839" s="40"/>
      <c r="AN839" s="40"/>
    </row>
    <row r="840" spans="1:40" ht="14.5">
      <c r="A840" s="3"/>
      <c r="B840" s="3"/>
      <c r="C840" s="3"/>
      <c r="D840" s="3"/>
      <c r="E840" s="3"/>
      <c r="F840" s="3"/>
      <c r="G840" s="3"/>
      <c r="H840" s="3"/>
      <c r="I840" s="3"/>
      <c r="J840" s="3"/>
      <c r="K840" s="3"/>
      <c r="L840" s="3"/>
      <c r="M840" s="3"/>
      <c r="N840" s="3"/>
      <c r="O840" s="3"/>
      <c r="P840" s="3"/>
      <c r="Q840" s="3"/>
      <c r="R840" s="3"/>
      <c r="S840" s="3"/>
      <c r="T840" s="3"/>
      <c r="U840" s="3"/>
      <c r="V840" s="40"/>
      <c r="W840" s="40"/>
      <c r="X840" s="40"/>
      <c r="Y840" s="40"/>
      <c r="Z840" s="40"/>
      <c r="AA840" s="40"/>
      <c r="AB840" s="40"/>
      <c r="AC840" s="40"/>
      <c r="AD840" s="40"/>
      <c r="AE840" s="40"/>
      <c r="AF840" s="40"/>
      <c r="AG840" s="40"/>
      <c r="AH840" s="40"/>
      <c r="AI840" s="40"/>
      <c r="AJ840" s="40"/>
      <c r="AK840" s="40"/>
      <c r="AL840" s="40"/>
      <c r="AM840" s="40"/>
      <c r="AN840" s="40"/>
    </row>
    <row r="841" spans="1:40" ht="14.5">
      <c r="A841" s="3"/>
      <c r="B841" s="3"/>
      <c r="C841" s="3"/>
      <c r="D841" s="3"/>
      <c r="E841" s="3"/>
      <c r="F841" s="3"/>
      <c r="G841" s="3"/>
      <c r="H841" s="3"/>
      <c r="I841" s="3"/>
      <c r="J841" s="3"/>
      <c r="K841" s="3"/>
      <c r="L841" s="3"/>
      <c r="M841" s="3"/>
      <c r="N841" s="3"/>
      <c r="O841" s="3"/>
      <c r="P841" s="3"/>
      <c r="Q841" s="3"/>
      <c r="R841" s="3"/>
      <c r="S841" s="3"/>
      <c r="T841" s="3"/>
      <c r="U841" s="3"/>
      <c r="V841" s="40"/>
      <c r="W841" s="40"/>
      <c r="X841" s="40"/>
      <c r="Y841" s="40"/>
      <c r="Z841" s="40"/>
      <c r="AA841" s="40"/>
      <c r="AB841" s="40"/>
      <c r="AC841" s="40"/>
      <c r="AD841" s="40"/>
      <c r="AE841" s="40"/>
      <c r="AF841" s="40"/>
      <c r="AG841" s="40"/>
      <c r="AH841" s="40"/>
      <c r="AI841" s="40"/>
      <c r="AJ841" s="40"/>
      <c r="AK841" s="40"/>
      <c r="AL841" s="40"/>
      <c r="AM841" s="40"/>
      <c r="AN841" s="40"/>
    </row>
    <row r="842" spans="1:40" ht="14.5">
      <c r="A842" s="3"/>
      <c r="B842" s="3"/>
      <c r="C842" s="3"/>
      <c r="D842" s="3"/>
      <c r="E842" s="3"/>
      <c r="F842" s="3"/>
      <c r="G842" s="3"/>
      <c r="H842" s="3"/>
      <c r="I842" s="3"/>
      <c r="J842" s="3"/>
      <c r="K842" s="3"/>
      <c r="L842" s="3"/>
      <c r="M842" s="3"/>
      <c r="N842" s="3"/>
      <c r="O842" s="3"/>
      <c r="P842" s="3"/>
      <c r="Q842" s="3"/>
      <c r="R842" s="3"/>
      <c r="S842" s="3"/>
      <c r="T842" s="3"/>
      <c r="U842" s="3"/>
      <c r="V842" s="40"/>
      <c r="W842" s="40"/>
      <c r="X842" s="40"/>
      <c r="Y842" s="40"/>
      <c r="Z842" s="40"/>
      <c r="AA842" s="40"/>
      <c r="AB842" s="40"/>
      <c r="AC842" s="40"/>
      <c r="AD842" s="40"/>
      <c r="AE842" s="40"/>
      <c r="AF842" s="40"/>
      <c r="AG842" s="40"/>
      <c r="AH842" s="40"/>
      <c r="AI842" s="40"/>
      <c r="AJ842" s="40"/>
      <c r="AK842" s="40"/>
      <c r="AL842" s="40"/>
      <c r="AM842" s="40"/>
      <c r="AN842" s="40"/>
    </row>
    <row r="843" spans="1:40" ht="14.5">
      <c r="A843" s="3"/>
      <c r="B843" s="3"/>
      <c r="C843" s="3"/>
      <c r="D843" s="3"/>
      <c r="E843" s="3"/>
      <c r="F843" s="3"/>
      <c r="G843" s="3"/>
      <c r="H843" s="3"/>
      <c r="I843" s="3"/>
      <c r="J843" s="3"/>
      <c r="K843" s="3"/>
      <c r="L843" s="3"/>
      <c r="M843" s="3"/>
      <c r="N843" s="3"/>
      <c r="O843" s="3"/>
      <c r="P843" s="3"/>
      <c r="Q843" s="3"/>
      <c r="R843" s="3"/>
      <c r="S843" s="3"/>
      <c r="T843" s="3"/>
      <c r="U843" s="3"/>
      <c r="V843" s="40"/>
      <c r="W843" s="40"/>
      <c r="X843" s="40"/>
      <c r="Y843" s="40"/>
      <c r="Z843" s="40"/>
      <c r="AA843" s="40"/>
      <c r="AB843" s="40"/>
      <c r="AC843" s="40"/>
      <c r="AD843" s="40"/>
      <c r="AE843" s="40"/>
      <c r="AF843" s="40"/>
      <c r="AG843" s="40"/>
      <c r="AH843" s="40"/>
      <c r="AI843" s="40"/>
      <c r="AJ843" s="40"/>
      <c r="AK843" s="40"/>
      <c r="AL843" s="40"/>
      <c r="AM843" s="40"/>
      <c r="AN843" s="40"/>
    </row>
    <row r="844" spans="1:40" ht="14.5">
      <c r="A844" s="3"/>
      <c r="B844" s="3"/>
      <c r="C844" s="3"/>
      <c r="D844" s="3"/>
      <c r="E844" s="3"/>
      <c r="F844" s="3"/>
      <c r="G844" s="3"/>
      <c r="H844" s="3"/>
      <c r="I844" s="3"/>
      <c r="J844" s="3"/>
      <c r="K844" s="3"/>
      <c r="L844" s="3"/>
      <c r="M844" s="3"/>
      <c r="N844" s="3"/>
      <c r="O844" s="3"/>
      <c r="P844" s="3"/>
      <c r="Q844" s="3"/>
      <c r="R844" s="3"/>
      <c r="S844" s="3"/>
      <c r="T844" s="3"/>
      <c r="U844" s="3"/>
      <c r="V844" s="40"/>
      <c r="W844" s="40"/>
      <c r="X844" s="40"/>
      <c r="Y844" s="40"/>
      <c r="Z844" s="40"/>
      <c r="AA844" s="40"/>
      <c r="AB844" s="40"/>
      <c r="AC844" s="40"/>
      <c r="AD844" s="40"/>
      <c r="AE844" s="40"/>
      <c r="AF844" s="40"/>
      <c r="AG844" s="40"/>
      <c r="AH844" s="40"/>
      <c r="AI844" s="40"/>
      <c r="AJ844" s="40"/>
      <c r="AK844" s="40"/>
      <c r="AL844" s="40"/>
      <c r="AM844" s="40"/>
      <c r="AN844" s="40"/>
    </row>
    <row r="845" spans="1:40" ht="14.5">
      <c r="A845" s="3"/>
      <c r="B845" s="3"/>
      <c r="C845" s="3"/>
      <c r="D845" s="3"/>
      <c r="E845" s="3"/>
      <c r="F845" s="3"/>
      <c r="G845" s="3"/>
      <c r="H845" s="3"/>
      <c r="I845" s="3"/>
      <c r="J845" s="3"/>
      <c r="K845" s="3"/>
      <c r="L845" s="3"/>
      <c r="M845" s="3"/>
      <c r="N845" s="3"/>
      <c r="O845" s="3"/>
      <c r="P845" s="3"/>
      <c r="Q845" s="3"/>
      <c r="R845" s="3"/>
      <c r="S845" s="3"/>
      <c r="T845" s="3"/>
      <c r="U845" s="3"/>
      <c r="V845" s="40"/>
      <c r="W845" s="40"/>
      <c r="X845" s="40"/>
      <c r="Y845" s="40"/>
      <c r="Z845" s="40"/>
      <c r="AA845" s="40"/>
      <c r="AB845" s="40"/>
      <c r="AC845" s="40"/>
      <c r="AD845" s="40"/>
      <c r="AE845" s="40"/>
      <c r="AF845" s="40"/>
      <c r="AG845" s="40"/>
      <c r="AH845" s="40"/>
      <c r="AI845" s="40"/>
      <c r="AJ845" s="40"/>
      <c r="AK845" s="40"/>
      <c r="AL845" s="40"/>
      <c r="AM845" s="40"/>
      <c r="AN845" s="40"/>
    </row>
    <row r="846" spans="1:40" ht="14.5">
      <c r="A846" s="3"/>
      <c r="B846" s="3"/>
      <c r="C846" s="3"/>
      <c r="D846" s="3"/>
      <c r="E846" s="3"/>
      <c r="F846" s="3"/>
      <c r="G846" s="3"/>
      <c r="H846" s="3"/>
      <c r="I846" s="3"/>
      <c r="J846" s="3"/>
      <c r="K846" s="3"/>
      <c r="L846" s="3"/>
      <c r="M846" s="3"/>
      <c r="N846" s="3"/>
      <c r="O846" s="3"/>
      <c r="P846" s="3"/>
      <c r="Q846" s="3"/>
      <c r="R846" s="3"/>
      <c r="S846" s="3"/>
      <c r="T846" s="3"/>
      <c r="U846" s="3"/>
      <c r="V846" s="40"/>
      <c r="W846" s="40"/>
      <c r="X846" s="40"/>
      <c r="Y846" s="40"/>
      <c r="Z846" s="40"/>
      <c r="AA846" s="40"/>
      <c r="AB846" s="40"/>
      <c r="AC846" s="40"/>
      <c r="AD846" s="40"/>
      <c r="AE846" s="40"/>
      <c r="AF846" s="40"/>
      <c r="AG846" s="40"/>
      <c r="AH846" s="40"/>
      <c r="AI846" s="40"/>
      <c r="AJ846" s="40"/>
      <c r="AK846" s="40"/>
      <c r="AL846" s="40"/>
      <c r="AM846" s="40"/>
      <c r="AN846" s="40"/>
    </row>
    <row r="847" spans="1:40" ht="14.5">
      <c r="A847" s="3"/>
      <c r="B847" s="3"/>
      <c r="C847" s="3"/>
      <c r="D847" s="3"/>
      <c r="E847" s="3"/>
      <c r="F847" s="3"/>
      <c r="G847" s="3"/>
      <c r="H847" s="3"/>
      <c r="I847" s="3"/>
      <c r="J847" s="3"/>
      <c r="K847" s="3"/>
      <c r="L847" s="3"/>
      <c r="M847" s="3"/>
      <c r="N847" s="3"/>
      <c r="O847" s="3"/>
      <c r="P847" s="3"/>
      <c r="Q847" s="3"/>
      <c r="R847" s="3"/>
      <c r="S847" s="3"/>
      <c r="T847" s="3"/>
      <c r="U847" s="3"/>
      <c r="V847" s="40"/>
      <c r="W847" s="40"/>
      <c r="X847" s="40"/>
      <c r="Y847" s="40"/>
      <c r="Z847" s="40"/>
      <c r="AA847" s="40"/>
      <c r="AB847" s="40"/>
      <c r="AC847" s="40"/>
      <c r="AD847" s="40"/>
      <c r="AE847" s="40"/>
      <c r="AF847" s="40"/>
      <c r="AG847" s="40"/>
      <c r="AH847" s="40"/>
      <c r="AI847" s="40"/>
      <c r="AJ847" s="40"/>
      <c r="AK847" s="40"/>
      <c r="AL847" s="40"/>
      <c r="AM847" s="40"/>
      <c r="AN847" s="40"/>
    </row>
    <row r="848" spans="1:40" ht="14.5">
      <c r="A848" s="3"/>
      <c r="B848" s="3"/>
      <c r="C848" s="3"/>
      <c r="D848" s="3"/>
      <c r="E848" s="3"/>
      <c r="F848" s="3"/>
      <c r="G848" s="3"/>
      <c r="H848" s="3"/>
      <c r="I848" s="3"/>
      <c r="J848" s="3"/>
      <c r="K848" s="3"/>
      <c r="L848" s="3"/>
      <c r="M848" s="3"/>
      <c r="N848" s="3"/>
      <c r="O848" s="3"/>
      <c r="P848" s="3"/>
      <c r="Q848" s="3"/>
      <c r="R848" s="3"/>
      <c r="S848" s="3"/>
      <c r="T848" s="3"/>
      <c r="U848" s="3"/>
      <c r="V848" s="40"/>
      <c r="W848" s="40"/>
      <c r="X848" s="40"/>
      <c r="Y848" s="40"/>
      <c r="Z848" s="40"/>
      <c r="AA848" s="40"/>
      <c r="AB848" s="40"/>
      <c r="AC848" s="40"/>
      <c r="AD848" s="40"/>
      <c r="AE848" s="40"/>
      <c r="AF848" s="40"/>
      <c r="AG848" s="40"/>
      <c r="AH848" s="40"/>
      <c r="AI848" s="40"/>
      <c r="AJ848" s="40"/>
      <c r="AK848" s="40"/>
      <c r="AL848" s="40"/>
      <c r="AM848" s="40"/>
      <c r="AN848" s="40"/>
    </row>
    <row r="849" spans="1:40" ht="14.5">
      <c r="A849" s="3"/>
      <c r="B849" s="3"/>
      <c r="C849" s="3"/>
      <c r="D849" s="3"/>
      <c r="E849" s="3"/>
      <c r="F849" s="3"/>
      <c r="G849" s="3"/>
      <c r="H849" s="3"/>
      <c r="I849" s="3"/>
      <c r="J849" s="3"/>
      <c r="K849" s="3"/>
      <c r="L849" s="3"/>
      <c r="M849" s="3"/>
      <c r="N849" s="3"/>
      <c r="O849" s="3"/>
      <c r="P849" s="3"/>
      <c r="Q849" s="3"/>
      <c r="R849" s="3"/>
      <c r="S849" s="3"/>
      <c r="T849" s="3"/>
      <c r="U849" s="3"/>
      <c r="V849" s="40"/>
      <c r="W849" s="40"/>
      <c r="X849" s="40"/>
      <c r="Y849" s="40"/>
      <c r="Z849" s="40"/>
      <c r="AA849" s="40"/>
      <c r="AB849" s="40"/>
      <c r="AC849" s="40"/>
      <c r="AD849" s="40"/>
      <c r="AE849" s="40"/>
      <c r="AF849" s="40"/>
      <c r="AG849" s="40"/>
      <c r="AH849" s="40"/>
      <c r="AI849" s="40"/>
      <c r="AJ849" s="40"/>
      <c r="AK849" s="40"/>
      <c r="AL849" s="40"/>
      <c r="AM849" s="40"/>
      <c r="AN849" s="40"/>
    </row>
    <row r="850" spans="1:40" ht="14.5">
      <c r="A850" s="3"/>
      <c r="B850" s="3"/>
      <c r="C850" s="3"/>
      <c r="D850" s="3"/>
      <c r="E850" s="3"/>
      <c r="F850" s="3"/>
      <c r="G850" s="3"/>
      <c r="H850" s="3"/>
      <c r="I850" s="3"/>
      <c r="J850" s="3"/>
      <c r="K850" s="3"/>
      <c r="L850" s="3"/>
      <c r="M850" s="3"/>
      <c r="N850" s="3"/>
      <c r="O850" s="3"/>
      <c r="P850" s="3"/>
      <c r="Q850" s="3"/>
      <c r="R850" s="3"/>
      <c r="S850" s="3"/>
      <c r="T850" s="3"/>
      <c r="U850" s="3"/>
      <c r="V850" s="40"/>
      <c r="W850" s="40"/>
      <c r="X850" s="40"/>
      <c r="Y850" s="40"/>
      <c r="Z850" s="40"/>
      <c r="AA850" s="40"/>
      <c r="AB850" s="40"/>
      <c r="AC850" s="40"/>
      <c r="AD850" s="40"/>
      <c r="AE850" s="40"/>
      <c r="AF850" s="40"/>
      <c r="AG850" s="40"/>
      <c r="AH850" s="40"/>
      <c r="AI850" s="40"/>
      <c r="AJ850" s="40"/>
      <c r="AK850" s="40"/>
      <c r="AL850" s="40"/>
      <c r="AM850" s="40"/>
      <c r="AN850" s="40"/>
    </row>
    <row r="851" spans="1:40" ht="14.5">
      <c r="A851" s="3"/>
      <c r="B851" s="3"/>
      <c r="C851" s="3"/>
      <c r="D851" s="3"/>
      <c r="E851" s="3"/>
      <c r="F851" s="3"/>
      <c r="G851" s="3"/>
      <c r="H851" s="3"/>
      <c r="I851" s="3"/>
      <c r="J851" s="3"/>
      <c r="K851" s="3"/>
      <c r="L851" s="3"/>
      <c r="M851" s="3"/>
      <c r="N851" s="3"/>
      <c r="O851" s="3"/>
      <c r="P851" s="3"/>
      <c r="Q851" s="3"/>
      <c r="R851" s="3"/>
      <c r="S851" s="3"/>
      <c r="T851" s="3"/>
      <c r="U851" s="3"/>
      <c r="V851" s="40"/>
      <c r="W851" s="40"/>
      <c r="X851" s="40"/>
      <c r="Y851" s="40"/>
      <c r="Z851" s="40"/>
      <c r="AA851" s="40"/>
      <c r="AB851" s="40"/>
      <c r="AC851" s="40"/>
      <c r="AD851" s="40"/>
      <c r="AE851" s="40"/>
      <c r="AF851" s="40"/>
      <c r="AG851" s="40"/>
      <c r="AH851" s="40"/>
      <c r="AI851" s="40"/>
      <c r="AJ851" s="40"/>
      <c r="AK851" s="40"/>
      <c r="AL851" s="40"/>
      <c r="AM851" s="40"/>
      <c r="AN851" s="40"/>
    </row>
    <row r="852" spans="1:40" ht="14.5">
      <c r="A852" s="3"/>
      <c r="B852" s="3"/>
      <c r="C852" s="3"/>
      <c r="D852" s="3"/>
      <c r="E852" s="3"/>
      <c r="F852" s="3"/>
      <c r="G852" s="3"/>
      <c r="H852" s="3"/>
      <c r="I852" s="3"/>
      <c r="J852" s="3"/>
      <c r="K852" s="3"/>
      <c r="L852" s="3"/>
      <c r="M852" s="3"/>
      <c r="N852" s="3"/>
      <c r="O852" s="3"/>
      <c r="P852" s="3"/>
      <c r="Q852" s="3"/>
      <c r="R852" s="3"/>
      <c r="S852" s="3"/>
      <c r="T852" s="3"/>
      <c r="U852" s="3"/>
      <c r="V852" s="40"/>
      <c r="W852" s="40"/>
      <c r="X852" s="40"/>
      <c r="Y852" s="40"/>
      <c r="Z852" s="40"/>
      <c r="AA852" s="40"/>
      <c r="AB852" s="40"/>
      <c r="AC852" s="40"/>
      <c r="AD852" s="40"/>
      <c r="AE852" s="40"/>
      <c r="AF852" s="40"/>
      <c r="AG852" s="40"/>
      <c r="AH852" s="40"/>
      <c r="AI852" s="40"/>
      <c r="AJ852" s="40"/>
      <c r="AK852" s="40"/>
      <c r="AL852" s="40"/>
      <c r="AM852" s="40"/>
      <c r="AN852" s="40"/>
    </row>
    <row r="853" spans="1:40" ht="14.5">
      <c r="A853" s="3"/>
      <c r="B853" s="3"/>
      <c r="C853" s="3"/>
      <c r="D853" s="3"/>
      <c r="E853" s="3"/>
      <c r="F853" s="3"/>
      <c r="G853" s="3"/>
      <c r="H853" s="3"/>
      <c r="I853" s="3"/>
      <c r="J853" s="3"/>
      <c r="K853" s="3"/>
      <c r="L853" s="3"/>
      <c r="M853" s="3"/>
      <c r="N853" s="3"/>
      <c r="O853" s="3"/>
      <c r="P853" s="3"/>
      <c r="Q853" s="3"/>
      <c r="R853" s="3"/>
      <c r="S853" s="3"/>
      <c r="T853" s="3"/>
      <c r="U853" s="3"/>
      <c r="V853" s="40"/>
      <c r="W853" s="40"/>
      <c r="X853" s="40"/>
      <c r="Y853" s="40"/>
      <c r="Z853" s="40"/>
      <c r="AA853" s="40"/>
      <c r="AB853" s="40"/>
      <c r="AC853" s="40"/>
      <c r="AD853" s="40"/>
      <c r="AE853" s="40"/>
      <c r="AF853" s="40"/>
      <c r="AG853" s="40"/>
      <c r="AH853" s="40"/>
      <c r="AI853" s="40"/>
      <c r="AJ853" s="40"/>
      <c r="AK853" s="40"/>
      <c r="AL853" s="40"/>
      <c r="AM853" s="40"/>
      <c r="AN853" s="40"/>
    </row>
    <row r="854" spans="1:40" ht="14.5">
      <c r="A854" s="3"/>
      <c r="B854" s="3"/>
      <c r="C854" s="3"/>
      <c r="D854" s="3"/>
      <c r="E854" s="3"/>
      <c r="F854" s="3"/>
      <c r="G854" s="3"/>
      <c r="H854" s="3"/>
      <c r="I854" s="3"/>
      <c r="J854" s="3"/>
      <c r="K854" s="3"/>
      <c r="L854" s="3"/>
      <c r="M854" s="3"/>
      <c r="N854" s="3"/>
      <c r="O854" s="3"/>
      <c r="P854" s="3"/>
      <c r="Q854" s="3"/>
      <c r="R854" s="3"/>
      <c r="S854" s="3"/>
      <c r="T854" s="3"/>
      <c r="U854" s="3"/>
      <c r="V854" s="40"/>
      <c r="W854" s="40"/>
      <c r="X854" s="40"/>
      <c r="Y854" s="40"/>
      <c r="Z854" s="40"/>
      <c r="AA854" s="40"/>
      <c r="AB854" s="40"/>
      <c r="AC854" s="40"/>
      <c r="AD854" s="40"/>
      <c r="AE854" s="40"/>
      <c r="AF854" s="40"/>
      <c r="AG854" s="40"/>
      <c r="AH854" s="40"/>
      <c r="AI854" s="40"/>
      <c r="AJ854" s="40"/>
      <c r="AK854" s="40"/>
      <c r="AL854" s="40"/>
      <c r="AM854" s="40"/>
      <c r="AN854" s="40"/>
    </row>
    <row r="855" spans="1:40" ht="14.5">
      <c r="A855" s="3"/>
      <c r="B855" s="3"/>
      <c r="C855" s="3"/>
      <c r="D855" s="3"/>
      <c r="E855" s="3"/>
      <c r="F855" s="3"/>
      <c r="G855" s="3"/>
      <c r="H855" s="3"/>
      <c r="I855" s="3"/>
      <c r="J855" s="3"/>
      <c r="K855" s="3"/>
      <c r="L855" s="3"/>
      <c r="M855" s="3"/>
      <c r="N855" s="3"/>
      <c r="O855" s="3"/>
      <c r="P855" s="3"/>
      <c r="Q855" s="3"/>
      <c r="R855" s="3"/>
      <c r="S855" s="3"/>
      <c r="T855" s="3"/>
      <c r="U855" s="3"/>
      <c r="V855" s="40"/>
      <c r="W855" s="40"/>
      <c r="X855" s="40"/>
      <c r="Y855" s="40"/>
      <c r="Z855" s="40"/>
      <c r="AA855" s="40"/>
      <c r="AB855" s="40"/>
      <c r="AC855" s="40"/>
      <c r="AD855" s="40"/>
      <c r="AE855" s="40"/>
      <c r="AF855" s="40"/>
      <c r="AG855" s="40"/>
      <c r="AH855" s="40"/>
      <c r="AI855" s="40"/>
      <c r="AJ855" s="40"/>
      <c r="AK855" s="40"/>
      <c r="AL855" s="40"/>
      <c r="AM855" s="40"/>
      <c r="AN855" s="40"/>
    </row>
    <row r="856" spans="1:40" ht="14.5">
      <c r="A856" s="3"/>
      <c r="B856" s="3"/>
      <c r="C856" s="3"/>
      <c r="D856" s="3"/>
      <c r="E856" s="3"/>
      <c r="F856" s="3"/>
      <c r="G856" s="3"/>
      <c r="H856" s="3"/>
      <c r="I856" s="3"/>
      <c r="J856" s="3"/>
      <c r="K856" s="3"/>
      <c r="L856" s="3"/>
      <c r="M856" s="3"/>
      <c r="N856" s="3"/>
      <c r="O856" s="3"/>
      <c r="P856" s="3"/>
      <c r="Q856" s="3"/>
      <c r="R856" s="3"/>
      <c r="S856" s="3"/>
      <c r="T856" s="3"/>
      <c r="U856" s="3"/>
      <c r="V856" s="40"/>
      <c r="W856" s="40"/>
      <c r="X856" s="40"/>
      <c r="Y856" s="40"/>
      <c r="Z856" s="40"/>
      <c r="AA856" s="40"/>
      <c r="AB856" s="40"/>
      <c r="AC856" s="40"/>
      <c r="AD856" s="40"/>
      <c r="AE856" s="40"/>
      <c r="AF856" s="40"/>
      <c r="AG856" s="40"/>
      <c r="AH856" s="40"/>
      <c r="AI856" s="40"/>
      <c r="AJ856" s="40"/>
      <c r="AK856" s="40"/>
      <c r="AL856" s="40"/>
      <c r="AM856" s="40"/>
      <c r="AN856" s="40"/>
    </row>
    <row r="857" spans="1:40" ht="14.5">
      <c r="A857" s="3"/>
      <c r="B857" s="3"/>
      <c r="C857" s="3"/>
      <c r="D857" s="3"/>
      <c r="E857" s="3"/>
      <c r="F857" s="3"/>
      <c r="G857" s="3"/>
      <c r="H857" s="3"/>
      <c r="I857" s="3"/>
      <c r="J857" s="3"/>
      <c r="K857" s="3"/>
      <c r="L857" s="3"/>
      <c r="M857" s="3"/>
      <c r="N857" s="3"/>
      <c r="O857" s="3"/>
      <c r="P857" s="3"/>
      <c r="Q857" s="3"/>
      <c r="R857" s="3"/>
      <c r="S857" s="3"/>
      <c r="T857" s="3"/>
      <c r="U857" s="3"/>
      <c r="V857" s="40"/>
      <c r="W857" s="40"/>
      <c r="X857" s="40"/>
      <c r="Y857" s="40"/>
      <c r="Z857" s="40"/>
      <c r="AA857" s="40"/>
      <c r="AB857" s="40"/>
      <c r="AC857" s="40"/>
      <c r="AD857" s="40"/>
      <c r="AE857" s="40"/>
      <c r="AF857" s="40"/>
      <c r="AG857" s="40"/>
      <c r="AH857" s="40"/>
      <c r="AI857" s="40"/>
      <c r="AJ857" s="40"/>
      <c r="AK857" s="40"/>
      <c r="AL857" s="40"/>
      <c r="AM857" s="40"/>
      <c r="AN857" s="40"/>
    </row>
    <row r="858" spans="1:40" ht="14.5">
      <c r="A858" s="3"/>
      <c r="B858" s="3"/>
      <c r="C858" s="3"/>
      <c r="D858" s="3"/>
      <c r="E858" s="3"/>
      <c r="F858" s="3"/>
      <c r="G858" s="3"/>
      <c r="H858" s="3"/>
      <c r="I858" s="3"/>
      <c r="J858" s="3"/>
      <c r="K858" s="3"/>
      <c r="L858" s="3"/>
      <c r="M858" s="3"/>
      <c r="N858" s="3"/>
      <c r="O858" s="3"/>
      <c r="P858" s="3"/>
      <c r="Q858" s="3"/>
      <c r="R858" s="3"/>
      <c r="S858" s="3"/>
      <c r="T858" s="3"/>
      <c r="U858" s="3"/>
      <c r="V858" s="40"/>
      <c r="W858" s="40"/>
      <c r="X858" s="40"/>
      <c r="Y858" s="40"/>
      <c r="Z858" s="40"/>
      <c r="AA858" s="40"/>
      <c r="AB858" s="40"/>
      <c r="AC858" s="40"/>
      <c r="AD858" s="40"/>
      <c r="AE858" s="40"/>
      <c r="AF858" s="40"/>
      <c r="AG858" s="40"/>
      <c r="AH858" s="40"/>
      <c r="AI858" s="40"/>
      <c r="AJ858" s="40"/>
      <c r="AK858" s="40"/>
      <c r="AL858" s="40"/>
      <c r="AM858" s="40"/>
      <c r="AN858" s="40"/>
    </row>
    <row r="859" spans="1:40" ht="14.5">
      <c r="A859" s="3"/>
      <c r="B859" s="3"/>
      <c r="C859" s="3"/>
      <c r="D859" s="3"/>
      <c r="E859" s="3"/>
      <c r="F859" s="3"/>
      <c r="G859" s="3"/>
      <c r="H859" s="3"/>
      <c r="I859" s="3"/>
      <c r="J859" s="3"/>
      <c r="K859" s="3"/>
      <c r="L859" s="3"/>
      <c r="M859" s="3"/>
      <c r="N859" s="3"/>
      <c r="O859" s="3"/>
      <c r="P859" s="3"/>
      <c r="Q859" s="3"/>
      <c r="R859" s="3"/>
      <c r="S859" s="3"/>
      <c r="T859" s="3"/>
      <c r="U859" s="3"/>
      <c r="V859" s="40"/>
      <c r="W859" s="40"/>
      <c r="X859" s="40"/>
      <c r="Y859" s="40"/>
      <c r="Z859" s="40"/>
      <c r="AA859" s="40"/>
      <c r="AB859" s="40"/>
      <c r="AC859" s="40"/>
      <c r="AD859" s="40"/>
      <c r="AE859" s="40"/>
      <c r="AF859" s="40"/>
      <c r="AG859" s="40"/>
      <c r="AH859" s="40"/>
      <c r="AI859" s="40"/>
      <c r="AJ859" s="40"/>
      <c r="AK859" s="40"/>
      <c r="AL859" s="40"/>
      <c r="AM859" s="40"/>
      <c r="AN859" s="40"/>
    </row>
    <row r="860" spans="1:40" ht="14.5">
      <c r="A860" s="3"/>
      <c r="B860" s="3"/>
      <c r="C860" s="3"/>
      <c r="D860" s="3"/>
      <c r="E860" s="3"/>
      <c r="F860" s="3"/>
      <c r="G860" s="3"/>
      <c r="H860" s="3"/>
      <c r="I860" s="3"/>
      <c r="J860" s="3"/>
      <c r="K860" s="3"/>
      <c r="L860" s="3"/>
      <c r="M860" s="3"/>
      <c r="N860" s="3"/>
      <c r="O860" s="3"/>
      <c r="P860" s="3"/>
      <c r="Q860" s="3"/>
      <c r="R860" s="3"/>
      <c r="S860" s="3"/>
      <c r="T860" s="3"/>
      <c r="U860" s="3"/>
      <c r="V860" s="40"/>
      <c r="W860" s="40"/>
      <c r="X860" s="40"/>
      <c r="Y860" s="40"/>
      <c r="Z860" s="40"/>
      <c r="AA860" s="40"/>
      <c r="AB860" s="40"/>
      <c r="AC860" s="40"/>
      <c r="AD860" s="40"/>
      <c r="AE860" s="40"/>
      <c r="AF860" s="40"/>
      <c r="AG860" s="40"/>
      <c r="AH860" s="40"/>
      <c r="AI860" s="40"/>
      <c r="AJ860" s="40"/>
      <c r="AK860" s="40"/>
      <c r="AL860" s="40"/>
      <c r="AM860" s="40"/>
      <c r="AN860" s="40"/>
    </row>
    <row r="861" spans="1:40" ht="14.5">
      <c r="A861" s="3"/>
      <c r="B861" s="3"/>
      <c r="C861" s="3"/>
      <c r="D861" s="3"/>
      <c r="E861" s="3"/>
      <c r="F861" s="3"/>
      <c r="G861" s="3"/>
      <c r="H861" s="3"/>
      <c r="I861" s="3"/>
      <c r="J861" s="3"/>
      <c r="K861" s="3"/>
      <c r="L861" s="3"/>
      <c r="M861" s="3"/>
      <c r="N861" s="3"/>
      <c r="O861" s="3"/>
      <c r="P861" s="3"/>
      <c r="Q861" s="3"/>
      <c r="R861" s="3"/>
      <c r="S861" s="3"/>
      <c r="T861" s="3"/>
      <c r="U861" s="3"/>
      <c r="V861" s="40"/>
      <c r="W861" s="40"/>
      <c r="X861" s="40"/>
      <c r="Y861" s="40"/>
      <c r="Z861" s="40"/>
      <c r="AA861" s="40"/>
      <c r="AB861" s="40"/>
      <c r="AC861" s="40"/>
      <c r="AD861" s="40"/>
      <c r="AE861" s="40"/>
      <c r="AF861" s="40"/>
      <c r="AG861" s="40"/>
      <c r="AH861" s="40"/>
      <c r="AI861" s="40"/>
      <c r="AJ861" s="40"/>
      <c r="AK861" s="40"/>
      <c r="AL861" s="40"/>
      <c r="AM861" s="40"/>
      <c r="AN861" s="40"/>
    </row>
    <row r="862" spans="1:40" ht="14.5">
      <c r="A862" s="3"/>
      <c r="B862" s="3"/>
      <c r="C862" s="3"/>
      <c r="D862" s="3"/>
      <c r="E862" s="3"/>
      <c r="F862" s="3"/>
      <c r="G862" s="3"/>
      <c r="H862" s="3"/>
      <c r="I862" s="3"/>
      <c r="J862" s="3"/>
      <c r="K862" s="3"/>
      <c r="L862" s="3"/>
      <c r="M862" s="3"/>
      <c r="N862" s="3"/>
      <c r="O862" s="3"/>
      <c r="P862" s="3"/>
      <c r="Q862" s="3"/>
      <c r="R862" s="3"/>
      <c r="S862" s="3"/>
      <c r="T862" s="3"/>
      <c r="U862" s="3"/>
      <c r="V862" s="40"/>
      <c r="W862" s="40"/>
      <c r="X862" s="40"/>
      <c r="Y862" s="40"/>
      <c r="Z862" s="40"/>
      <c r="AA862" s="40"/>
      <c r="AB862" s="40"/>
      <c r="AC862" s="40"/>
      <c r="AD862" s="40"/>
      <c r="AE862" s="40"/>
      <c r="AF862" s="40"/>
      <c r="AG862" s="40"/>
      <c r="AH862" s="40"/>
      <c r="AI862" s="40"/>
      <c r="AJ862" s="40"/>
      <c r="AK862" s="40"/>
      <c r="AL862" s="40"/>
      <c r="AM862" s="40"/>
      <c r="AN862" s="40"/>
    </row>
    <row r="863" spans="1:40" ht="14.5">
      <c r="A863" s="3"/>
      <c r="B863" s="3"/>
      <c r="C863" s="3"/>
      <c r="D863" s="3"/>
      <c r="E863" s="3"/>
      <c r="F863" s="3"/>
      <c r="G863" s="3"/>
      <c r="H863" s="3"/>
      <c r="I863" s="3"/>
      <c r="J863" s="3"/>
      <c r="K863" s="3"/>
      <c r="L863" s="3"/>
      <c r="M863" s="3"/>
      <c r="N863" s="3"/>
      <c r="O863" s="3"/>
      <c r="P863" s="3"/>
      <c r="Q863" s="3"/>
      <c r="R863" s="3"/>
      <c r="S863" s="3"/>
      <c r="T863" s="3"/>
      <c r="U863" s="3"/>
      <c r="V863" s="40"/>
      <c r="W863" s="40"/>
      <c r="X863" s="40"/>
      <c r="Y863" s="40"/>
      <c r="Z863" s="40"/>
      <c r="AA863" s="40"/>
      <c r="AB863" s="40"/>
      <c r="AC863" s="40"/>
      <c r="AD863" s="40"/>
      <c r="AE863" s="40"/>
      <c r="AF863" s="40"/>
      <c r="AG863" s="40"/>
      <c r="AH863" s="40"/>
      <c r="AI863" s="40"/>
      <c r="AJ863" s="40"/>
      <c r="AK863" s="40"/>
      <c r="AL863" s="40"/>
      <c r="AM863" s="40"/>
      <c r="AN863" s="40"/>
    </row>
    <row r="864" spans="1:40" ht="14.5">
      <c r="A864" s="3"/>
      <c r="B864" s="3"/>
      <c r="C864" s="3"/>
      <c r="D864" s="3"/>
      <c r="E864" s="3"/>
      <c r="F864" s="3"/>
      <c r="G864" s="3"/>
      <c r="H864" s="3"/>
      <c r="I864" s="3"/>
      <c r="J864" s="3"/>
      <c r="K864" s="3"/>
      <c r="L864" s="3"/>
      <c r="M864" s="3"/>
      <c r="N864" s="3"/>
      <c r="O864" s="3"/>
      <c r="P864" s="3"/>
      <c r="Q864" s="3"/>
      <c r="R864" s="3"/>
      <c r="S864" s="3"/>
      <c r="T864" s="3"/>
      <c r="U864" s="3"/>
      <c r="V864" s="40"/>
      <c r="W864" s="40"/>
      <c r="X864" s="40"/>
      <c r="Y864" s="40"/>
      <c r="Z864" s="40"/>
      <c r="AA864" s="40"/>
      <c r="AB864" s="40"/>
      <c r="AC864" s="40"/>
      <c r="AD864" s="40"/>
      <c r="AE864" s="40"/>
      <c r="AF864" s="40"/>
      <c r="AG864" s="40"/>
      <c r="AH864" s="40"/>
      <c r="AI864" s="40"/>
      <c r="AJ864" s="40"/>
      <c r="AK864" s="40"/>
      <c r="AL864" s="40"/>
      <c r="AM864" s="40"/>
      <c r="AN864" s="40"/>
    </row>
    <row r="865" spans="1:40" ht="14.5">
      <c r="A865" s="3"/>
      <c r="B865" s="3"/>
      <c r="C865" s="3"/>
      <c r="D865" s="3"/>
      <c r="E865" s="3"/>
      <c r="F865" s="3"/>
      <c r="G865" s="3"/>
      <c r="H865" s="3"/>
      <c r="I865" s="3"/>
      <c r="J865" s="3"/>
      <c r="K865" s="3"/>
      <c r="L865" s="3"/>
      <c r="M865" s="3"/>
      <c r="N865" s="3"/>
      <c r="O865" s="3"/>
      <c r="P865" s="3"/>
      <c r="Q865" s="3"/>
      <c r="R865" s="3"/>
      <c r="S865" s="3"/>
      <c r="T865" s="3"/>
      <c r="U865" s="3"/>
      <c r="V865" s="40"/>
      <c r="W865" s="40"/>
      <c r="X865" s="40"/>
      <c r="Y865" s="40"/>
      <c r="Z865" s="40"/>
      <c r="AA865" s="40"/>
      <c r="AB865" s="40"/>
      <c r="AC865" s="40"/>
      <c r="AD865" s="40"/>
      <c r="AE865" s="40"/>
      <c r="AF865" s="40"/>
      <c r="AG865" s="40"/>
      <c r="AH865" s="40"/>
      <c r="AI865" s="40"/>
      <c r="AJ865" s="40"/>
      <c r="AK865" s="40"/>
      <c r="AL865" s="40"/>
      <c r="AM865" s="40"/>
      <c r="AN865" s="40"/>
    </row>
    <row r="866" spans="1:40" ht="14.5">
      <c r="A866" s="3"/>
      <c r="B866" s="3"/>
      <c r="C866" s="3"/>
      <c r="D866" s="3"/>
      <c r="E866" s="3"/>
      <c r="F866" s="3"/>
      <c r="G866" s="3"/>
      <c r="H866" s="3"/>
      <c r="I866" s="3"/>
      <c r="J866" s="3"/>
      <c r="K866" s="3"/>
      <c r="L866" s="3"/>
      <c r="M866" s="3"/>
      <c r="N866" s="3"/>
      <c r="O866" s="3"/>
      <c r="P866" s="3"/>
      <c r="Q866" s="3"/>
      <c r="R866" s="3"/>
      <c r="S866" s="3"/>
      <c r="T866" s="3"/>
      <c r="U866" s="3"/>
      <c r="V866" s="40"/>
      <c r="W866" s="40"/>
      <c r="X866" s="40"/>
      <c r="Y866" s="40"/>
      <c r="Z866" s="40"/>
      <c r="AA866" s="40"/>
      <c r="AB866" s="40"/>
      <c r="AC866" s="40"/>
      <c r="AD866" s="40"/>
      <c r="AE866" s="40"/>
      <c r="AF866" s="40"/>
      <c r="AG866" s="40"/>
      <c r="AH866" s="40"/>
      <c r="AI866" s="40"/>
      <c r="AJ866" s="40"/>
      <c r="AK866" s="40"/>
      <c r="AL866" s="40"/>
      <c r="AM866" s="40"/>
      <c r="AN866" s="40"/>
    </row>
    <row r="867" spans="1:40" ht="14.5">
      <c r="A867" s="3"/>
      <c r="B867" s="3"/>
      <c r="C867" s="3"/>
      <c r="D867" s="3"/>
      <c r="E867" s="3"/>
      <c r="F867" s="3"/>
      <c r="G867" s="3"/>
      <c r="H867" s="3"/>
      <c r="I867" s="3"/>
      <c r="J867" s="3"/>
      <c r="K867" s="3"/>
      <c r="L867" s="3"/>
      <c r="M867" s="3"/>
      <c r="N867" s="3"/>
      <c r="O867" s="3"/>
      <c r="P867" s="3"/>
      <c r="Q867" s="3"/>
      <c r="R867" s="3"/>
      <c r="S867" s="3"/>
      <c r="T867" s="3"/>
      <c r="U867" s="3"/>
      <c r="V867" s="40"/>
      <c r="W867" s="40"/>
      <c r="X867" s="40"/>
      <c r="Y867" s="40"/>
      <c r="Z867" s="40"/>
      <c r="AA867" s="40"/>
      <c r="AB867" s="40"/>
      <c r="AC867" s="40"/>
      <c r="AD867" s="40"/>
      <c r="AE867" s="40"/>
      <c r="AF867" s="40"/>
      <c r="AG867" s="40"/>
      <c r="AH867" s="40"/>
      <c r="AI867" s="40"/>
      <c r="AJ867" s="40"/>
      <c r="AK867" s="40"/>
      <c r="AL867" s="40"/>
      <c r="AM867" s="40"/>
      <c r="AN867" s="40"/>
    </row>
    <row r="868" spans="1:40" ht="14.5">
      <c r="A868" s="3"/>
      <c r="B868" s="3"/>
      <c r="C868" s="3"/>
      <c r="D868" s="3"/>
      <c r="E868" s="3"/>
      <c r="F868" s="3"/>
      <c r="G868" s="3"/>
      <c r="H868" s="3"/>
      <c r="I868" s="3"/>
      <c r="J868" s="3"/>
      <c r="K868" s="3"/>
      <c r="L868" s="3"/>
      <c r="M868" s="3"/>
      <c r="N868" s="3"/>
      <c r="O868" s="3"/>
      <c r="P868" s="3"/>
      <c r="Q868" s="3"/>
      <c r="R868" s="3"/>
      <c r="S868" s="3"/>
      <c r="T868" s="3"/>
      <c r="U868" s="3"/>
      <c r="V868" s="40"/>
      <c r="W868" s="40"/>
      <c r="X868" s="40"/>
      <c r="Y868" s="40"/>
      <c r="Z868" s="40"/>
      <c r="AA868" s="40"/>
      <c r="AB868" s="40"/>
      <c r="AC868" s="40"/>
      <c r="AD868" s="40"/>
      <c r="AE868" s="40"/>
      <c r="AF868" s="40"/>
      <c r="AG868" s="40"/>
      <c r="AH868" s="40"/>
      <c r="AI868" s="40"/>
      <c r="AJ868" s="40"/>
      <c r="AK868" s="40"/>
      <c r="AL868" s="40"/>
      <c r="AM868" s="40"/>
      <c r="AN868" s="40"/>
    </row>
    <row r="869" spans="1:40" ht="14.5">
      <c r="A869" s="3"/>
      <c r="B869" s="3"/>
      <c r="C869" s="3"/>
      <c r="D869" s="3"/>
      <c r="E869" s="3"/>
      <c r="F869" s="3"/>
      <c r="G869" s="3"/>
      <c r="H869" s="3"/>
      <c r="I869" s="3"/>
      <c r="J869" s="3"/>
      <c r="K869" s="3"/>
      <c r="L869" s="3"/>
      <c r="M869" s="3"/>
      <c r="N869" s="3"/>
      <c r="O869" s="3"/>
      <c r="P869" s="3"/>
      <c r="Q869" s="3"/>
      <c r="R869" s="3"/>
      <c r="S869" s="3"/>
      <c r="T869" s="3"/>
      <c r="U869" s="3"/>
      <c r="V869" s="40"/>
      <c r="W869" s="40"/>
      <c r="X869" s="40"/>
      <c r="Y869" s="40"/>
      <c r="Z869" s="40"/>
      <c r="AA869" s="40"/>
      <c r="AB869" s="40"/>
      <c r="AC869" s="40"/>
      <c r="AD869" s="40"/>
      <c r="AE869" s="40"/>
      <c r="AF869" s="40"/>
      <c r="AG869" s="40"/>
      <c r="AH869" s="40"/>
      <c r="AI869" s="40"/>
      <c r="AJ869" s="40"/>
      <c r="AK869" s="40"/>
      <c r="AL869" s="40"/>
      <c r="AM869" s="40"/>
      <c r="AN869" s="40"/>
    </row>
    <row r="870" spans="1:40" ht="14.5">
      <c r="A870" s="3"/>
      <c r="B870" s="3"/>
      <c r="C870" s="3"/>
      <c r="D870" s="3"/>
      <c r="E870" s="3"/>
      <c r="F870" s="3"/>
      <c r="G870" s="3"/>
      <c r="H870" s="3"/>
      <c r="I870" s="3"/>
      <c r="J870" s="3"/>
      <c r="K870" s="3"/>
      <c r="L870" s="3"/>
      <c r="M870" s="3"/>
      <c r="N870" s="3"/>
      <c r="O870" s="3"/>
      <c r="P870" s="3"/>
      <c r="Q870" s="3"/>
      <c r="R870" s="3"/>
      <c r="S870" s="3"/>
      <c r="T870" s="3"/>
      <c r="U870" s="3"/>
      <c r="V870" s="40"/>
      <c r="W870" s="40"/>
      <c r="X870" s="40"/>
      <c r="Y870" s="40"/>
      <c r="Z870" s="40"/>
      <c r="AA870" s="40"/>
      <c r="AB870" s="40"/>
      <c r="AC870" s="40"/>
      <c r="AD870" s="40"/>
      <c r="AE870" s="40"/>
      <c r="AF870" s="40"/>
      <c r="AG870" s="40"/>
      <c r="AH870" s="40"/>
      <c r="AI870" s="40"/>
      <c r="AJ870" s="40"/>
      <c r="AK870" s="40"/>
      <c r="AL870" s="40"/>
      <c r="AM870" s="40"/>
      <c r="AN870" s="40"/>
    </row>
    <row r="871" spans="1:40" ht="14.5">
      <c r="A871" s="3"/>
      <c r="B871" s="3"/>
      <c r="C871" s="3"/>
      <c r="D871" s="3"/>
      <c r="E871" s="3"/>
      <c r="F871" s="3"/>
      <c r="G871" s="3"/>
      <c r="H871" s="3"/>
      <c r="I871" s="3"/>
      <c r="J871" s="3"/>
      <c r="K871" s="3"/>
      <c r="L871" s="3"/>
      <c r="M871" s="3"/>
      <c r="N871" s="3"/>
      <c r="O871" s="3"/>
      <c r="P871" s="3"/>
      <c r="Q871" s="3"/>
      <c r="R871" s="3"/>
      <c r="S871" s="3"/>
      <c r="T871" s="3"/>
      <c r="U871" s="3"/>
      <c r="V871" s="40"/>
      <c r="W871" s="40"/>
      <c r="X871" s="40"/>
      <c r="Y871" s="40"/>
      <c r="Z871" s="40"/>
      <c r="AA871" s="40"/>
      <c r="AB871" s="40"/>
      <c r="AC871" s="40"/>
      <c r="AD871" s="40"/>
      <c r="AE871" s="40"/>
      <c r="AF871" s="40"/>
      <c r="AG871" s="40"/>
      <c r="AH871" s="40"/>
      <c r="AI871" s="40"/>
      <c r="AJ871" s="40"/>
      <c r="AK871" s="40"/>
      <c r="AL871" s="40"/>
      <c r="AM871" s="40"/>
      <c r="AN871" s="40"/>
    </row>
    <row r="872" spans="1:40" ht="14.5">
      <c r="A872" s="3"/>
      <c r="B872" s="3"/>
      <c r="C872" s="3"/>
      <c r="D872" s="3"/>
      <c r="E872" s="3"/>
      <c r="F872" s="3"/>
      <c r="G872" s="3"/>
      <c r="H872" s="3"/>
      <c r="I872" s="3"/>
      <c r="J872" s="3"/>
      <c r="K872" s="3"/>
      <c r="L872" s="3"/>
      <c r="M872" s="3"/>
      <c r="N872" s="3"/>
      <c r="O872" s="3"/>
      <c r="P872" s="3"/>
      <c r="Q872" s="3"/>
      <c r="R872" s="3"/>
      <c r="S872" s="3"/>
      <c r="T872" s="3"/>
      <c r="U872" s="3"/>
      <c r="V872" s="40"/>
      <c r="W872" s="40"/>
      <c r="X872" s="40"/>
      <c r="Y872" s="40"/>
      <c r="Z872" s="40"/>
      <c r="AA872" s="40"/>
      <c r="AB872" s="40"/>
      <c r="AC872" s="40"/>
      <c r="AD872" s="40"/>
      <c r="AE872" s="40"/>
      <c r="AF872" s="40"/>
      <c r="AG872" s="40"/>
      <c r="AH872" s="40"/>
      <c r="AI872" s="40"/>
      <c r="AJ872" s="40"/>
      <c r="AK872" s="40"/>
      <c r="AL872" s="40"/>
      <c r="AM872" s="40"/>
      <c r="AN872" s="40"/>
    </row>
    <row r="873" spans="1:40" ht="14.5">
      <c r="A873" s="3"/>
      <c r="B873" s="3"/>
      <c r="C873" s="3"/>
      <c r="D873" s="3"/>
      <c r="E873" s="3"/>
      <c r="F873" s="3"/>
      <c r="G873" s="3"/>
      <c r="H873" s="3"/>
      <c r="I873" s="3"/>
      <c r="J873" s="3"/>
      <c r="K873" s="3"/>
      <c r="L873" s="3"/>
      <c r="M873" s="3"/>
      <c r="N873" s="3"/>
      <c r="O873" s="3"/>
      <c r="P873" s="3"/>
      <c r="Q873" s="3"/>
      <c r="R873" s="3"/>
      <c r="S873" s="3"/>
      <c r="T873" s="3"/>
      <c r="U873" s="3"/>
      <c r="V873" s="40"/>
      <c r="W873" s="40"/>
      <c r="X873" s="40"/>
      <c r="Y873" s="40"/>
      <c r="Z873" s="40"/>
      <c r="AA873" s="40"/>
      <c r="AB873" s="40"/>
      <c r="AC873" s="40"/>
      <c r="AD873" s="40"/>
      <c r="AE873" s="40"/>
      <c r="AF873" s="40"/>
      <c r="AG873" s="40"/>
      <c r="AH873" s="40"/>
      <c r="AI873" s="40"/>
      <c r="AJ873" s="40"/>
      <c r="AK873" s="40"/>
      <c r="AL873" s="40"/>
      <c r="AM873" s="40"/>
      <c r="AN873" s="40"/>
    </row>
    <row r="874" spans="1:40" ht="14.5">
      <c r="A874" s="3"/>
      <c r="B874" s="3"/>
      <c r="C874" s="3"/>
      <c r="D874" s="3"/>
      <c r="E874" s="3"/>
      <c r="F874" s="3"/>
      <c r="G874" s="3"/>
      <c r="H874" s="3"/>
      <c r="I874" s="3"/>
      <c r="J874" s="3"/>
      <c r="K874" s="3"/>
      <c r="L874" s="3"/>
      <c r="M874" s="3"/>
      <c r="N874" s="3"/>
      <c r="O874" s="3"/>
      <c r="P874" s="3"/>
      <c r="Q874" s="3"/>
      <c r="R874" s="3"/>
      <c r="S874" s="3"/>
      <c r="T874" s="3"/>
      <c r="U874" s="3"/>
      <c r="V874" s="40"/>
      <c r="W874" s="40"/>
      <c r="X874" s="40"/>
      <c r="Y874" s="40"/>
      <c r="Z874" s="40"/>
      <c r="AA874" s="40"/>
      <c r="AB874" s="40"/>
      <c r="AC874" s="40"/>
      <c r="AD874" s="40"/>
      <c r="AE874" s="40"/>
      <c r="AF874" s="40"/>
      <c r="AG874" s="40"/>
      <c r="AH874" s="40"/>
      <c r="AI874" s="40"/>
      <c r="AJ874" s="40"/>
      <c r="AK874" s="40"/>
      <c r="AL874" s="40"/>
      <c r="AM874" s="40"/>
      <c r="AN874" s="40"/>
    </row>
    <row r="875" spans="1:40" ht="14.5">
      <c r="A875" s="3"/>
      <c r="B875" s="3"/>
      <c r="C875" s="3"/>
      <c r="D875" s="3"/>
      <c r="E875" s="3"/>
      <c r="F875" s="3"/>
      <c r="G875" s="3"/>
      <c r="H875" s="3"/>
      <c r="I875" s="3"/>
      <c r="J875" s="3"/>
      <c r="K875" s="3"/>
      <c r="L875" s="3"/>
      <c r="M875" s="3"/>
      <c r="N875" s="3"/>
      <c r="O875" s="3"/>
      <c r="P875" s="3"/>
      <c r="Q875" s="3"/>
      <c r="R875" s="3"/>
      <c r="S875" s="3"/>
      <c r="T875" s="3"/>
      <c r="U875" s="3"/>
      <c r="V875" s="40"/>
      <c r="W875" s="40"/>
      <c r="X875" s="40"/>
      <c r="Y875" s="40"/>
      <c r="Z875" s="40"/>
      <c r="AA875" s="40"/>
      <c r="AB875" s="40"/>
      <c r="AC875" s="40"/>
      <c r="AD875" s="40"/>
      <c r="AE875" s="40"/>
      <c r="AF875" s="40"/>
      <c r="AG875" s="40"/>
      <c r="AH875" s="40"/>
      <c r="AI875" s="40"/>
      <c r="AJ875" s="40"/>
      <c r="AK875" s="40"/>
      <c r="AL875" s="40"/>
      <c r="AM875" s="40"/>
      <c r="AN875" s="40"/>
    </row>
    <row r="876" spans="1:40" ht="14.5">
      <c r="A876" s="3"/>
      <c r="B876" s="3"/>
      <c r="C876" s="3"/>
      <c r="D876" s="3"/>
      <c r="E876" s="3"/>
      <c r="F876" s="3"/>
      <c r="G876" s="3"/>
      <c r="H876" s="3"/>
      <c r="I876" s="3"/>
      <c r="J876" s="3"/>
      <c r="K876" s="3"/>
      <c r="L876" s="3"/>
      <c r="M876" s="3"/>
      <c r="N876" s="3"/>
      <c r="O876" s="3"/>
      <c r="P876" s="3"/>
      <c r="Q876" s="3"/>
      <c r="R876" s="3"/>
      <c r="S876" s="3"/>
      <c r="T876" s="3"/>
      <c r="U876" s="3"/>
      <c r="V876" s="40"/>
      <c r="W876" s="40"/>
      <c r="X876" s="40"/>
      <c r="Y876" s="40"/>
      <c r="Z876" s="40"/>
      <c r="AA876" s="40"/>
      <c r="AB876" s="40"/>
      <c r="AC876" s="40"/>
      <c r="AD876" s="40"/>
      <c r="AE876" s="40"/>
      <c r="AF876" s="40"/>
      <c r="AG876" s="40"/>
      <c r="AH876" s="40"/>
      <c r="AI876" s="40"/>
      <c r="AJ876" s="40"/>
      <c r="AK876" s="40"/>
      <c r="AL876" s="40"/>
      <c r="AM876" s="40"/>
      <c r="AN876" s="40"/>
    </row>
    <row r="877" spans="1:40" ht="14.5">
      <c r="A877" s="3"/>
      <c r="B877" s="3"/>
      <c r="C877" s="3"/>
      <c r="D877" s="3"/>
      <c r="E877" s="3"/>
      <c r="F877" s="3"/>
      <c r="G877" s="3"/>
      <c r="H877" s="3"/>
      <c r="I877" s="3"/>
      <c r="J877" s="3"/>
      <c r="K877" s="3"/>
      <c r="L877" s="3"/>
      <c r="M877" s="3"/>
      <c r="N877" s="3"/>
      <c r="O877" s="3"/>
      <c r="P877" s="3"/>
      <c r="Q877" s="3"/>
      <c r="R877" s="3"/>
      <c r="S877" s="3"/>
      <c r="T877" s="3"/>
      <c r="U877" s="3"/>
      <c r="V877" s="40"/>
      <c r="W877" s="40"/>
      <c r="X877" s="40"/>
      <c r="Y877" s="40"/>
      <c r="Z877" s="40"/>
      <c r="AA877" s="40"/>
      <c r="AB877" s="40"/>
      <c r="AC877" s="40"/>
      <c r="AD877" s="40"/>
      <c r="AE877" s="40"/>
      <c r="AF877" s="40"/>
      <c r="AG877" s="40"/>
      <c r="AH877" s="40"/>
      <c r="AI877" s="40"/>
      <c r="AJ877" s="40"/>
      <c r="AK877" s="40"/>
      <c r="AL877" s="40"/>
      <c r="AM877" s="40"/>
      <c r="AN877" s="40"/>
    </row>
    <row r="878" spans="1:40" ht="14.5">
      <c r="A878" s="3"/>
      <c r="B878" s="3"/>
      <c r="C878" s="3"/>
      <c r="D878" s="3"/>
      <c r="E878" s="3"/>
      <c r="F878" s="3"/>
      <c r="G878" s="3"/>
      <c r="H878" s="3"/>
      <c r="I878" s="3"/>
      <c r="J878" s="3"/>
      <c r="K878" s="3"/>
      <c r="L878" s="3"/>
      <c r="M878" s="3"/>
      <c r="N878" s="3"/>
      <c r="O878" s="3"/>
      <c r="P878" s="3"/>
      <c r="Q878" s="3"/>
      <c r="R878" s="3"/>
      <c r="S878" s="3"/>
      <c r="T878" s="3"/>
      <c r="U878" s="3"/>
      <c r="V878" s="40"/>
      <c r="W878" s="40"/>
      <c r="X878" s="40"/>
      <c r="Y878" s="40"/>
      <c r="Z878" s="40"/>
      <c r="AA878" s="40"/>
      <c r="AB878" s="40"/>
      <c r="AC878" s="40"/>
      <c r="AD878" s="40"/>
      <c r="AE878" s="40"/>
      <c r="AF878" s="40"/>
      <c r="AG878" s="40"/>
      <c r="AH878" s="40"/>
      <c r="AI878" s="40"/>
      <c r="AJ878" s="40"/>
      <c r="AK878" s="40"/>
      <c r="AL878" s="40"/>
      <c r="AM878" s="40"/>
      <c r="AN878" s="40"/>
    </row>
    <row r="879" spans="1:40" ht="14.5">
      <c r="A879" s="3"/>
      <c r="B879" s="3"/>
      <c r="C879" s="3"/>
      <c r="D879" s="3"/>
      <c r="E879" s="3"/>
      <c r="F879" s="3"/>
      <c r="G879" s="3"/>
      <c r="H879" s="3"/>
      <c r="I879" s="3"/>
      <c r="J879" s="3"/>
      <c r="K879" s="3"/>
      <c r="L879" s="3"/>
      <c r="M879" s="3"/>
      <c r="N879" s="3"/>
      <c r="O879" s="3"/>
      <c r="P879" s="3"/>
      <c r="Q879" s="3"/>
      <c r="R879" s="3"/>
      <c r="S879" s="3"/>
      <c r="T879" s="3"/>
      <c r="U879" s="3"/>
      <c r="V879" s="40"/>
      <c r="W879" s="40"/>
      <c r="X879" s="40"/>
      <c r="Y879" s="40"/>
      <c r="Z879" s="40"/>
      <c r="AA879" s="40"/>
      <c r="AB879" s="40"/>
      <c r="AC879" s="40"/>
      <c r="AD879" s="40"/>
      <c r="AE879" s="40"/>
      <c r="AF879" s="40"/>
      <c r="AG879" s="40"/>
      <c r="AH879" s="40"/>
      <c r="AI879" s="40"/>
      <c r="AJ879" s="40"/>
      <c r="AK879" s="40"/>
      <c r="AL879" s="40"/>
      <c r="AM879" s="40"/>
      <c r="AN879" s="40"/>
    </row>
    <row r="880" spans="1:40" ht="14.5">
      <c r="A880" s="3"/>
      <c r="B880" s="3"/>
      <c r="C880" s="3"/>
      <c r="D880" s="3"/>
      <c r="E880" s="3"/>
      <c r="F880" s="3"/>
      <c r="G880" s="3"/>
      <c r="H880" s="3"/>
      <c r="I880" s="3"/>
      <c r="J880" s="3"/>
      <c r="K880" s="3"/>
      <c r="L880" s="3"/>
      <c r="M880" s="3"/>
      <c r="N880" s="3"/>
      <c r="O880" s="3"/>
      <c r="P880" s="3"/>
      <c r="Q880" s="3"/>
      <c r="R880" s="3"/>
      <c r="S880" s="3"/>
      <c r="T880" s="3"/>
      <c r="U880" s="3"/>
      <c r="V880" s="40"/>
      <c r="W880" s="40"/>
      <c r="X880" s="40"/>
      <c r="Y880" s="40"/>
      <c r="Z880" s="40"/>
      <c r="AA880" s="40"/>
      <c r="AB880" s="40"/>
      <c r="AC880" s="40"/>
      <c r="AD880" s="40"/>
      <c r="AE880" s="40"/>
      <c r="AF880" s="40"/>
      <c r="AG880" s="40"/>
      <c r="AH880" s="40"/>
      <c r="AI880" s="40"/>
      <c r="AJ880" s="40"/>
      <c r="AK880" s="40"/>
      <c r="AL880" s="40"/>
      <c r="AM880" s="40"/>
      <c r="AN880" s="40"/>
    </row>
    <row r="881" spans="1:40" ht="14.5">
      <c r="A881" s="3"/>
      <c r="B881" s="3"/>
      <c r="C881" s="3"/>
      <c r="D881" s="3"/>
      <c r="E881" s="3"/>
      <c r="F881" s="3"/>
      <c r="G881" s="3"/>
      <c r="H881" s="3"/>
      <c r="I881" s="3"/>
      <c r="J881" s="3"/>
      <c r="K881" s="3"/>
      <c r="L881" s="3"/>
      <c r="M881" s="3"/>
      <c r="N881" s="3"/>
      <c r="O881" s="3"/>
      <c r="P881" s="3"/>
      <c r="Q881" s="3"/>
      <c r="R881" s="3"/>
      <c r="S881" s="3"/>
      <c r="T881" s="3"/>
      <c r="U881" s="3"/>
      <c r="V881" s="40"/>
      <c r="W881" s="40"/>
      <c r="X881" s="40"/>
      <c r="Y881" s="40"/>
      <c r="Z881" s="40"/>
      <c r="AA881" s="40"/>
      <c r="AB881" s="40"/>
      <c r="AC881" s="40"/>
      <c r="AD881" s="40"/>
      <c r="AE881" s="40"/>
      <c r="AF881" s="40"/>
      <c r="AG881" s="40"/>
      <c r="AH881" s="40"/>
      <c r="AI881" s="40"/>
      <c r="AJ881" s="40"/>
      <c r="AK881" s="40"/>
      <c r="AL881" s="40"/>
      <c r="AM881" s="40"/>
      <c r="AN881" s="40"/>
    </row>
    <row r="882" spans="1:40" ht="14.5">
      <c r="A882" s="3"/>
      <c r="B882" s="3"/>
      <c r="C882" s="3"/>
      <c r="D882" s="3"/>
      <c r="E882" s="3"/>
      <c r="F882" s="3"/>
      <c r="G882" s="3"/>
      <c r="H882" s="3"/>
      <c r="I882" s="3"/>
      <c r="J882" s="3"/>
      <c r="K882" s="3"/>
      <c r="L882" s="3"/>
      <c r="M882" s="3"/>
      <c r="N882" s="3"/>
      <c r="O882" s="3"/>
      <c r="P882" s="3"/>
      <c r="Q882" s="3"/>
      <c r="R882" s="3"/>
      <c r="S882" s="3"/>
      <c r="T882" s="3"/>
      <c r="U882" s="3"/>
      <c r="V882" s="40"/>
      <c r="W882" s="40"/>
      <c r="X882" s="40"/>
      <c r="Y882" s="40"/>
      <c r="Z882" s="40"/>
      <c r="AA882" s="40"/>
      <c r="AB882" s="40"/>
      <c r="AC882" s="40"/>
      <c r="AD882" s="40"/>
      <c r="AE882" s="40"/>
      <c r="AF882" s="40"/>
      <c r="AG882" s="40"/>
      <c r="AH882" s="40"/>
      <c r="AI882" s="40"/>
      <c r="AJ882" s="40"/>
      <c r="AK882" s="40"/>
      <c r="AL882" s="40"/>
      <c r="AM882" s="40"/>
      <c r="AN882" s="40"/>
    </row>
    <row r="883" spans="1:40" ht="14.5">
      <c r="A883" s="3"/>
      <c r="B883" s="3"/>
      <c r="C883" s="3"/>
      <c r="D883" s="3"/>
      <c r="E883" s="3"/>
      <c r="F883" s="3"/>
      <c r="G883" s="3"/>
      <c r="H883" s="3"/>
      <c r="I883" s="3"/>
      <c r="J883" s="3"/>
      <c r="K883" s="3"/>
      <c r="L883" s="3"/>
      <c r="M883" s="3"/>
      <c r="N883" s="3"/>
      <c r="O883" s="3"/>
      <c r="P883" s="3"/>
      <c r="Q883" s="3"/>
      <c r="R883" s="3"/>
      <c r="S883" s="3"/>
      <c r="T883" s="3"/>
      <c r="U883" s="3"/>
      <c r="V883" s="40"/>
      <c r="W883" s="40"/>
      <c r="X883" s="40"/>
      <c r="Y883" s="40"/>
      <c r="Z883" s="40"/>
      <c r="AA883" s="40"/>
      <c r="AB883" s="40"/>
      <c r="AC883" s="40"/>
      <c r="AD883" s="40"/>
      <c r="AE883" s="40"/>
      <c r="AF883" s="40"/>
      <c r="AG883" s="40"/>
      <c r="AH883" s="40"/>
      <c r="AI883" s="40"/>
      <c r="AJ883" s="40"/>
      <c r="AK883" s="40"/>
      <c r="AL883" s="40"/>
      <c r="AM883" s="40"/>
      <c r="AN883" s="40"/>
    </row>
    <row r="884" spans="1:40" ht="14.5">
      <c r="A884" s="3"/>
      <c r="B884" s="3"/>
      <c r="C884" s="3"/>
      <c r="D884" s="3"/>
      <c r="E884" s="3"/>
      <c r="F884" s="3"/>
      <c r="G884" s="3"/>
      <c r="H884" s="3"/>
      <c r="I884" s="3"/>
      <c r="J884" s="3"/>
      <c r="K884" s="3"/>
      <c r="L884" s="3"/>
      <c r="M884" s="3"/>
      <c r="N884" s="3"/>
      <c r="O884" s="3"/>
      <c r="P884" s="3"/>
      <c r="Q884" s="3"/>
      <c r="R884" s="3"/>
      <c r="S884" s="3"/>
      <c r="T884" s="3"/>
      <c r="U884" s="3"/>
      <c r="V884" s="40"/>
      <c r="W884" s="40"/>
      <c r="X884" s="40"/>
      <c r="Y884" s="40"/>
      <c r="Z884" s="40"/>
      <c r="AA884" s="40"/>
      <c r="AB884" s="40"/>
      <c r="AC884" s="40"/>
      <c r="AD884" s="40"/>
      <c r="AE884" s="40"/>
      <c r="AF884" s="40"/>
      <c r="AG884" s="40"/>
      <c r="AH884" s="40"/>
      <c r="AI884" s="40"/>
      <c r="AJ884" s="40"/>
      <c r="AK884" s="40"/>
      <c r="AL884" s="40"/>
      <c r="AM884" s="40"/>
      <c r="AN884" s="40"/>
    </row>
    <row r="885" spans="1:40" ht="14.5">
      <c r="A885" s="3"/>
      <c r="B885" s="3"/>
      <c r="C885" s="3"/>
      <c r="D885" s="3"/>
      <c r="E885" s="3"/>
      <c r="F885" s="3"/>
      <c r="G885" s="3"/>
      <c r="H885" s="3"/>
      <c r="I885" s="3"/>
      <c r="J885" s="3"/>
      <c r="K885" s="3"/>
      <c r="L885" s="3"/>
      <c r="M885" s="3"/>
      <c r="N885" s="3"/>
      <c r="O885" s="3"/>
      <c r="P885" s="3"/>
      <c r="Q885" s="3"/>
      <c r="R885" s="3"/>
      <c r="S885" s="3"/>
      <c r="T885" s="3"/>
      <c r="U885" s="3"/>
      <c r="V885" s="40"/>
      <c r="W885" s="40"/>
      <c r="X885" s="40"/>
      <c r="Y885" s="40"/>
      <c r="Z885" s="40"/>
      <c r="AA885" s="40"/>
      <c r="AB885" s="40"/>
      <c r="AC885" s="40"/>
      <c r="AD885" s="40"/>
      <c r="AE885" s="40"/>
      <c r="AF885" s="40"/>
      <c r="AG885" s="40"/>
      <c r="AH885" s="40"/>
      <c r="AI885" s="40"/>
      <c r="AJ885" s="40"/>
      <c r="AK885" s="40"/>
      <c r="AL885" s="40"/>
      <c r="AM885" s="40"/>
      <c r="AN885" s="40"/>
    </row>
    <row r="886" spans="1:40" ht="14.5">
      <c r="A886" s="3"/>
      <c r="B886" s="3"/>
      <c r="C886" s="3"/>
      <c r="D886" s="3"/>
      <c r="E886" s="3"/>
      <c r="F886" s="3"/>
      <c r="G886" s="3"/>
      <c r="H886" s="3"/>
      <c r="I886" s="3"/>
      <c r="J886" s="3"/>
      <c r="K886" s="3"/>
      <c r="L886" s="3"/>
      <c r="M886" s="3"/>
      <c r="N886" s="3"/>
      <c r="O886" s="3"/>
      <c r="P886" s="3"/>
      <c r="Q886" s="3"/>
      <c r="R886" s="3"/>
      <c r="S886" s="3"/>
      <c r="T886" s="3"/>
      <c r="U886" s="3"/>
      <c r="V886" s="40"/>
      <c r="W886" s="40"/>
      <c r="X886" s="40"/>
      <c r="Y886" s="40"/>
      <c r="Z886" s="40"/>
      <c r="AA886" s="40"/>
      <c r="AB886" s="40"/>
      <c r="AC886" s="40"/>
      <c r="AD886" s="40"/>
      <c r="AE886" s="40"/>
      <c r="AF886" s="40"/>
      <c r="AG886" s="40"/>
      <c r="AH886" s="40"/>
      <c r="AI886" s="40"/>
      <c r="AJ886" s="40"/>
      <c r="AK886" s="40"/>
      <c r="AL886" s="40"/>
      <c r="AM886" s="40"/>
      <c r="AN886" s="40"/>
    </row>
    <row r="887" spans="1:40" ht="14.5">
      <c r="A887" s="3"/>
      <c r="B887" s="3"/>
      <c r="C887" s="3"/>
      <c r="D887" s="3"/>
      <c r="E887" s="3"/>
      <c r="F887" s="3"/>
      <c r="G887" s="3"/>
      <c r="H887" s="3"/>
      <c r="I887" s="3"/>
      <c r="J887" s="3"/>
      <c r="K887" s="3"/>
      <c r="L887" s="3"/>
      <c r="M887" s="3"/>
      <c r="N887" s="3"/>
      <c r="O887" s="3"/>
      <c r="P887" s="3"/>
      <c r="Q887" s="3"/>
      <c r="R887" s="3"/>
      <c r="S887" s="3"/>
      <c r="T887" s="3"/>
      <c r="U887" s="3"/>
      <c r="V887" s="40"/>
      <c r="W887" s="40"/>
      <c r="X887" s="40"/>
      <c r="Y887" s="40"/>
      <c r="Z887" s="40"/>
      <c r="AA887" s="40"/>
      <c r="AB887" s="40"/>
      <c r="AC887" s="40"/>
      <c r="AD887" s="40"/>
      <c r="AE887" s="40"/>
      <c r="AF887" s="40"/>
      <c r="AG887" s="40"/>
      <c r="AH887" s="40"/>
      <c r="AI887" s="40"/>
      <c r="AJ887" s="40"/>
      <c r="AK887" s="40"/>
      <c r="AL887" s="40"/>
      <c r="AM887" s="40"/>
      <c r="AN887" s="40"/>
    </row>
    <row r="888" spans="1:40" ht="14.5">
      <c r="A888" s="3"/>
      <c r="B888" s="3"/>
      <c r="C888" s="3"/>
      <c r="D888" s="3"/>
      <c r="E888" s="3"/>
      <c r="F888" s="3"/>
      <c r="G888" s="3"/>
      <c r="H888" s="3"/>
      <c r="I888" s="3"/>
      <c r="J888" s="3"/>
      <c r="K888" s="3"/>
      <c r="L888" s="3"/>
      <c r="M888" s="3"/>
      <c r="N888" s="3"/>
      <c r="O888" s="3"/>
      <c r="P888" s="3"/>
      <c r="Q888" s="3"/>
      <c r="R888" s="3"/>
      <c r="S888" s="3"/>
      <c r="T888" s="3"/>
      <c r="U888" s="3"/>
      <c r="V888" s="40"/>
      <c r="W888" s="40"/>
      <c r="X888" s="40"/>
      <c r="Y888" s="40"/>
      <c r="Z888" s="40"/>
      <c r="AA888" s="40"/>
      <c r="AB888" s="40"/>
      <c r="AC888" s="40"/>
      <c r="AD888" s="40"/>
      <c r="AE888" s="40"/>
      <c r="AF888" s="40"/>
      <c r="AG888" s="40"/>
      <c r="AH888" s="40"/>
      <c r="AI888" s="40"/>
      <c r="AJ888" s="40"/>
      <c r="AK888" s="40"/>
      <c r="AL888" s="40"/>
      <c r="AM888" s="40"/>
      <c r="AN888" s="40"/>
    </row>
    <row r="889" spans="1:40" ht="14.5">
      <c r="A889" s="3"/>
      <c r="B889" s="3"/>
      <c r="C889" s="3"/>
      <c r="D889" s="3"/>
      <c r="E889" s="3"/>
      <c r="F889" s="3"/>
      <c r="G889" s="3"/>
      <c r="H889" s="3"/>
      <c r="I889" s="3"/>
      <c r="J889" s="3"/>
      <c r="K889" s="3"/>
      <c r="L889" s="3"/>
      <c r="M889" s="3"/>
      <c r="N889" s="3"/>
      <c r="O889" s="3"/>
      <c r="P889" s="3"/>
      <c r="Q889" s="3"/>
      <c r="R889" s="3"/>
      <c r="S889" s="3"/>
      <c r="T889" s="3"/>
      <c r="U889" s="3"/>
      <c r="V889" s="40"/>
      <c r="W889" s="40"/>
      <c r="X889" s="40"/>
      <c r="Y889" s="40"/>
      <c r="Z889" s="40"/>
      <c r="AA889" s="40"/>
      <c r="AB889" s="40"/>
      <c r="AC889" s="40"/>
      <c r="AD889" s="40"/>
      <c r="AE889" s="40"/>
      <c r="AF889" s="40"/>
      <c r="AG889" s="40"/>
      <c r="AH889" s="40"/>
      <c r="AI889" s="40"/>
      <c r="AJ889" s="40"/>
      <c r="AK889" s="40"/>
      <c r="AL889" s="40"/>
      <c r="AM889" s="40"/>
      <c r="AN889" s="40"/>
    </row>
    <row r="890" spans="1:40" ht="14.5">
      <c r="A890" s="3"/>
      <c r="B890" s="3"/>
      <c r="C890" s="3"/>
      <c r="D890" s="3"/>
      <c r="E890" s="3"/>
      <c r="F890" s="3"/>
      <c r="G890" s="3"/>
      <c r="H890" s="3"/>
      <c r="I890" s="3"/>
      <c r="J890" s="3"/>
      <c r="K890" s="3"/>
      <c r="L890" s="3"/>
      <c r="M890" s="3"/>
      <c r="N890" s="3"/>
      <c r="O890" s="3"/>
      <c r="P890" s="3"/>
      <c r="Q890" s="3"/>
      <c r="R890" s="3"/>
      <c r="S890" s="3"/>
      <c r="T890" s="3"/>
      <c r="U890" s="3"/>
      <c r="V890" s="40"/>
      <c r="W890" s="40"/>
      <c r="X890" s="40"/>
      <c r="Y890" s="40"/>
      <c r="Z890" s="40"/>
      <c r="AA890" s="40"/>
      <c r="AB890" s="40"/>
      <c r="AC890" s="40"/>
      <c r="AD890" s="40"/>
      <c r="AE890" s="40"/>
      <c r="AF890" s="40"/>
      <c r="AG890" s="40"/>
      <c r="AH890" s="40"/>
      <c r="AI890" s="40"/>
      <c r="AJ890" s="40"/>
      <c r="AK890" s="40"/>
      <c r="AL890" s="40"/>
      <c r="AM890" s="40"/>
      <c r="AN890" s="40"/>
    </row>
    <row r="891" spans="1:40" ht="14.5">
      <c r="A891" s="3"/>
      <c r="B891" s="3"/>
      <c r="C891" s="3"/>
      <c r="D891" s="3"/>
      <c r="E891" s="3"/>
      <c r="F891" s="3"/>
      <c r="G891" s="3"/>
      <c r="H891" s="3"/>
      <c r="I891" s="3"/>
      <c r="J891" s="3"/>
      <c r="K891" s="3"/>
      <c r="L891" s="3"/>
      <c r="M891" s="3"/>
      <c r="N891" s="3"/>
      <c r="O891" s="3"/>
      <c r="P891" s="3"/>
      <c r="Q891" s="3"/>
      <c r="R891" s="3"/>
      <c r="S891" s="3"/>
      <c r="T891" s="3"/>
      <c r="U891" s="3"/>
      <c r="V891" s="40"/>
      <c r="W891" s="40"/>
      <c r="X891" s="40"/>
      <c r="Y891" s="40"/>
      <c r="Z891" s="40"/>
      <c r="AA891" s="40"/>
      <c r="AB891" s="40"/>
      <c r="AC891" s="40"/>
      <c r="AD891" s="40"/>
      <c r="AE891" s="40"/>
      <c r="AF891" s="40"/>
      <c r="AG891" s="40"/>
      <c r="AH891" s="40"/>
      <c r="AI891" s="40"/>
      <c r="AJ891" s="40"/>
      <c r="AK891" s="40"/>
      <c r="AL891" s="40"/>
      <c r="AM891" s="40"/>
      <c r="AN891" s="40"/>
    </row>
    <row r="892" spans="1:40" ht="14.5">
      <c r="A892" s="3"/>
      <c r="B892" s="3"/>
      <c r="C892" s="3"/>
      <c r="D892" s="3"/>
      <c r="E892" s="3"/>
      <c r="F892" s="3"/>
      <c r="G892" s="3"/>
      <c r="H892" s="3"/>
      <c r="I892" s="3"/>
      <c r="J892" s="3"/>
      <c r="K892" s="3"/>
      <c r="L892" s="3"/>
      <c r="M892" s="3"/>
      <c r="N892" s="3"/>
      <c r="O892" s="3"/>
      <c r="P892" s="3"/>
      <c r="Q892" s="3"/>
      <c r="R892" s="3"/>
      <c r="S892" s="3"/>
      <c r="T892" s="3"/>
      <c r="U892" s="3"/>
      <c r="V892" s="40"/>
      <c r="W892" s="40"/>
      <c r="X892" s="40"/>
      <c r="Y892" s="40"/>
      <c r="Z892" s="40"/>
      <c r="AA892" s="40"/>
      <c r="AB892" s="40"/>
      <c r="AC892" s="40"/>
      <c r="AD892" s="40"/>
      <c r="AE892" s="40"/>
      <c r="AF892" s="40"/>
      <c r="AG892" s="40"/>
      <c r="AH892" s="40"/>
      <c r="AI892" s="40"/>
      <c r="AJ892" s="40"/>
      <c r="AK892" s="40"/>
      <c r="AL892" s="40"/>
      <c r="AM892" s="40"/>
      <c r="AN892" s="40"/>
    </row>
    <row r="893" spans="1:40" ht="14.5">
      <c r="A893" s="3"/>
      <c r="B893" s="3"/>
      <c r="C893" s="3"/>
      <c r="D893" s="3"/>
      <c r="E893" s="3"/>
      <c r="F893" s="3"/>
      <c r="G893" s="3"/>
      <c r="H893" s="3"/>
      <c r="I893" s="3"/>
      <c r="J893" s="3"/>
      <c r="K893" s="3"/>
      <c r="L893" s="3"/>
      <c r="M893" s="3"/>
      <c r="N893" s="3"/>
      <c r="O893" s="3"/>
      <c r="P893" s="3"/>
      <c r="Q893" s="3"/>
      <c r="R893" s="3"/>
      <c r="S893" s="3"/>
      <c r="T893" s="3"/>
      <c r="U893" s="3"/>
      <c r="V893" s="40"/>
      <c r="W893" s="40"/>
      <c r="X893" s="40"/>
      <c r="Y893" s="40"/>
      <c r="Z893" s="40"/>
      <c r="AA893" s="40"/>
      <c r="AB893" s="40"/>
      <c r="AC893" s="40"/>
      <c r="AD893" s="40"/>
      <c r="AE893" s="40"/>
      <c r="AF893" s="40"/>
      <c r="AG893" s="40"/>
      <c r="AH893" s="40"/>
      <c r="AI893" s="40"/>
      <c r="AJ893" s="40"/>
      <c r="AK893" s="40"/>
      <c r="AL893" s="40"/>
      <c r="AM893" s="40"/>
      <c r="AN893" s="40"/>
    </row>
    <row r="894" spans="1:40" ht="14.5">
      <c r="A894" s="3"/>
      <c r="B894" s="3"/>
      <c r="C894" s="3"/>
      <c r="D894" s="3"/>
      <c r="E894" s="3"/>
      <c r="F894" s="3"/>
      <c r="G894" s="3"/>
      <c r="H894" s="3"/>
      <c r="I894" s="3"/>
      <c r="J894" s="3"/>
      <c r="K894" s="3"/>
      <c r="L894" s="3"/>
      <c r="M894" s="3"/>
      <c r="N894" s="3"/>
      <c r="O894" s="3"/>
      <c r="P894" s="3"/>
      <c r="Q894" s="3"/>
      <c r="R894" s="3"/>
      <c r="S894" s="3"/>
      <c r="T894" s="3"/>
      <c r="U894" s="3"/>
      <c r="V894" s="40"/>
      <c r="W894" s="40"/>
      <c r="X894" s="40"/>
      <c r="Y894" s="40"/>
      <c r="Z894" s="40"/>
      <c r="AA894" s="40"/>
      <c r="AB894" s="40"/>
      <c r="AC894" s="40"/>
      <c r="AD894" s="40"/>
      <c r="AE894" s="40"/>
      <c r="AF894" s="40"/>
      <c r="AG894" s="40"/>
      <c r="AH894" s="40"/>
      <c r="AI894" s="40"/>
      <c r="AJ894" s="40"/>
      <c r="AK894" s="40"/>
      <c r="AL894" s="40"/>
      <c r="AM894" s="40"/>
      <c r="AN894" s="40"/>
    </row>
    <row r="895" spans="1:40" ht="14.5">
      <c r="A895" s="3"/>
      <c r="B895" s="3"/>
      <c r="C895" s="3"/>
      <c r="D895" s="3"/>
      <c r="E895" s="3"/>
      <c r="F895" s="3"/>
      <c r="G895" s="3"/>
      <c r="H895" s="3"/>
      <c r="I895" s="3"/>
      <c r="J895" s="3"/>
      <c r="K895" s="3"/>
      <c r="L895" s="3"/>
      <c r="M895" s="3"/>
      <c r="N895" s="3"/>
      <c r="O895" s="3"/>
      <c r="P895" s="3"/>
      <c r="Q895" s="3"/>
      <c r="R895" s="3"/>
      <c r="S895" s="3"/>
      <c r="T895" s="3"/>
      <c r="U895" s="3"/>
      <c r="V895" s="40"/>
      <c r="W895" s="40"/>
      <c r="X895" s="40"/>
      <c r="Y895" s="40"/>
      <c r="Z895" s="40"/>
      <c r="AA895" s="40"/>
      <c r="AB895" s="40"/>
      <c r="AC895" s="40"/>
      <c r="AD895" s="40"/>
      <c r="AE895" s="40"/>
      <c r="AF895" s="40"/>
      <c r="AG895" s="40"/>
      <c r="AH895" s="40"/>
      <c r="AI895" s="40"/>
      <c r="AJ895" s="40"/>
      <c r="AK895" s="40"/>
      <c r="AL895" s="40"/>
      <c r="AM895" s="40"/>
      <c r="AN895" s="40"/>
    </row>
    <row r="896" spans="1:40" ht="14.5">
      <c r="A896" s="3"/>
      <c r="B896" s="3"/>
      <c r="C896" s="3"/>
      <c r="D896" s="3"/>
      <c r="E896" s="3"/>
      <c r="F896" s="3"/>
      <c r="G896" s="3"/>
      <c r="H896" s="3"/>
      <c r="I896" s="3"/>
      <c r="J896" s="3"/>
      <c r="K896" s="3"/>
      <c r="L896" s="3"/>
      <c r="M896" s="3"/>
      <c r="N896" s="3"/>
      <c r="O896" s="3"/>
      <c r="P896" s="3"/>
      <c r="Q896" s="3"/>
      <c r="R896" s="3"/>
      <c r="S896" s="3"/>
      <c r="T896" s="3"/>
      <c r="U896" s="3"/>
      <c r="V896" s="40"/>
      <c r="W896" s="40"/>
      <c r="X896" s="40"/>
      <c r="Y896" s="40"/>
      <c r="Z896" s="40"/>
      <c r="AA896" s="40"/>
      <c r="AB896" s="40"/>
      <c r="AC896" s="40"/>
      <c r="AD896" s="40"/>
      <c r="AE896" s="40"/>
      <c r="AF896" s="40"/>
      <c r="AG896" s="40"/>
      <c r="AH896" s="40"/>
      <c r="AI896" s="40"/>
      <c r="AJ896" s="40"/>
      <c r="AK896" s="40"/>
      <c r="AL896" s="40"/>
      <c r="AM896" s="40"/>
      <c r="AN896" s="40"/>
    </row>
    <row r="897" spans="1:40" ht="14.5">
      <c r="A897" s="3"/>
      <c r="B897" s="3"/>
      <c r="C897" s="3"/>
      <c r="D897" s="3"/>
      <c r="E897" s="3"/>
      <c r="F897" s="3"/>
      <c r="G897" s="3"/>
      <c r="H897" s="3"/>
      <c r="I897" s="3"/>
      <c r="J897" s="3"/>
      <c r="K897" s="3"/>
      <c r="L897" s="3"/>
      <c r="M897" s="3"/>
      <c r="N897" s="3"/>
      <c r="O897" s="3"/>
      <c r="P897" s="3"/>
      <c r="Q897" s="3"/>
      <c r="R897" s="3"/>
      <c r="S897" s="3"/>
      <c r="T897" s="3"/>
      <c r="U897" s="3"/>
      <c r="V897" s="40"/>
      <c r="W897" s="40"/>
      <c r="X897" s="40"/>
      <c r="Y897" s="40"/>
      <c r="Z897" s="40"/>
      <c r="AA897" s="40"/>
      <c r="AB897" s="40"/>
      <c r="AC897" s="40"/>
      <c r="AD897" s="40"/>
      <c r="AE897" s="40"/>
      <c r="AF897" s="40"/>
      <c r="AG897" s="40"/>
      <c r="AH897" s="40"/>
      <c r="AI897" s="40"/>
      <c r="AJ897" s="40"/>
      <c r="AK897" s="40"/>
      <c r="AL897" s="40"/>
      <c r="AM897" s="40"/>
      <c r="AN897" s="40"/>
    </row>
    <row r="898" spans="1:40" ht="14.5">
      <c r="A898" s="3"/>
      <c r="B898" s="3"/>
      <c r="C898" s="3"/>
      <c r="D898" s="3"/>
      <c r="E898" s="3"/>
      <c r="F898" s="3"/>
      <c r="G898" s="3"/>
      <c r="H898" s="3"/>
      <c r="I898" s="3"/>
      <c r="J898" s="3"/>
      <c r="K898" s="3"/>
      <c r="L898" s="3"/>
      <c r="M898" s="3"/>
      <c r="N898" s="3"/>
      <c r="O898" s="3"/>
      <c r="P898" s="3"/>
      <c r="Q898" s="3"/>
      <c r="R898" s="3"/>
      <c r="S898" s="3"/>
      <c r="T898" s="3"/>
      <c r="U898" s="3"/>
      <c r="V898" s="40"/>
      <c r="W898" s="40"/>
      <c r="X898" s="40"/>
      <c r="Y898" s="40"/>
      <c r="Z898" s="40"/>
      <c r="AA898" s="40"/>
      <c r="AB898" s="40"/>
      <c r="AC898" s="40"/>
      <c r="AD898" s="40"/>
      <c r="AE898" s="40"/>
      <c r="AF898" s="40"/>
      <c r="AG898" s="40"/>
      <c r="AH898" s="40"/>
      <c r="AI898" s="40"/>
      <c r="AJ898" s="40"/>
      <c r="AK898" s="40"/>
      <c r="AL898" s="40"/>
      <c r="AM898" s="40"/>
      <c r="AN898" s="40"/>
    </row>
    <row r="899" spans="1:40" ht="14.5">
      <c r="A899" s="3"/>
      <c r="B899" s="3"/>
      <c r="C899" s="3"/>
      <c r="D899" s="3"/>
      <c r="E899" s="3"/>
      <c r="F899" s="3"/>
      <c r="G899" s="3"/>
      <c r="H899" s="3"/>
      <c r="I899" s="3"/>
      <c r="J899" s="3"/>
      <c r="K899" s="3"/>
      <c r="L899" s="3"/>
      <c r="M899" s="3"/>
      <c r="N899" s="3"/>
      <c r="O899" s="3"/>
      <c r="P899" s="3"/>
      <c r="Q899" s="3"/>
      <c r="R899" s="3"/>
      <c r="S899" s="3"/>
      <c r="T899" s="3"/>
      <c r="U899" s="3"/>
      <c r="V899" s="40"/>
      <c r="W899" s="40"/>
      <c r="X899" s="40"/>
      <c r="Y899" s="40"/>
      <c r="Z899" s="40"/>
      <c r="AA899" s="40"/>
      <c r="AB899" s="40"/>
      <c r="AC899" s="40"/>
      <c r="AD899" s="40"/>
      <c r="AE899" s="40"/>
      <c r="AF899" s="40"/>
      <c r="AG899" s="40"/>
      <c r="AH899" s="40"/>
      <c r="AI899" s="40"/>
      <c r="AJ899" s="40"/>
      <c r="AK899" s="40"/>
      <c r="AL899" s="40"/>
      <c r="AM899" s="40"/>
      <c r="AN899" s="40"/>
    </row>
    <row r="900" spans="1:40" ht="14.5">
      <c r="A900" s="3"/>
      <c r="B900" s="3"/>
      <c r="C900" s="3"/>
      <c r="D900" s="3"/>
      <c r="E900" s="3"/>
      <c r="F900" s="3"/>
      <c r="G900" s="3"/>
      <c r="H900" s="3"/>
      <c r="I900" s="3"/>
      <c r="J900" s="3"/>
      <c r="K900" s="3"/>
      <c r="L900" s="3"/>
      <c r="M900" s="3"/>
      <c r="N900" s="3"/>
      <c r="O900" s="3"/>
      <c r="P900" s="3"/>
      <c r="Q900" s="3"/>
      <c r="R900" s="3"/>
      <c r="S900" s="3"/>
      <c r="T900" s="3"/>
      <c r="U900" s="3"/>
      <c r="V900" s="40"/>
      <c r="W900" s="40"/>
      <c r="X900" s="40"/>
      <c r="Y900" s="40"/>
      <c r="Z900" s="40"/>
      <c r="AA900" s="40"/>
      <c r="AB900" s="40"/>
      <c r="AC900" s="40"/>
      <c r="AD900" s="40"/>
      <c r="AE900" s="40"/>
      <c r="AF900" s="40"/>
      <c r="AG900" s="40"/>
      <c r="AH900" s="40"/>
      <c r="AI900" s="40"/>
      <c r="AJ900" s="40"/>
      <c r="AK900" s="40"/>
      <c r="AL900" s="40"/>
      <c r="AM900" s="40"/>
      <c r="AN900" s="40"/>
    </row>
    <row r="901" spans="1:40" ht="14.5">
      <c r="A901" s="3"/>
      <c r="B901" s="3"/>
      <c r="C901" s="3"/>
      <c r="D901" s="3"/>
      <c r="E901" s="3"/>
      <c r="F901" s="3"/>
      <c r="G901" s="3"/>
      <c r="H901" s="3"/>
      <c r="I901" s="3"/>
      <c r="J901" s="3"/>
      <c r="K901" s="3"/>
      <c r="L901" s="3"/>
      <c r="M901" s="3"/>
      <c r="N901" s="3"/>
      <c r="O901" s="3"/>
      <c r="P901" s="3"/>
      <c r="Q901" s="3"/>
      <c r="R901" s="3"/>
      <c r="S901" s="3"/>
      <c r="T901" s="3"/>
      <c r="U901" s="3"/>
      <c r="V901" s="40"/>
      <c r="W901" s="40"/>
      <c r="X901" s="40"/>
      <c r="Y901" s="40"/>
      <c r="Z901" s="40"/>
      <c r="AA901" s="40"/>
      <c r="AB901" s="40"/>
      <c r="AC901" s="40"/>
      <c r="AD901" s="40"/>
      <c r="AE901" s="40"/>
      <c r="AF901" s="40"/>
      <c r="AG901" s="40"/>
      <c r="AH901" s="40"/>
      <c r="AI901" s="40"/>
      <c r="AJ901" s="40"/>
      <c r="AK901" s="40"/>
      <c r="AL901" s="40"/>
      <c r="AM901" s="40"/>
      <c r="AN901" s="40"/>
    </row>
    <row r="902" spans="1:40" ht="14.5">
      <c r="A902" s="3"/>
      <c r="B902" s="3"/>
      <c r="C902" s="3"/>
      <c r="D902" s="3"/>
      <c r="E902" s="3"/>
      <c r="F902" s="3"/>
      <c r="G902" s="3"/>
      <c r="H902" s="3"/>
      <c r="I902" s="3"/>
      <c r="J902" s="3"/>
      <c r="K902" s="3"/>
      <c r="L902" s="3"/>
      <c r="M902" s="3"/>
      <c r="N902" s="3"/>
      <c r="O902" s="3"/>
      <c r="P902" s="3"/>
      <c r="Q902" s="3"/>
      <c r="R902" s="3"/>
      <c r="S902" s="3"/>
      <c r="T902" s="3"/>
      <c r="U902" s="3"/>
      <c r="V902" s="40"/>
      <c r="W902" s="40"/>
      <c r="X902" s="40"/>
      <c r="Y902" s="40"/>
      <c r="Z902" s="40"/>
      <c r="AA902" s="40"/>
      <c r="AB902" s="40"/>
      <c r="AC902" s="40"/>
      <c r="AD902" s="40"/>
      <c r="AE902" s="40"/>
      <c r="AF902" s="40"/>
      <c r="AG902" s="40"/>
      <c r="AH902" s="40"/>
      <c r="AI902" s="40"/>
      <c r="AJ902" s="40"/>
      <c r="AK902" s="40"/>
      <c r="AL902" s="40"/>
      <c r="AM902" s="40"/>
      <c r="AN902" s="40"/>
    </row>
    <row r="903" spans="1:40" ht="14.5">
      <c r="A903" s="3"/>
      <c r="B903" s="3"/>
      <c r="C903" s="3"/>
      <c r="D903" s="3"/>
      <c r="E903" s="3"/>
      <c r="F903" s="3"/>
      <c r="G903" s="3"/>
      <c r="H903" s="3"/>
      <c r="I903" s="3"/>
      <c r="J903" s="3"/>
      <c r="K903" s="3"/>
      <c r="L903" s="3"/>
      <c r="M903" s="3"/>
      <c r="N903" s="3"/>
      <c r="O903" s="3"/>
      <c r="P903" s="3"/>
      <c r="Q903" s="3"/>
      <c r="R903" s="3"/>
      <c r="S903" s="3"/>
      <c r="T903" s="3"/>
      <c r="U903" s="3"/>
      <c r="V903" s="40"/>
      <c r="W903" s="40"/>
      <c r="X903" s="40"/>
      <c r="Y903" s="40"/>
      <c r="Z903" s="40"/>
      <c r="AA903" s="40"/>
      <c r="AB903" s="40"/>
      <c r="AC903" s="40"/>
      <c r="AD903" s="40"/>
      <c r="AE903" s="40"/>
      <c r="AF903" s="40"/>
      <c r="AG903" s="40"/>
      <c r="AH903" s="40"/>
      <c r="AI903" s="40"/>
      <c r="AJ903" s="40"/>
      <c r="AK903" s="40"/>
      <c r="AL903" s="40"/>
      <c r="AM903" s="40"/>
      <c r="AN903" s="40"/>
    </row>
    <row r="904" spans="1:40" ht="14.5">
      <c r="A904" s="3"/>
      <c r="B904" s="3"/>
      <c r="C904" s="3"/>
      <c r="D904" s="3"/>
      <c r="E904" s="3"/>
      <c r="F904" s="3"/>
      <c r="G904" s="3"/>
      <c r="H904" s="3"/>
      <c r="I904" s="3"/>
      <c r="J904" s="3"/>
      <c r="K904" s="3"/>
      <c r="L904" s="3"/>
      <c r="M904" s="3"/>
      <c r="N904" s="3"/>
      <c r="O904" s="3"/>
      <c r="P904" s="3"/>
      <c r="Q904" s="3"/>
      <c r="R904" s="3"/>
      <c r="S904" s="3"/>
      <c r="T904" s="3"/>
      <c r="U904" s="3"/>
      <c r="V904" s="40"/>
      <c r="W904" s="40"/>
      <c r="X904" s="40"/>
      <c r="Y904" s="40"/>
      <c r="Z904" s="40"/>
      <c r="AA904" s="40"/>
      <c r="AB904" s="40"/>
      <c r="AC904" s="40"/>
      <c r="AD904" s="40"/>
      <c r="AE904" s="40"/>
      <c r="AF904" s="40"/>
      <c r="AG904" s="40"/>
      <c r="AH904" s="40"/>
      <c r="AI904" s="40"/>
      <c r="AJ904" s="40"/>
      <c r="AK904" s="40"/>
      <c r="AL904" s="40"/>
      <c r="AM904" s="40"/>
      <c r="AN904" s="40"/>
    </row>
    <row r="905" spans="1:40" ht="14.5">
      <c r="A905" s="3"/>
      <c r="B905" s="3"/>
      <c r="C905" s="3"/>
      <c r="D905" s="3"/>
      <c r="E905" s="3"/>
      <c r="F905" s="3"/>
      <c r="G905" s="3"/>
      <c r="H905" s="3"/>
      <c r="I905" s="3"/>
      <c r="J905" s="3"/>
      <c r="K905" s="3"/>
      <c r="L905" s="3"/>
      <c r="M905" s="3"/>
      <c r="N905" s="3"/>
      <c r="O905" s="3"/>
      <c r="P905" s="3"/>
      <c r="Q905" s="3"/>
      <c r="R905" s="3"/>
      <c r="S905" s="3"/>
      <c r="T905" s="3"/>
      <c r="U905" s="3"/>
      <c r="V905" s="40"/>
      <c r="W905" s="40"/>
      <c r="X905" s="40"/>
      <c r="Y905" s="40"/>
      <c r="Z905" s="40"/>
      <c r="AA905" s="40"/>
      <c r="AB905" s="40"/>
      <c r="AC905" s="40"/>
      <c r="AD905" s="40"/>
      <c r="AE905" s="40"/>
      <c r="AF905" s="40"/>
      <c r="AG905" s="40"/>
      <c r="AH905" s="40"/>
      <c r="AI905" s="40"/>
      <c r="AJ905" s="40"/>
      <c r="AK905" s="40"/>
      <c r="AL905" s="40"/>
      <c r="AM905" s="40"/>
      <c r="AN905" s="40"/>
    </row>
    <row r="906" spans="1:40" ht="14.5">
      <c r="A906" s="3"/>
      <c r="B906" s="3"/>
      <c r="C906" s="3"/>
      <c r="D906" s="3"/>
      <c r="E906" s="3"/>
      <c r="F906" s="3"/>
      <c r="G906" s="3"/>
      <c r="H906" s="3"/>
      <c r="I906" s="3"/>
      <c r="J906" s="3"/>
      <c r="K906" s="3"/>
      <c r="L906" s="3"/>
      <c r="M906" s="3"/>
      <c r="N906" s="3"/>
      <c r="O906" s="3"/>
      <c r="P906" s="3"/>
      <c r="Q906" s="3"/>
      <c r="R906" s="3"/>
      <c r="S906" s="3"/>
      <c r="T906" s="3"/>
      <c r="U906" s="3"/>
      <c r="V906" s="40"/>
      <c r="W906" s="40"/>
      <c r="X906" s="40"/>
      <c r="Y906" s="40"/>
      <c r="Z906" s="40"/>
      <c r="AA906" s="40"/>
      <c r="AB906" s="40"/>
      <c r="AC906" s="40"/>
      <c r="AD906" s="40"/>
      <c r="AE906" s="40"/>
      <c r="AF906" s="40"/>
      <c r="AG906" s="40"/>
      <c r="AH906" s="40"/>
      <c r="AI906" s="40"/>
      <c r="AJ906" s="40"/>
      <c r="AK906" s="40"/>
      <c r="AL906" s="40"/>
      <c r="AM906" s="40"/>
      <c r="AN906" s="40"/>
    </row>
    <row r="907" spans="1:40" ht="14.5">
      <c r="A907" s="3"/>
      <c r="B907" s="3"/>
      <c r="C907" s="3"/>
      <c r="D907" s="3"/>
      <c r="E907" s="3"/>
      <c r="F907" s="3"/>
      <c r="G907" s="3"/>
      <c r="H907" s="3"/>
      <c r="I907" s="3"/>
      <c r="J907" s="3"/>
      <c r="K907" s="3"/>
      <c r="L907" s="3"/>
      <c r="M907" s="3"/>
      <c r="N907" s="3"/>
      <c r="O907" s="3"/>
      <c r="P907" s="3"/>
      <c r="Q907" s="3"/>
      <c r="R907" s="3"/>
      <c r="S907" s="3"/>
      <c r="T907" s="3"/>
      <c r="U907" s="3"/>
      <c r="V907" s="40"/>
      <c r="W907" s="40"/>
      <c r="X907" s="40"/>
      <c r="Y907" s="40"/>
      <c r="Z907" s="40"/>
      <c r="AA907" s="40"/>
      <c r="AB907" s="40"/>
      <c r="AC907" s="40"/>
      <c r="AD907" s="40"/>
      <c r="AE907" s="40"/>
      <c r="AF907" s="40"/>
      <c r="AG907" s="40"/>
      <c r="AH907" s="40"/>
      <c r="AI907" s="40"/>
      <c r="AJ907" s="40"/>
      <c r="AK907" s="40"/>
      <c r="AL907" s="40"/>
      <c r="AM907" s="40"/>
      <c r="AN907" s="40"/>
    </row>
    <row r="908" spans="1:40" ht="14.5">
      <c r="A908" s="3"/>
      <c r="B908" s="3"/>
      <c r="C908" s="3"/>
      <c r="D908" s="3"/>
      <c r="E908" s="3"/>
      <c r="F908" s="3"/>
      <c r="G908" s="3"/>
      <c r="H908" s="3"/>
      <c r="I908" s="3"/>
      <c r="J908" s="3"/>
      <c r="K908" s="3"/>
      <c r="L908" s="3"/>
      <c r="M908" s="3"/>
      <c r="N908" s="3"/>
      <c r="O908" s="3"/>
      <c r="P908" s="3"/>
      <c r="Q908" s="3"/>
      <c r="R908" s="3"/>
      <c r="S908" s="3"/>
      <c r="T908" s="3"/>
      <c r="U908" s="3"/>
      <c r="V908" s="40"/>
      <c r="W908" s="40"/>
      <c r="X908" s="40"/>
      <c r="Y908" s="40"/>
      <c r="Z908" s="40"/>
      <c r="AA908" s="40"/>
      <c r="AB908" s="40"/>
      <c r="AC908" s="40"/>
      <c r="AD908" s="40"/>
      <c r="AE908" s="40"/>
      <c r="AF908" s="40"/>
      <c r="AG908" s="40"/>
      <c r="AH908" s="40"/>
      <c r="AI908" s="40"/>
      <c r="AJ908" s="40"/>
      <c r="AK908" s="40"/>
      <c r="AL908" s="40"/>
      <c r="AM908" s="40"/>
      <c r="AN908" s="40"/>
    </row>
    <row r="909" spans="1:40" ht="14.5">
      <c r="A909" s="3"/>
      <c r="B909" s="3"/>
      <c r="C909" s="3"/>
      <c r="D909" s="3"/>
      <c r="E909" s="3"/>
      <c r="F909" s="3"/>
      <c r="G909" s="3"/>
      <c r="H909" s="3"/>
      <c r="I909" s="3"/>
      <c r="J909" s="3"/>
      <c r="K909" s="3"/>
      <c r="L909" s="3"/>
      <c r="M909" s="3"/>
      <c r="N909" s="3"/>
      <c r="O909" s="3"/>
      <c r="P909" s="3"/>
      <c r="Q909" s="3"/>
      <c r="R909" s="3"/>
      <c r="S909" s="3"/>
      <c r="T909" s="3"/>
      <c r="U909" s="3"/>
      <c r="V909" s="40"/>
      <c r="W909" s="40"/>
      <c r="X909" s="40"/>
      <c r="Y909" s="40"/>
      <c r="Z909" s="40"/>
      <c r="AA909" s="40"/>
      <c r="AB909" s="40"/>
      <c r="AC909" s="40"/>
      <c r="AD909" s="40"/>
      <c r="AE909" s="40"/>
      <c r="AF909" s="40"/>
      <c r="AG909" s="40"/>
      <c r="AH909" s="40"/>
      <c r="AI909" s="40"/>
      <c r="AJ909" s="40"/>
      <c r="AK909" s="40"/>
      <c r="AL909" s="40"/>
      <c r="AM909" s="40"/>
      <c r="AN909" s="40"/>
    </row>
    <row r="910" spans="1:40" ht="14.5">
      <c r="A910" s="3"/>
      <c r="B910" s="3"/>
      <c r="C910" s="3"/>
      <c r="D910" s="3"/>
      <c r="E910" s="3"/>
      <c r="F910" s="3"/>
      <c r="G910" s="3"/>
      <c r="H910" s="3"/>
      <c r="I910" s="3"/>
      <c r="J910" s="3"/>
      <c r="K910" s="3"/>
      <c r="L910" s="3"/>
      <c r="M910" s="3"/>
      <c r="N910" s="3"/>
      <c r="O910" s="3"/>
      <c r="P910" s="3"/>
      <c r="Q910" s="3"/>
      <c r="R910" s="3"/>
      <c r="S910" s="3"/>
      <c r="T910" s="3"/>
      <c r="U910" s="3"/>
      <c r="V910" s="40"/>
      <c r="W910" s="40"/>
      <c r="X910" s="40"/>
      <c r="Y910" s="40"/>
      <c r="Z910" s="40"/>
      <c r="AA910" s="40"/>
      <c r="AB910" s="40"/>
      <c r="AC910" s="40"/>
      <c r="AD910" s="40"/>
      <c r="AE910" s="40"/>
      <c r="AF910" s="40"/>
      <c r="AG910" s="40"/>
      <c r="AH910" s="40"/>
      <c r="AI910" s="40"/>
      <c r="AJ910" s="40"/>
      <c r="AK910" s="40"/>
      <c r="AL910" s="40"/>
      <c r="AM910" s="40"/>
      <c r="AN910" s="40"/>
    </row>
    <row r="911" spans="1:40" ht="14.5">
      <c r="A911" s="3"/>
      <c r="B911" s="3"/>
      <c r="C911" s="3"/>
      <c r="D911" s="3"/>
      <c r="E911" s="3"/>
      <c r="F911" s="3"/>
      <c r="G911" s="3"/>
      <c r="H911" s="3"/>
      <c r="I911" s="3"/>
      <c r="J911" s="3"/>
      <c r="K911" s="3"/>
      <c r="L911" s="3"/>
      <c r="M911" s="3"/>
      <c r="N911" s="3"/>
      <c r="O911" s="3"/>
      <c r="P911" s="3"/>
      <c r="Q911" s="3"/>
      <c r="R911" s="3"/>
      <c r="S911" s="3"/>
      <c r="T911" s="3"/>
      <c r="U911" s="3"/>
      <c r="V911" s="40"/>
      <c r="W911" s="40"/>
      <c r="X911" s="40"/>
      <c r="Y911" s="40"/>
      <c r="Z911" s="40"/>
      <c r="AA911" s="40"/>
      <c r="AB911" s="40"/>
      <c r="AC911" s="40"/>
      <c r="AD911" s="40"/>
      <c r="AE911" s="40"/>
      <c r="AF911" s="40"/>
      <c r="AG911" s="40"/>
      <c r="AH911" s="40"/>
      <c r="AI911" s="40"/>
      <c r="AJ911" s="40"/>
      <c r="AK911" s="40"/>
      <c r="AL911" s="40"/>
      <c r="AM911" s="40"/>
      <c r="AN911" s="40"/>
    </row>
    <row r="912" spans="1:40" ht="14.5">
      <c r="A912" s="3"/>
      <c r="B912" s="3"/>
      <c r="C912" s="3"/>
      <c r="D912" s="3"/>
      <c r="E912" s="3"/>
      <c r="F912" s="3"/>
      <c r="G912" s="3"/>
      <c r="H912" s="3"/>
      <c r="I912" s="3"/>
      <c r="J912" s="3"/>
      <c r="K912" s="3"/>
      <c r="L912" s="3"/>
      <c r="M912" s="3"/>
      <c r="N912" s="3"/>
      <c r="O912" s="3"/>
      <c r="P912" s="3"/>
      <c r="Q912" s="3"/>
      <c r="R912" s="3"/>
      <c r="S912" s="3"/>
      <c r="T912" s="3"/>
      <c r="U912" s="3"/>
      <c r="V912" s="40"/>
      <c r="W912" s="40"/>
      <c r="X912" s="40"/>
      <c r="Y912" s="40"/>
      <c r="Z912" s="40"/>
      <c r="AA912" s="40"/>
      <c r="AB912" s="40"/>
      <c r="AC912" s="40"/>
      <c r="AD912" s="40"/>
      <c r="AE912" s="40"/>
      <c r="AF912" s="40"/>
      <c r="AG912" s="40"/>
      <c r="AH912" s="40"/>
      <c r="AI912" s="40"/>
      <c r="AJ912" s="40"/>
      <c r="AK912" s="40"/>
      <c r="AL912" s="40"/>
      <c r="AM912" s="40"/>
      <c r="AN912" s="40"/>
    </row>
    <row r="913" spans="1:40" ht="14.5">
      <c r="A913" s="3"/>
      <c r="B913" s="3"/>
      <c r="C913" s="3"/>
      <c r="D913" s="3"/>
      <c r="E913" s="3"/>
      <c r="F913" s="3"/>
      <c r="G913" s="3"/>
      <c r="H913" s="3"/>
      <c r="I913" s="3"/>
      <c r="J913" s="3"/>
      <c r="K913" s="3"/>
      <c r="L913" s="3"/>
      <c r="M913" s="3"/>
      <c r="N913" s="3"/>
      <c r="O913" s="3"/>
      <c r="P913" s="3"/>
      <c r="Q913" s="3"/>
      <c r="R913" s="3"/>
      <c r="S913" s="3"/>
      <c r="T913" s="3"/>
      <c r="U913" s="3"/>
      <c r="V913" s="40"/>
      <c r="W913" s="40"/>
      <c r="X913" s="40"/>
      <c r="Y913" s="40"/>
      <c r="Z913" s="40"/>
      <c r="AA913" s="40"/>
      <c r="AB913" s="40"/>
      <c r="AC913" s="40"/>
      <c r="AD913" s="40"/>
      <c r="AE913" s="40"/>
      <c r="AF913" s="40"/>
      <c r="AG913" s="40"/>
      <c r="AH913" s="40"/>
      <c r="AI913" s="40"/>
      <c r="AJ913" s="40"/>
      <c r="AK913" s="40"/>
      <c r="AL913" s="40"/>
      <c r="AM913" s="40"/>
      <c r="AN913" s="40"/>
    </row>
    <row r="914" spans="1:40" ht="14.5">
      <c r="A914" s="3"/>
      <c r="B914" s="3"/>
      <c r="C914" s="3"/>
      <c r="D914" s="3"/>
      <c r="E914" s="3"/>
      <c r="F914" s="3"/>
      <c r="G914" s="3"/>
      <c r="H914" s="3"/>
      <c r="I914" s="3"/>
      <c r="J914" s="3"/>
      <c r="K914" s="3"/>
      <c r="L914" s="3"/>
      <c r="M914" s="3"/>
      <c r="N914" s="3"/>
      <c r="O914" s="3"/>
      <c r="P914" s="3"/>
      <c r="Q914" s="3"/>
      <c r="R914" s="3"/>
      <c r="S914" s="3"/>
      <c r="T914" s="3"/>
      <c r="U914" s="3"/>
      <c r="V914" s="40"/>
      <c r="W914" s="40"/>
      <c r="X914" s="40"/>
      <c r="Y914" s="40"/>
      <c r="Z914" s="40"/>
      <c r="AA914" s="40"/>
      <c r="AB914" s="40"/>
      <c r="AC914" s="40"/>
      <c r="AD914" s="40"/>
      <c r="AE914" s="40"/>
      <c r="AF914" s="40"/>
      <c r="AG914" s="40"/>
      <c r="AH914" s="40"/>
      <c r="AI914" s="40"/>
      <c r="AJ914" s="40"/>
      <c r="AK914" s="40"/>
      <c r="AL914" s="40"/>
      <c r="AM914" s="40"/>
      <c r="AN914" s="40"/>
    </row>
    <row r="915" spans="1:40" ht="14.5">
      <c r="A915" s="3"/>
      <c r="B915" s="3"/>
      <c r="C915" s="3"/>
      <c r="D915" s="3"/>
      <c r="E915" s="3"/>
      <c r="F915" s="3"/>
      <c r="G915" s="3"/>
      <c r="H915" s="3"/>
      <c r="I915" s="3"/>
      <c r="J915" s="3"/>
      <c r="K915" s="3"/>
      <c r="L915" s="3"/>
      <c r="M915" s="3"/>
      <c r="N915" s="3"/>
      <c r="O915" s="3"/>
      <c r="P915" s="3"/>
      <c r="Q915" s="3"/>
      <c r="R915" s="3"/>
      <c r="S915" s="3"/>
      <c r="T915" s="3"/>
      <c r="U915" s="3"/>
      <c r="V915" s="40"/>
      <c r="W915" s="40"/>
      <c r="X915" s="40"/>
      <c r="Y915" s="40"/>
      <c r="Z915" s="40"/>
      <c r="AA915" s="40"/>
      <c r="AB915" s="40"/>
      <c r="AC915" s="40"/>
      <c r="AD915" s="40"/>
      <c r="AE915" s="40"/>
      <c r="AF915" s="40"/>
      <c r="AG915" s="40"/>
      <c r="AH915" s="40"/>
      <c r="AI915" s="40"/>
      <c r="AJ915" s="40"/>
      <c r="AK915" s="40"/>
      <c r="AL915" s="40"/>
      <c r="AM915" s="40"/>
      <c r="AN915" s="40"/>
    </row>
    <row r="916" spans="1:40" ht="14.5">
      <c r="A916" s="3"/>
      <c r="B916" s="3"/>
      <c r="C916" s="3"/>
      <c r="D916" s="3"/>
      <c r="E916" s="3"/>
      <c r="F916" s="3"/>
      <c r="G916" s="3"/>
      <c r="H916" s="3"/>
      <c r="I916" s="3"/>
      <c r="J916" s="3"/>
      <c r="K916" s="3"/>
      <c r="L916" s="3"/>
      <c r="M916" s="3"/>
      <c r="N916" s="3"/>
      <c r="O916" s="3"/>
      <c r="P916" s="3"/>
      <c r="Q916" s="3"/>
      <c r="R916" s="3"/>
      <c r="S916" s="3"/>
      <c r="T916" s="3"/>
      <c r="U916" s="3"/>
      <c r="V916" s="40"/>
      <c r="W916" s="40"/>
      <c r="X916" s="40"/>
      <c r="Y916" s="40"/>
      <c r="Z916" s="40"/>
      <c r="AA916" s="40"/>
      <c r="AB916" s="40"/>
      <c r="AC916" s="40"/>
      <c r="AD916" s="40"/>
      <c r="AE916" s="40"/>
      <c r="AF916" s="40"/>
      <c r="AG916" s="40"/>
      <c r="AH916" s="40"/>
      <c r="AI916" s="40"/>
      <c r="AJ916" s="40"/>
      <c r="AK916" s="40"/>
      <c r="AL916" s="40"/>
      <c r="AM916" s="40"/>
      <c r="AN916" s="40"/>
    </row>
    <row r="917" spans="1:40" ht="14.5">
      <c r="A917" s="3"/>
      <c r="B917" s="3"/>
      <c r="C917" s="3"/>
      <c r="D917" s="3"/>
      <c r="E917" s="3"/>
      <c r="F917" s="3"/>
      <c r="G917" s="3"/>
      <c r="H917" s="3"/>
      <c r="I917" s="3"/>
      <c r="J917" s="3"/>
      <c r="K917" s="3"/>
      <c r="L917" s="3"/>
      <c r="M917" s="3"/>
      <c r="N917" s="3"/>
      <c r="O917" s="3"/>
      <c r="P917" s="3"/>
      <c r="Q917" s="3"/>
      <c r="R917" s="3"/>
      <c r="S917" s="3"/>
      <c r="T917" s="3"/>
      <c r="U917" s="3"/>
      <c r="V917" s="40"/>
      <c r="W917" s="40"/>
      <c r="X917" s="40"/>
      <c r="Y917" s="40"/>
      <c r="Z917" s="40"/>
      <c r="AA917" s="40"/>
      <c r="AB917" s="40"/>
      <c r="AC917" s="40"/>
      <c r="AD917" s="40"/>
      <c r="AE917" s="40"/>
      <c r="AF917" s="40"/>
      <c r="AG917" s="40"/>
      <c r="AH917" s="40"/>
      <c r="AI917" s="40"/>
      <c r="AJ917" s="40"/>
      <c r="AK917" s="40"/>
      <c r="AL917" s="40"/>
      <c r="AM917" s="40"/>
      <c r="AN917" s="40"/>
    </row>
    <row r="918" spans="1:40" ht="14.5">
      <c r="A918" s="3"/>
      <c r="B918" s="3"/>
      <c r="C918" s="3"/>
      <c r="D918" s="3"/>
      <c r="E918" s="3"/>
      <c r="F918" s="3"/>
      <c r="G918" s="3"/>
      <c r="H918" s="3"/>
      <c r="I918" s="3"/>
      <c r="J918" s="3"/>
      <c r="K918" s="3"/>
      <c r="L918" s="3"/>
      <c r="M918" s="3"/>
      <c r="N918" s="3"/>
      <c r="O918" s="3"/>
      <c r="P918" s="3"/>
      <c r="Q918" s="3"/>
      <c r="R918" s="3"/>
      <c r="S918" s="3"/>
      <c r="T918" s="3"/>
      <c r="U918" s="3"/>
      <c r="V918" s="40"/>
      <c r="W918" s="40"/>
      <c r="X918" s="40"/>
      <c r="Y918" s="40"/>
      <c r="Z918" s="40"/>
      <c r="AA918" s="40"/>
      <c r="AB918" s="40"/>
      <c r="AC918" s="40"/>
      <c r="AD918" s="40"/>
      <c r="AE918" s="40"/>
      <c r="AF918" s="40"/>
      <c r="AG918" s="40"/>
      <c r="AH918" s="40"/>
      <c r="AI918" s="40"/>
      <c r="AJ918" s="40"/>
      <c r="AK918" s="40"/>
      <c r="AL918" s="40"/>
      <c r="AM918" s="40"/>
      <c r="AN918" s="40"/>
    </row>
    <row r="919" spans="1:40" ht="14.5">
      <c r="A919" s="3"/>
      <c r="B919" s="3"/>
      <c r="C919" s="3"/>
      <c r="D919" s="3"/>
      <c r="E919" s="3"/>
      <c r="F919" s="3"/>
      <c r="G919" s="3"/>
      <c r="H919" s="3"/>
      <c r="I919" s="3"/>
      <c r="J919" s="3"/>
      <c r="K919" s="3"/>
      <c r="L919" s="3"/>
      <c r="M919" s="3"/>
      <c r="N919" s="3"/>
      <c r="O919" s="3"/>
      <c r="P919" s="3"/>
      <c r="Q919" s="3"/>
      <c r="R919" s="3"/>
      <c r="S919" s="3"/>
      <c r="T919" s="3"/>
      <c r="U919" s="3"/>
      <c r="V919" s="40"/>
      <c r="W919" s="40"/>
      <c r="X919" s="40"/>
      <c r="Y919" s="40"/>
      <c r="Z919" s="40"/>
      <c r="AA919" s="40"/>
      <c r="AB919" s="40"/>
      <c r="AC919" s="40"/>
      <c r="AD919" s="40"/>
      <c r="AE919" s="40"/>
      <c r="AF919" s="40"/>
      <c r="AG919" s="40"/>
      <c r="AH919" s="40"/>
      <c r="AI919" s="40"/>
      <c r="AJ919" s="40"/>
      <c r="AK919" s="40"/>
      <c r="AL919" s="40"/>
      <c r="AM919" s="40"/>
      <c r="AN919" s="40"/>
    </row>
    <row r="920" spans="1:40" ht="14.5">
      <c r="A920" s="3"/>
      <c r="B920" s="3"/>
      <c r="C920" s="3"/>
      <c r="D920" s="3"/>
      <c r="E920" s="3"/>
      <c r="F920" s="3"/>
      <c r="G920" s="3"/>
      <c r="H920" s="3"/>
      <c r="I920" s="3"/>
      <c r="J920" s="3"/>
      <c r="K920" s="3"/>
      <c r="L920" s="3"/>
      <c r="M920" s="3"/>
      <c r="N920" s="3"/>
      <c r="O920" s="3"/>
      <c r="P920" s="3"/>
      <c r="Q920" s="3"/>
      <c r="R920" s="3"/>
      <c r="S920" s="3"/>
      <c r="T920" s="3"/>
      <c r="U920" s="3"/>
      <c r="V920" s="40"/>
      <c r="W920" s="40"/>
      <c r="X920" s="40"/>
      <c r="Y920" s="40"/>
      <c r="Z920" s="40"/>
      <c r="AA920" s="40"/>
      <c r="AB920" s="40"/>
      <c r="AC920" s="40"/>
      <c r="AD920" s="40"/>
      <c r="AE920" s="40"/>
      <c r="AF920" s="40"/>
      <c r="AG920" s="40"/>
      <c r="AH920" s="40"/>
      <c r="AI920" s="40"/>
      <c r="AJ920" s="40"/>
      <c r="AK920" s="40"/>
      <c r="AL920" s="40"/>
      <c r="AM920" s="40"/>
      <c r="AN920" s="40"/>
    </row>
    <row r="921" spans="1:40" ht="14.5">
      <c r="A921" s="3"/>
      <c r="B921" s="3"/>
      <c r="C921" s="3"/>
      <c r="D921" s="3"/>
      <c r="E921" s="3"/>
      <c r="F921" s="3"/>
      <c r="G921" s="3"/>
      <c r="H921" s="3"/>
      <c r="I921" s="3"/>
      <c r="J921" s="3"/>
      <c r="K921" s="3"/>
      <c r="L921" s="3"/>
      <c r="M921" s="3"/>
      <c r="N921" s="3"/>
      <c r="O921" s="3"/>
      <c r="P921" s="3"/>
      <c r="Q921" s="3"/>
      <c r="R921" s="3"/>
      <c r="S921" s="3"/>
      <c r="T921" s="3"/>
      <c r="U921" s="3"/>
      <c r="V921" s="40"/>
      <c r="W921" s="40"/>
      <c r="X921" s="40"/>
      <c r="Y921" s="40"/>
      <c r="Z921" s="40"/>
      <c r="AA921" s="40"/>
      <c r="AB921" s="40"/>
      <c r="AC921" s="40"/>
      <c r="AD921" s="40"/>
      <c r="AE921" s="40"/>
      <c r="AF921" s="40"/>
      <c r="AG921" s="40"/>
      <c r="AH921" s="40"/>
      <c r="AI921" s="40"/>
      <c r="AJ921" s="40"/>
      <c r="AK921" s="40"/>
      <c r="AL921" s="40"/>
      <c r="AM921" s="40"/>
      <c r="AN921" s="40"/>
    </row>
    <row r="922" spans="1:40" ht="14.5">
      <c r="A922" s="3"/>
      <c r="B922" s="3"/>
      <c r="C922" s="3"/>
      <c r="D922" s="3"/>
      <c r="E922" s="3"/>
      <c r="F922" s="3"/>
      <c r="G922" s="3"/>
      <c r="H922" s="3"/>
      <c r="I922" s="3"/>
      <c r="J922" s="3"/>
      <c r="K922" s="3"/>
      <c r="L922" s="3"/>
      <c r="M922" s="3"/>
      <c r="N922" s="3"/>
      <c r="O922" s="3"/>
      <c r="P922" s="3"/>
      <c r="Q922" s="3"/>
      <c r="R922" s="3"/>
      <c r="S922" s="3"/>
      <c r="T922" s="3"/>
      <c r="U922" s="3"/>
      <c r="V922" s="40"/>
      <c r="W922" s="40"/>
      <c r="X922" s="40"/>
      <c r="Y922" s="40"/>
      <c r="Z922" s="40"/>
      <c r="AA922" s="40"/>
      <c r="AB922" s="40"/>
      <c r="AC922" s="40"/>
      <c r="AD922" s="40"/>
      <c r="AE922" s="40"/>
      <c r="AF922" s="40"/>
      <c r="AG922" s="40"/>
      <c r="AH922" s="40"/>
      <c r="AI922" s="40"/>
      <c r="AJ922" s="40"/>
      <c r="AK922" s="40"/>
      <c r="AL922" s="40"/>
      <c r="AM922" s="40"/>
      <c r="AN922" s="40"/>
    </row>
    <row r="923" spans="1:40" ht="14.5">
      <c r="A923" s="3"/>
      <c r="B923" s="3"/>
      <c r="C923" s="3"/>
      <c r="D923" s="3"/>
      <c r="E923" s="3"/>
      <c r="F923" s="3"/>
      <c r="G923" s="3"/>
      <c r="H923" s="3"/>
      <c r="I923" s="3"/>
      <c r="J923" s="3"/>
      <c r="K923" s="3"/>
      <c r="L923" s="3"/>
      <c r="M923" s="3"/>
      <c r="N923" s="3"/>
      <c r="O923" s="3"/>
      <c r="P923" s="3"/>
      <c r="Q923" s="3"/>
      <c r="R923" s="3"/>
      <c r="S923" s="3"/>
      <c r="T923" s="3"/>
      <c r="U923" s="3"/>
      <c r="V923" s="40"/>
      <c r="W923" s="40"/>
      <c r="X923" s="40"/>
      <c r="Y923" s="40"/>
      <c r="Z923" s="40"/>
      <c r="AA923" s="40"/>
      <c r="AB923" s="40"/>
      <c r="AC923" s="40"/>
      <c r="AD923" s="40"/>
      <c r="AE923" s="40"/>
      <c r="AF923" s="40"/>
      <c r="AG923" s="40"/>
      <c r="AH923" s="40"/>
      <c r="AI923" s="40"/>
      <c r="AJ923" s="40"/>
      <c r="AK923" s="40"/>
      <c r="AL923" s="40"/>
      <c r="AM923" s="40"/>
      <c r="AN923" s="40"/>
    </row>
    <row r="924" spans="1:40" ht="14.5">
      <c r="A924" s="3"/>
      <c r="B924" s="3"/>
      <c r="C924" s="3"/>
      <c r="D924" s="3"/>
      <c r="E924" s="3"/>
      <c r="F924" s="3"/>
      <c r="G924" s="3"/>
      <c r="H924" s="3"/>
      <c r="I924" s="3"/>
      <c r="J924" s="3"/>
      <c r="K924" s="3"/>
      <c r="L924" s="3"/>
      <c r="M924" s="3"/>
      <c r="N924" s="3"/>
      <c r="O924" s="3"/>
      <c r="P924" s="3"/>
      <c r="Q924" s="3"/>
      <c r="R924" s="3"/>
      <c r="S924" s="3"/>
      <c r="T924" s="3"/>
      <c r="U924" s="3"/>
      <c r="V924" s="40"/>
      <c r="W924" s="40"/>
      <c r="X924" s="40"/>
      <c r="Y924" s="40"/>
      <c r="Z924" s="40"/>
      <c r="AA924" s="40"/>
      <c r="AB924" s="40"/>
      <c r="AC924" s="40"/>
      <c r="AD924" s="40"/>
      <c r="AE924" s="40"/>
      <c r="AF924" s="40"/>
      <c r="AG924" s="40"/>
      <c r="AH924" s="40"/>
      <c r="AI924" s="40"/>
      <c r="AJ924" s="40"/>
      <c r="AK924" s="40"/>
      <c r="AL924" s="40"/>
      <c r="AM924" s="40"/>
      <c r="AN924" s="40"/>
    </row>
    <row r="925" spans="1:40" ht="14.5">
      <c r="A925" s="3"/>
      <c r="B925" s="3"/>
      <c r="C925" s="3"/>
      <c r="D925" s="3"/>
      <c r="E925" s="3"/>
      <c r="F925" s="3"/>
      <c r="G925" s="3"/>
      <c r="H925" s="3"/>
      <c r="I925" s="3"/>
      <c r="J925" s="3"/>
      <c r="K925" s="3"/>
      <c r="L925" s="3"/>
      <c r="M925" s="3"/>
      <c r="N925" s="3"/>
      <c r="O925" s="3"/>
      <c r="P925" s="3"/>
      <c r="Q925" s="3"/>
      <c r="R925" s="3"/>
      <c r="S925" s="3"/>
      <c r="T925" s="3"/>
      <c r="U925" s="3"/>
      <c r="V925" s="40"/>
      <c r="W925" s="40"/>
      <c r="X925" s="40"/>
      <c r="Y925" s="40"/>
      <c r="Z925" s="40"/>
      <c r="AA925" s="40"/>
      <c r="AB925" s="40"/>
      <c r="AC925" s="40"/>
      <c r="AD925" s="40"/>
      <c r="AE925" s="40"/>
      <c r="AF925" s="40"/>
      <c r="AG925" s="40"/>
      <c r="AH925" s="40"/>
      <c r="AI925" s="40"/>
      <c r="AJ925" s="40"/>
      <c r="AK925" s="40"/>
      <c r="AL925" s="40"/>
      <c r="AM925" s="40"/>
      <c r="AN925" s="40"/>
    </row>
    <row r="926" spans="1:40" ht="14.5">
      <c r="A926" s="3"/>
      <c r="B926" s="3"/>
      <c r="C926" s="3"/>
      <c r="D926" s="3"/>
      <c r="E926" s="3"/>
      <c r="F926" s="3"/>
      <c r="G926" s="3"/>
      <c r="H926" s="3"/>
      <c r="I926" s="3"/>
      <c r="J926" s="3"/>
      <c r="K926" s="3"/>
      <c r="L926" s="3"/>
      <c r="M926" s="3"/>
      <c r="N926" s="3"/>
      <c r="O926" s="3"/>
      <c r="P926" s="3"/>
      <c r="Q926" s="3"/>
      <c r="R926" s="3"/>
      <c r="S926" s="3"/>
      <c r="T926" s="3"/>
      <c r="U926" s="3"/>
      <c r="V926" s="40"/>
      <c r="W926" s="40"/>
      <c r="X926" s="40"/>
      <c r="Y926" s="40"/>
      <c r="Z926" s="40"/>
      <c r="AA926" s="40"/>
      <c r="AB926" s="40"/>
      <c r="AC926" s="40"/>
      <c r="AD926" s="40"/>
      <c r="AE926" s="40"/>
      <c r="AF926" s="40"/>
      <c r="AG926" s="40"/>
      <c r="AH926" s="40"/>
      <c r="AI926" s="40"/>
      <c r="AJ926" s="40"/>
      <c r="AK926" s="40"/>
      <c r="AL926" s="40"/>
      <c r="AM926" s="40"/>
      <c r="AN926" s="40"/>
    </row>
    <row r="927" spans="1:40" ht="14.5">
      <c r="A927" s="3"/>
      <c r="B927" s="3"/>
      <c r="C927" s="3"/>
      <c r="D927" s="3"/>
      <c r="E927" s="3"/>
      <c r="F927" s="3"/>
      <c r="G927" s="3"/>
      <c r="H927" s="3"/>
      <c r="I927" s="3"/>
      <c r="J927" s="3"/>
      <c r="K927" s="3"/>
      <c r="L927" s="3"/>
      <c r="M927" s="3"/>
      <c r="N927" s="3"/>
      <c r="O927" s="3"/>
      <c r="P927" s="3"/>
      <c r="Q927" s="3"/>
      <c r="R927" s="3"/>
      <c r="S927" s="3"/>
      <c r="T927" s="3"/>
      <c r="U927" s="3"/>
      <c r="V927" s="40"/>
      <c r="W927" s="40"/>
      <c r="X927" s="40"/>
      <c r="Y927" s="40"/>
      <c r="Z927" s="40"/>
      <c r="AA927" s="40"/>
      <c r="AB927" s="40"/>
      <c r="AC927" s="40"/>
      <c r="AD927" s="40"/>
      <c r="AE927" s="40"/>
      <c r="AF927" s="40"/>
      <c r="AG927" s="40"/>
      <c r="AH927" s="40"/>
      <c r="AI927" s="40"/>
      <c r="AJ927" s="40"/>
      <c r="AK927" s="40"/>
      <c r="AL927" s="40"/>
      <c r="AM927" s="40"/>
      <c r="AN927" s="40"/>
    </row>
    <row r="928" spans="1:40" ht="14.5">
      <c r="A928" s="3"/>
      <c r="B928" s="3"/>
      <c r="C928" s="3"/>
      <c r="D928" s="3"/>
      <c r="E928" s="3"/>
      <c r="F928" s="3"/>
      <c r="G928" s="3"/>
      <c r="H928" s="3"/>
      <c r="I928" s="3"/>
      <c r="J928" s="3"/>
      <c r="K928" s="3"/>
      <c r="L928" s="3"/>
      <c r="M928" s="3"/>
      <c r="N928" s="3"/>
      <c r="O928" s="3"/>
      <c r="P928" s="3"/>
      <c r="Q928" s="3"/>
      <c r="R928" s="3"/>
      <c r="S928" s="3"/>
      <c r="T928" s="3"/>
      <c r="U928" s="3"/>
      <c r="V928" s="40"/>
      <c r="W928" s="40"/>
      <c r="X928" s="40"/>
      <c r="Y928" s="40"/>
      <c r="Z928" s="40"/>
      <c r="AA928" s="40"/>
      <c r="AB928" s="40"/>
      <c r="AC928" s="40"/>
      <c r="AD928" s="40"/>
      <c r="AE928" s="40"/>
      <c r="AF928" s="40"/>
      <c r="AG928" s="40"/>
      <c r="AH928" s="40"/>
      <c r="AI928" s="40"/>
      <c r="AJ928" s="40"/>
      <c r="AK928" s="40"/>
      <c r="AL928" s="40"/>
      <c r="AM928" s="40"/>
      <c r="AN928" s="40"/>
    </row>
    <row r="929" spans="1:40" ht="14.5">
      <c r="A929" s="3"/>
      <c r="B929" s="3"/>
      <c r="C929" s="3"/>
      <c r="D929" s="3"/>
      <c r="E929" s="3"/>
      <c r="F929" s="3"/>
      <c r="G929" s="3"/>
      <c r="H929" s="3"/>
      <c r="I929" s="3"/>
      <c r="J929" s="3"/>
      <c r="K929" s="3"/>
      <c r="L929" s="3"/>
      <c r="M929" s="3"/>
      <c r="N929" s="3"/>
      <c r="O929" s="3"/>
      <c r="P929" s="3"/>
      <c r="Q929" s="3"/>
      <c r="R929" s="3"/>
      <c r="S929" s="3"/>
      <c r="T929" s="3"/>
      <c r="U929" s="3"/>
      <c r="V929" s="40"/>
      <c r="W929" s="40"/>
      <c r="X929" s="40"/>
      <c r="Y929" s="40"/>
      <c r="Z929" s="40"/>
      <c r="AA929" s="40"/>
      <c r="AB929" s="40"/>
      <c r="AC929" s="40"/>
      <c r="AD929" s="40"/>
      <c r="AE929" s="40"/>
      <c r="AF929" s="40"/>
      <c r="AG929" s="40"/>
      <c r="AH929" s="40"/>
      <c r="AI929" s="40"/>
      <c r="AJ929" s="40"/>
      <c r="AK929" s="40"/>
      <c r="AL929" s="40"/>
      <c r="AM929" s="40"/>
      <c r="AN929" s="40"/>
    </row>
    <row r="930" spans="1:40" ht="14.5">
      <c r="A930" s="3"/>
      <c r="B930" s="3"/>
      <c r="C930" s="3"/>
      <c r="D930" s="3"/>
      <c r="E930" s="3"/>
      <c r="F930" s="3"/>
      <c r="G930" s="3"/>
      <c r="H930" s="3"/>
      <c r="I930" s="3"/>
      <c r="J930" s="3"/>
      <c r="K930" s="3"/>
      <c r="L930" s="3"/>
      <c r="M930" s="3"/>
      <c r="N930" s="3"/>
      <c r="O930" s="3"/>
      <c r="P930" s="3"/>
      <c r="Q930" s="3"/>
      <c r="R930" s="3"/>
      <c r="S930" s="3"/>
      <c r="T930" s="3"/>
      <c r="U930" s="3"/>
      <c r="V930" s="40"/>
      <c r="W930" s="40"/>
      <c r="X930" s="40"/>
      <c r="Y930" s="40"/>
      <c r="Z930" s="40"/>
      <c r="AA930" s="40"/>
      <c r="AB930" s="40"/>
      <c r="AC930" s="40"/>
      <c r="AD930" s="40"/>
      <c r="AE930" s="40"/>
      <c r="AF930" s="40"/>
      <c r="AG930" s="40"/>
      <c r="AH930" s="40"/>
      <c r="AI930" s="40"/>
      <c r="AJ930" s="40"/>
      <c r="AK930" s="40"/>
      <c r="AL930" s="40"/>
      <c r="AM930" s="40"/>
      <c r="AN930" s="40"/>
    </row>
    <row r="931" spans="1:40" ht="14.5">
      <c r="A931" s="3"/>
      <c r="B931" s="3"/>
      <c r="C931" s="3"/>
      <c r="D931" s="3"/>
      <c r="E931" s="3"/>
      <c r="F931" s="3"/>
      <c r="G931" s="3"/>
      <c r="H931" s="3"/>
      <c r="I931" s="3"/>
      <c r="J931" s="3"/>
      <c r="K931" s="3"/>
      <c r="L931" s="3"/>
      <c r="M931" s="3"/>
      <c r="N931" s="3"/>
      <c r="O931" s="3"/>
      <c r="P931" s="3"/>
      <c r="Q931" s="3"/>
      <c r="R931" s="3"/>
      <c r="S931" s="3"/>
      <c r="T931" s="3"/>
      <c r="U931" s="3"/>
      <c r="V931" s="40"/>
      <c r="W931" s="40"/>
      <c r="X931" s="40"/>
      <c r="Y931" s="40"/>
      <c r="Z931" s="40"/>
      <c r="AA931" s="40"/>
      <c r="AB931" s="40"/>
      <c r="AC931" s="40"/>
      <c r="AD931" s="40"/>
      <c r="AE931" s="40"/>
      <c r="AF931" s="40"/>
      <c r="AG931" s="40"/>
      <c r="AH931" s="40"/>
      <c r="AI931" s="40"/>
      <c r="AJ931" s="40"/>
      <c r="AK931" s="40"/>
      <c r="AL931" s="40"/>
      <c r="AM931" s="40"/>
      <c r="AN931" s="40"/>
    </row>
    <row r="932" spans="1:40" ht="14.5">
      <c r="A932" s="3"/>
      <c r="B932" s="3"/>
      <c r="C932" s="3"/>
      <c r="D932" s="3"/>
      <c r="E932" s="3"/>
      <c r="F932" s="3"/>
      <c r="G932" s="3"/>
      <c r="H932" s="3"/>
      <c r="I932" s="3"/>
      <c r="J932" s="3"/>
      <c r="K932" s="3"/>
      <c r="L932" s="3"/>
      <c r="M932" s="3"/>
      <c r="N932" s="3"/>
      <c r="O932" s="3"/>
      <c r="P932" s="3"/>
      <c r="Q932" s="3"/>
      <c r="R932" s="3"/>
      <c r="S932" s="3"/>
      <c r="T932" s="3"/>
      <c r="U932" s="3"/>
      <c r="V932" s="40"/>
      <c r="W932" s="40"/>
      <c r="X932" s="40"/>
      <c r="Y932" s="40"/>
      <c r="Z932" s="40"/>
      <c r="AA932" s="40"/>
      <c r="AB932" s="40"/>
      <c r="AC932" s="40"/>
      <c r="AD932" s="40"/>
      <c r="AE932" s="40"/>
      <c r="AF932" s="40"/>
      <c r="AG932" s="40"/>
      <c r="AH932" s="40"/>
      <c r="AI932" s="40"/>
      <c r="AJ932" s="40"/>
      <c r="AK932" s="40"/>
      <c r="AL932" s="40"/>
      <c r="AM932" s="40"/>
      <c r="AN932" s="40"/>
    </row>
    <row r="933" spans="1:40" ht="14.5">
      <c r="A933" s="3"/>
      <c r="B933" s="3"/>
      <c r="C933" s="3"/>
      <c r="D933" s="3"/>
      <c r="E933" s="3"/>
      <c r="F933" s="3"/>
      <c r="G933" s="3"/>
      <c r="H933" s="3"/>
      <c r="I933" s="3"/>
      <c r="J933" s="3"/>
      <c r="K933" s="3"/>
      <c r="L933" s="3"/>
      <c r="M933" s="3"/>
      <c r="N933" s="3"/>
      <c r="O933" s="3"/>
      <c r="P933" s="3"/>
      <c r="Q933" s="3"/>
      <c r="R933" s="3"/>
      <c r="S933" s="3"/>
      <c r="T933" s="3"/>
      <c r="U933" s="3"/>
      <c r="V933" s="40"/>
      <c r="W933" s="40"/>
      <c r="X933" s="40"/>
      <c r="Y933" s="40"/>
      <c r="Z933" s="40"/>
      <c r="AA933" s="40"/>
      <c r="AB933" s="40"/>
      <c r="AC933" s="40"/>
      <c r="AD933" s="40"/>
      <c r="AE933" s="40"/>
      <c r="AF933" s="40"/>
      <c r="AG933" s="40"/>
      <c r="AH933" s="40"/>
      <c r="AI933" s="40"/>
      <c r="AJ933" s="40"/>
      <c r="AK933" s="40"/>
      <c r="AL933" s="40"/>
      <c r="AM933" s="40"/>
      <c r="AN933" s="40"/>
    </row>
    <row r="934" spans="1:40" ht="14.5">
      <c r="A934" s="3"/>
      <c r="B934" s="3"/>
      <c r="C934" s="3"/>
      <c r="D934" s="3"/>
      <c r="E934" s="3"/>
      <c r="F934" s="3"/>
      <c r="G934" s="3"/>
      <c r="H934" s="3"/>
      <c r="I934" s="3"/>
      <c r="J934" s="3"/>
      <c r="K934" s="3"/>
      <c r="L934" s="3"/>
      <c r="M934" s="3"/>
      <c r="N934" s="3"/>
      <c r="O934" s="3"/>
      <c r="P934" s="3"/>
      <c r="Q934" s="3"/>
      <c r="R934" s="3"/>
      <c r="S934" s="3"/>
      <c r="T934" s="3"/>
      <c r="U934" s="3"/>
      <c r="V934" s="40"/>
      <c r="W934" s="40"/>
      <c r="X934" s="40"/>
      <c r="Y934" s="40"/>
      <c r="Z934" s="40"/>
      <c r="AA934" s="40"/>
      <c r="AB934" s="40"/>
      <c r="AC934" s="40"/>
      <c r="AD934" s="40"/>
      <c r="AE934" s="40"/>
      <c r="AF934" s="40"/>
      <c r="AG934" s="40"/>
      <c r="AH934" s="40"/>
      <c r="AI934" s="40"/>
      <c r="AJ934" s="40"/>
      <c r="AK934" s="40"/>
      <c r="AL934" s="40"/>
      <c r="AM934" s="40"/>
      <c r="AN934" s="40"/>
    </row>
    <row r="935" spans="1:40" ht="14.5">
      <c r="A935" s="3"/>
      <c r="B935" s="3"/>
      <c r="C935" s="3"/>
      <c r="D935" s="3"/>
      <c r="E935" s="3"/>
      <c r="F935" s="3"/>
      <c r="G935" s="3"/>
      <c r="H935" s="3"/>
      <c r="I935" s="3"/>
      <c r="J935" s="3"/>
      <c r="K935" s="3"/>
      <c r="L935" s="3"/>
      <c r="M935" s="3"/>
      <c r="N935" s="3"/>
      <c r="O935" s="3"/>
      <c r="P935" s="3"/>
      <c r="Q935" s="3"/>
      <c r="R935" s="3"/>
      <c r="S935" s="3"/>
      <c r="T935" s="3"/>
      <c r="U935" s="3"/>
      <c r="V935" s="40"/>
      <c r="W935" s="40"/>
      <c r="X935" s="40"/>
      <c r="Y935" s="40"/>
      <c r="Z935" s="40"/>
      <c r="AA935" s="40"/>
      <c r="AB935" s="40"/>
      <c r="AC935" s="40"/>
      <c r="AD935" s="40"/>
      <c r="AE935" s="40"/>
      <c r="AF935" s="40"/>
      <c r="AG935" s="40"/>
      <c r="AH935" s="40"/>
      <c r="AI935" s="40"/>
      <c r="AJ935" s="40"/>
      <c r="AK935" s="40"/>
      <c r="AL935" s="40"/>
      <c r="AM935" s="40"/>
      <c r="AN935" s="40"/>
    </row>
    <row r="936" spans="1:40" ht="14.5">
      <c r="A936" s="3"/>
      <c r="B936" s="3"/>
      <c r="C936" s="3"/>
      <c r="D936" s="3"/>
      <c r="E936" s="3"/>
      <c r="F936" s="3"/>
      <c r="G936" s="3"/>
      <c r="H936" s="3"/>
      <c r="I936" s="3"/>
      <c r="J936" s="3"/>
      <c r="K936" s="3"/>
      <c r="L936" s="3"/>
      <c r="M936" s="3"/>
      <c r="N936" s="3"/>
      <c r="O936" s="3"/>
      <c r="P936" s="3"/>
      <c r="Q936" s="3"/>
      <c r="R936" s="3"/>
      <c r="S936" s="3"/>
      <c r="T936" s="3"/>
      <c r="U936" s="3"/>
      <c r="V936" s="40"/>
      <c r="W936" s="40"/>
      <c r="X936" s="40"/>
      <c r="Y936" s="40"/>
      <c r="Z936" s="40"/>
      <c r="AA936" s="40"/>
      <c r="AB936" s="40"/>
      <c r="AC936" s="40"/>
      <c r="AD936" s="40"/>
      <c r="AE936" s="40"/>
      <c r="AF936" s="40"/>
      <c r="AG936" s="40"/>
      <c r="AH936" s="40"/>
      <c r="AI936" s="40"/>
      <c r="AJ936" s="40"/>
      <c r="AK936" s="40"/>
      <c r="AL936" s="40"/>
      <c r="AM936" s="40"/>
      <c r="AN936" s="40"/>
    </row>
    <row r="937" spans="1:40" ht="14.5">
      <c r="A937" s="3"/>
      <c r="B937" s="3"/>
      <c r="C937" s="3"/>
      <c r="D937" s="3"/>
      <c r="E937" s="3"/>
      <c r="F937" s="3"/>
      <c r="G937" s="3"/>
      <c r="H937" s="3"/>
      <c r="I937" s="3"/>
      <c r="J937" s="3"/>
      <c r="K937" s="3"/>
      <c r="L937" s="3"/>
      <c r="M937" s="3"/>
      <c r="N937" s="3"/>
      <c r="O937" s="3"/>
      <c r="P937" s="3"/>
      <c r="Q937" s="3"/>
      <c r="R937" s="3"/>
      <c r="S937" s="3"/>
      <c r="T937" s="3"/>
      <c r="U937" s="3"/>
      <c r="V937" s="40"/>
      <c r="W937" s="40"/>
      <c r="X937" s="40"/>
      <c r="Y937" s="40"/>
      <c r="Z937" s="40"/>
      <c r="AA937" s="40"/>
      <c r="AB937" s="40"/>
      <c r="AC937" s="40"/>
      <c r="AD937" s="40"/>
      <c r="AE937" s="40"/>
      <c r="AF937" s="40"/>
      <c r="AG937" s="40"/>
      <c r="AH937" s="40"/>
      <c r="AI937" s="40"/>
      <c r="AJ937" s="40"/>
      <c r="AK937" s="40"/>
      <c r="AL937" s="40"/>
      <c r="AM937" s="40"/>
      <c r="AN937" s="40"/>
    </row>
    <row r="938" spans="1:40" ht="14.5">
      <c r="A938" s="3"/>
      <c r="B938" s="3"/>
      <c r="C938" s="3"/>
      <c r="D938" s="3"/>
      <c r="E938" s="3"/>
      <c r="F938" s="3"/>
      <c r="G938" s="3"/>
      <c r="H938" s="3"/>
      <c r="I938" s="3"/>
      <c r="J938" s="3"/>
      <c r="K938" s="3"/>
      <c r="L938" s="3"/>
      <c r="M938" s="3"/>
      <c r="N938" s="3"/>
      <c r="O938" s="3"/>
      <c r="P938" s="3"/>
      <c r="Q938" s="3"/>
      <c r="R938" s="3"/>
      <c r="S938" s="3"/>
      <c r="T938" s="3"/>
      <c r="U938" s="3"/>
      <c r="V938" s="40"/>
      <c r="W938" s="40"/>
      <c r="X938" s="40"/>
      <c r="Y938" s="40"/>
      <c r="Z938" s="40"/>
      <c r="AA938" s="40"/>
      <c r="AB938" s="40"/>
      <c r="AC938" s="40"/>
      <c r="AD938" s="40"/>
      <c r="AE938" s="40"/>
      <c r="AF938" s="40"/>
      <c r="AG938" s="40"/>
      <c r="AH938" s="40"/>
      <c r="AI938" s="40"/>
      <c r="AJ938" s="40"/>
      <c r="AK938" s="40"/>
      <c r="AL938" s="40"/>
      <c r="AM938" s="40"/>
      <c r="AN938" s="40"/>
    </row>
    <row r="939" spans="1:40" ht="14.5">
      <c r="A939" s="3"/>
      <c r="B939" s="3"/>
      <c r="C939" s="3"/>
      <c r="D939" s="3"/>
      <c r="E939" s="3"/>
      <c r="F939" s="3"/>
      <c r="G939" s="3"/>
      <c r="H939" s="3"/>
      <c r="I939" s="3"/>
      <c r="J939" s="3"/>
      <c r="K939" s="3"/>
      <c r="L939" s="3"/>
      <c r="M939" s="3"/>
      <c r="N939" s="3"/>
      <c r="O939" s="3"/>
      <c r="P939" s="3"/>
      <c r="Q939" s="3"/>
      <c r="R939" s="3"/>
      <c r="S939" s="3"/>
      <c r="T939" s="3"/>
      <c r="U939" s="3"/>
      <c r="V939" s="40"/>
      <c r="W939" s="40"/>
      <c r="X939" s="40"/>
      <c r="Y939" s="40"/>
      <c r="Z939" s="40"/>
      <c r="AA939" s="40"/>
      <c r="AB939" s="40"/>
      <c r="AC939" s="40"/>
      <c r="AD939" s="40"/>
      <c r="AE939" s="40"/>
      <c r="AF939" s="40"/>
      <c r="AG939" s="40"/>
      <c r="AH939" s="40"/>
      <c r="AI939" s="40"/>
      <c r="AJ939" s="40"/>
      <c r="AK939" s="40"/>
      <c r="AL939" s="40"/>
      <c r="AM939" s="40"/>
      <c r="AN939" s="40"/>
    </row>
    <row r="940" spans="1:40" ht="14.5">
      <c r="A940" s="3"/>
      <c r="B940" s="3"/>
      <c r="C940" s="3"/>
      <c r="D940" s="3"/>
      <c r="E940" s="3"/>
      <c r="F940" s="3"/>
      <c r="G940" s="3"/>
      <c r="H940" s="3"/>
      <c r="I940" s="3"/>
      <c r="J940" s="3"/>
      <c r="K940" s="3"/>
      <c r="L940" s="3"/>
      <c r="M940" s="3"/>
      <c r="N940" s="3"/>
      <c r="O940" s="3"/>
      <c r="P940" s="3"/>
      <c r="Q940" s="3"/>
      <c r="R940" s="3"/>
      <c r="S940" s="3"/>
      <c r="T940" s="3"/>
      <c r="U940" s="3"/>
      <c r="V940" s="40"/>
      <c r="W940" s="40"/>
      <c r="X940" s="40"/>
      <c r="Y940" s="40"/>
      <c r="Z940" s="40"/>
      <c r="AA940" s="40"/>
      <c r="AB940" s="40"/>
      <c r="AC940" s="40"/>
      <c r="AD940" s="40"/>
      <c r="AE940" s="40"/>
      <c r="AF940" s="40"/>
      <c r="AG940" s="40"/>
      <c r="AH940" s="40"/>
      <c r="AI940" s="40"/>
      <c r="AJ940" s="40"/>
      <c r="AK940" s="40"/>
      <c r="AL940" s="40"/>
      <c r="AM940" s="40"/>
      <c r="AN940" s="40"/>
    </row>
    <row r="941" spans="1:40" ht="14.5">
      <c r="A941" s="3"/>
      <c r="B941" s="3"/>
      <c r="C941" s="3"/>
      <c r="D941" s="3"/>
      <c r="E941" s="3"/>
      <c r="F941" s="3"/>
      <c r="G941" s="3"/>
      <c r="H941" s="3"/>
      <c r="I941" s="3"/>
      <c r="J941" s="3"/>
      <c r="K941" s="3"/>
      <c r="L941" s="3"/>
      <c r="M941" s="3"/>
      <c r="N941" s="3"/>
      <c r="O941" s="3"/>
      <c r="P941" s="3"/>
      <c r="Q941" s="3"/>
      <c r="R941" s="3"/>
      <c r="S941" s="3"/>
      <c r="T941" s="3"/>
      <c r="U941" s="3"/>
      <c r="V941" s="40"/>
      <c r="W941" s="40"/>
      <c r="X941" s="40"/>
      <c r="Y941" s="40"/>
      <c r="Z941" s="40"/>
      <c r="AA941" s="40"/>
      <c r="AB941" s="40"/>
      <c r="AC941" s="40"/>
      <c r="AD941" s="40"/>
      <c r="AE941" s="40"/>
      <c r="AF941" s="40"/>
      <c r="AG941" s="40"/>
      <c r="AH941" s="40"/>
      <c r="AI941" s="40"/>
      <c r="AJ941" s="40"/>
      <c r="AK941" s="40"/>
      <c r="AL941" s="40"/>
      <c r="AM941" s="40"/>
      <c r="AN941" s="40"/>
    </row>
    <row r="942" spans="1:40" ht="14.5">
      <c r="A942" s="3"/>
      <c r="B942" s="3"/>
      <c r="C942" s="3"/>
      <c r="D942" s="3"/>
      <c r="E942" s="3"/>
      <c r="F942" s="3"/>
      <c r="G942" s="3"/>
      <c r="H942" s="3"/>
      <c r="I942" s="3"/>
      <c r="J942" s="3"/>
      <c r="K942" s="3"/>
      <c r="L942" s="3"/>
      <c r="M942" s="3"/>
      <c r="N942" s="3"/>
      <c r="O942" s="3"/>
      <c r="P942" s="3"/>
      <c r="Q942" s="3"/>
      <c r="R942" s="3"/>
      <c r="S942" s="3"/>
      <c r="T942" s="3"/>
      <c r="U942" s="3"/>
      <c r="V942" s="40"/>
      <c r="W942" s="40"/>
      <c r="X942" s="40"/>
      <c r="Y942" s="40"/>
      <c r="Z942" s="40"/>
      <c r="AA942" s="40"/>
      <c r="AB942" s="40"/>
      <c r="AC942" s="40"/>
      <c r="AD942" s="40"/>
      <c r="AE942" s="40"/>
      <c r="AF942" s="40"/>
      <c r="AG942" s="40"/>
      <c r="AH942" s="40"/>
      <c r="AI942" s="40"/>
      <c r="AJ942" s="40"/>
      <c r="AK942" s="40"/>
      <c r="AL942" s="40"/>
      <c r="AM942" s="40"/>
      <c r="AN942" s="40"/>
    </row>
    <row r="943" spans="1:40" ht="14.5">
      <c r="A943" s="3"/>
      <c r="B943" s="3"/>
      <c r="C943" s="3"/>
      <c r="D943" s="3"/>
      <c r="E943" s="3"/>
      <c r="F943" s="3"/>
      <c r="G943" s="3"/>
      <c r="H943" s="3"/>
      <c r="I943" s="3"/>
      <c r="J943" s="3"/>
      <c r="K943" s="3"/>
      <c r="L943" s="3"/>
      <c r="M943" s="3"/>
      <c r="N943" s="3"/>
      <c r="O943" s="3"/>
      <c r="P943" s="3"/>
      <c r="Q943" s="3"/>
      <c r="R943" s="3"/>
      <c r="S943" s="3"/>
      <c r="T943" s="3"/>
      <c r="U943" s="3"/>
      <c r="V943" s="40"/>
      <c r="W943" s="40"/>
      <c r="X943" s="40"/>
      <c r="Y943" s="40"/>
      <c r="Z943" s="40"/>
      <c r="AA943" s="40"/>
      <c r="AB943" s="40"/>
      <c r="AC943" s="40"/>
      <c r="AD943" s="40"/>
      <c r="AE943" s="40"/>
      <c r="AF943" s="40"/>
      <c r="AG943" s="40"/>
      <c r="AH943" s="40"/>
      <c r="AI943" s="40"/>
      <c r="AJ943" s="40"/>
      <c r="AK943" s="40"/>
      <c r="AL943" s="40"/>
      <c r="AM943" s="40"/>
      <c r="AN943" s="40"/>
    </row>
    <row r="944" spans="1:40" ht="14.5">
      <c r="A944" s="3"/>
      <c r="B944" s="3"/>
      <c r="C944" s="3"/>
      <c r="D944" s="3"/>
      <c r="E944" s="3"/>
      <c r="F944" s="3"/>
      <c r="G944" s="3"/>
      <c r="H944" s="3"/>
      <c r="I944" s="3"/>
      <c r="J944" s="3"/>
      <c r="K944" s="3"/>
      <c r="L944" s="3"/>
      <c r="M944" s="3"/>
      <c r="N944" s="3"/>
      <c r="O944" s="3"/>
      <c r="P944" s="3"/>
      <c r="Q944" s="3"/>
      <c r="R944" s="3"/>
      <c r="S944" s="3"/>
      <c r="T944" s="3"/>
      <c r="U944" s="3"/>
      <c r="V944" s="40"/>
      <c r="W944" s="40"/>
      <c r="X944" s="40"/>
      <c r="Y944" s="40"/>
      <c r="Z944" s="40"/>
      <c r="AA944" s="40"/>
      <c r="AB944" s="40"/>
      <c r="AC944" s="40"/>
      <c r="AD944" s="40"/>
      <c r="AE944" s="40"/>
      <c r="AF944" s="40"/>
      <c r="AG944" s="40"/>
      <c r="AH944" s="40"/>
      <c r="AI944" s="40"/>
      <c r="AJ944" s="40"/>
      <c r="AK944" s="40"/>
      <c r="AL944" s="40"/>
      <c r="AM944" s="40"/>
      <c r="AN944" s="40"/>
    </row>
    <row r="945" spans="1:40" ht="14.5">
      <c r="A945" s="3"/>
      <c r="B945" s="3"/>
      <c r="C945" s="3"/>
      <c r="D945" s="3"/>
      <c r="E945" s="3"/>
      <c r="F945" s="3"/>
      <c r="G945" s="3"/>
      <c r="H945" s="3"/>
      <c r="I945" s="3"/>
      <c r="J945" s="3"/>
      <c r="K945" s="3"/>
      <c r="L945" s="3"/>
      <c r="M945" s="3"/>
      <c r="N945" s="3"/>
      <c r="O945" s="3"/>
      <c r="P945" s="3"/>
      <c r="Q945" s="3"/>
      <c r="R945" s="3"/>
      <c r="S945" s="3"/>
      <c r="T945" s="3"/>
      <c r="U945" s="3"/>
      <c r="V945" s="40"/>
      <c r="W945" s="40"/>
      <c r="X945" s="40"/>
      <c r="Y945" s="40"/>
      <c r="Z945" s="40"/>
      <c r="AA945" s="40"/>
      <c r="AB945" s="40"/>
      <c r="AC945" s="40"/>
      <c r="AD945" s="40"/>
      <c r="AE945" s="40"/>
      <c r="AF945" s="40"/>
      <c r="AG945" s="40"/>
      <c r="AH945" s="40"/>
      <c r="AI945" s="40"/>
      <c r="AJ945" s="40"/>
      <c r="AK945" s="40"/>
      <c r="AL945" s="40"/>
      <c r="AM945" s="40"/>
      <c r="AN945" s="40"/>
    </row>
    <row r="946" spans="1:40" ht="14.5">
      <c r="A946" s="3"/>
      <c r="B946" s="3"/>
      <c r="C946" s="3"/>
      <c r="D946" s="3"/>
      <c r="E946" s="3"/>
      <c r="F946" s="3"/>
      <c r="G946" s="3"/>
      <c r="H946" s="3"/>
      <c r="I946" s="3"/>
      <c r="J946" s="3"/>
      <c r="K946" s="3"/>
      <c r="L946" s="3"/>
      <c r="M946" s="3"/>
      <c r="N946" s="3"/>
      <c r="O946" s="3"/>
      <c r="P946" s="3"/>
      <c r="Q946" s="3"/>
      <c r="R946" s="3"/>
      <c r="S946" s="3"/>
      <c r="T946" s="3"/>
      <c r="U946" s="3"/>
      <c r="V946" s="40"/>
      <c r="W946" s="40"/>
      <c r="X946" s="40"/>
      <c r="Y946" s="40"/>
      <c r="Z946" s="40"/>
      <c r="AA946" s="40"/>
      <c r="AB946" s="40"/>
      <c r="AC946" s="40"/>
      <c r="AD946" s="40"/>
      <c r="AE946" s="40"/>
      <c r="AF946" s="40"/>
      <c r="AG946" s="40"/>
      <c r="AH946" s="40"/>
      <c r="AI946" s="40"/>
      <c r="AJ946" s="40"/>
      <c r="AK946" s="40"/>
      <c r="AL946" s="40"/>
      <c r="AM946" s="40"/>
      <c r="AN946" s="40"/>
    </row>
    <row r="947" spans="1:40" ht="14.5">
      <c r="A947" s="3"/>
      <c r="B947" s="3"/>
      <c r="C947" s="3"/>
      <c r="D947" s="3"/>
      <c r="E947" s="3"/>
      <c r="F947" s="3"/>
      <c r="G947" s="3"/>
      <c r="H947" s="3"/>
      <c r="I947" s="3"/>
      <c r="J947" s="3"/>
      <c r="K947" s="3"/>
      <c r="L947" s="3"/>
      <c r="M947" s="3"/>
      <c r="N947" s="3"/>
      <c r="O947" s="3"/>
      <c r="P947" s="3"/>
      <c r="Q947" s="3"/>
      <c r="R947" s="3"/>
      <c r="S947" s="3"/>
      <c r="T947" s="3"/>
      <c r="U947" s="3"/>
      <c r="V947" s="40"/>
      <c r="W947" s="40"/>
      <c r="X947" s="40"/>
      <c r="Y947" s="40"/>
      <c r="Z947" s="40"/>
      <c r="AA947" s="40"/>
      <c r="AB947" s="40"/>
      <c r="AC947" s="40"/>
      <c r="AD947" s="40"/>
      <c r="AE947" s="40"/>
      <c r="AF947" s="40"/>
      <c r="AG947" s="40"/>
      <c r="AH947" s="40"/>
      <c r="AI947" s="40"/>
      <c r="AJ947" s="40"/>
      <c r="AK947" s="40"/>
      <c r="AL947" s="40"/>
      <c r="AM947" s="40"/>
      <c r="AN947" s="40"/>
    </row>
    <row r="948" spans="1:40" ht="14.5">
      <c r="A948" s="3"/>
      <c r="B948" s="3"/>
      <c r="C948" s="3"/>
      <c r="D948" s="3"/>
      <c r="E948" s="3"/>
      <c r="F948" s="3"/>
      <c r="G948" s="3"/>
      <c r="H948" s="3"/>
      <c r="I948" s="3"/>
      <c r="J948" s="3"/>
      <c r="K948" s="3"/>
      <c r="L948" s="3"/>
      <c r="M948" s="3"/>
      <c r="N948" s="3"/>
      <c r="O948" s="3"/>
      <c r="P948" s="3"/>
      <c r="Q948" s="3"/>
      <c r="R948" s="3"/>
      <c r="S948" s="3"/>
      <c r="T948" s="3"/>
      <c r="U948" s="3"/>
      <c r="V948" s="40"/>
      <c r="W948" s="40"/>
      <c r="X948" s="40"/>
      <c r="Y948" s="40"/>
      <c r="Z948" s="40"/>
      <c r="AA948" s="40"/>
      <c r="AB948" s="40"/>
      <c r="AC948" s="40"/>
      <c r="AD948" s="40"/>
      <c r="AE948" s="40"/>
      <c r="AF948" s="40"/>
      <c r="AG948" s="40"/>
      <c r="AH948" s="40"/>
      <c r="AI948" s="40"/>
      <c r="AJ948" s="40"/>
      <c r="AK948" s="40"/>
      <c r="AL948" s="40"/>
      <c r="AM948" s="40"/>
      <c r="AN948" s="40"/>
    </row>
    <row r="949" spans="1:40" ht="14.5">
      <c r="A949" s="3"/>
      <c r="B949" s="3"/>
      <c r="C949" s="3"/>
      <c r="D949" s="3"/>
      <c r="E949" s="3"/>
      <c r="F949" s="3"/>
      <c r="G949" s="3"/>
      <c r="H949" s="3"/>
      <c r="I949" s="3"/>
      <c r="J949" s="3"/>
      <c r="K949" s="3"/>
      <c r="L949" s="3"/>
      <c r="M949" s="3"/>
      <c r="N949" s="3"/>
      <c r="O949" s="3"/>
      <c r="P949" s="3"/>
      <c r="Q949" s="3"/>
      <c r="R949" s="3"/>
      <c r="S949" s="3"/>
      <c r="T949" s="3"/>
      <c r="U949" s="3"/>
      <c r="V949" s="40"/>
      <c r="W949" s="40"/>
      <c r="X949" s="40"/>
      <c r="Y949" s="40"/>
      <c r="Z949" s="40"/>
      <c r="AA949" s="40"/>
      <c r="AB949" s="40"/>
      <c r="AC949" s="40"/>
      <c r="AD949" s="40"/>
      <c r="AE949" s="40"/>
      <c r="AF949" s="40"/>
      <c r="AG949" s="40"/>
      <c r="AH949" s="40"/>
      <c r="AI949" s="40"/>
      <c r="AJ949" s="40"/>
      <c r="AK949" s="40"/>
      <c r="AL949" s="40"/>
      <c r="AM949" s="40"/>
      <c r="AN949" s="40"/>
    </row>
    <row r="950" spans="1:40" ht="14.5">
      <c r="A950" s="3"/>
      <c r="B950" s="3"/>
      <c r="C950" s="3"/>
      <c r="D950" s="3"/>
      <c r="E950" s="3"/>
      <c r="F950" s="3"/>
      <c r="G950" s="3"/>
      <c r="H950" s="3"/>
      <c r="I950" s="3"/>
      <c r="J950" s="3"/>
      <c r="K950" s="3"/>
      <c r="L950" s="3"/>
      <c r="M950" s="3"/>
      <c r="N950" s="3"/>
      <c r="O950" s="3"/>
      <c r="P950" s="3"/>
      <c r="Q950" s="3"/>
      <c r="R950" s="3"/>
      <c r="S950" s="3"/>
      <c r="T950" s="3"/>
      <c r="U950" s="3"/>
      <c r="V950" s="40"/>
      <c r="W950" s="40"/>
      <c r="X950" s="40"/>
      <c r="Y950" s="40"/>
      <c r="Z950" s="40"/>
      <c r="AA950" s="40"/>
      <c r="AB950" s="40"/>
      <c r="AC950" s="40"/>
      <c r="AD950" s="40"/>
      <c r="AE950" s="40"/>
      <c r="AF950" s="40"/>
      <c r="AG950" s="40"/>
      <c r="AH950" s="40"/>
      <c r="AI950" s="40"/>
      <c r="AJ950" s="40"/>
      <c r="AK950" s="40"/>
      <c r="AL950" s="40"/>
      <c r="AM950" s="40"/>
      <c r="AN950" s="40"/>
    </row>
    <row r="951" spans="1:40" ht="14.5">
      <c r="A951" s="3"/>
      <c r="B951" s="3"/>
      <c r="C951" s="3"/>
      <c r="D951" s="3"/>
      <c r="E951" s="3"/>
      <c r="F951" s="3"/>
      <c r="G951" s="3"/>
      <c r="H951" s="3"/>
      <c r="I951" s="3"/>
      <c r="J951" s="3"/>
      <c r="K951" s="3"/>
      <c r="L951" s="3"/>
      <c r="M951" s="3"/>
      <c r="N951" s="3"/>
      <c r="O951" s="3"/>
      <c r="P951" s="3"/>
      <c r="Q951" s="3"/>
      <c r="R951" s="3"/>
      <c r="S951" s="3"/>
      <c r="T951" s="3"/>
      <c r="U951" s="3"/>
      <c r="V951" s="40"/>
      <c r="W951" s="40"/>
      <c r="X951" s="40"/>
      <c r="Y951" s="40"/>
      <c r="Z951" s="40"/>
      <c r="AA951" s="40"/>
      <c r="AB951" s="40"/>
      <c r="AC951" s="40"/>
      <c r="AD951" s="40"/>
      <c r="AE951" s="40"/>
      <c r="AF951" s="40"/>
      <c r="AG951" s="40"/>
      <c r="AH951" s="40"/>
      <c r="AI951" s="40"/>
      <c r="AJ951" s="40"/>
      <c r="AK951" s="40"/>
      <c r="AL951" s="40"/>
      <c r="AM951" s="40"/>
      <c r="AN951" s="40"/>
    </row>
    <row r="952" spans="1:40" ht="14.5">
      <c r="A952" s="3"/>
      <c r="B952" s="3"/>
      <c r="C952" s="3"/>
      <c r="D952" s="3"/>
      <c r="E952" s="3"/>
      <c r="F952" s="3"/>
      <c r="G952" s="3"/>
      <c r="H952" s="3"/>
      <c r="I952" s="3"/>
      <c r="J952" s="3"/>
      <c r="K952" s="3"/>
      <c r="L952" s="3"/>
      <c r="M952" s="3"/>
      <c r="N952" s="3"/>
      <c r="O952" s="3"/>
      <c r="P952" s="3"/>
      <c r="Q952" s="3"/>
      <c r="R952" s="3"/>
      <c r="S952" s="3"/>
      <c r="T952" s="3"/>
      <c r="U952" s="3"/>
      <c r="V952" s="40"/>
      <c r="W952" s="40"/>
      <c r="X952" s="40"/>
      <c r="Y952" s="40"/>
      <c r="Z952" s="40"/>
      <c r="AA952" s="40"/>
      <c r="AB952" s="40"/>
      <c r="AC952" s="40"/>
      <c r="AD952" s="40"/>
      <c r="AE952" s="40"/>
      <c r="AF952" s="40"/>
      <c r="AG952" s="40"/>
      <c r="AH952" s="40"/>
      <c r="AI952" s="40"/>
      <c r="AJ952" s="40"/>
      <c r="AK952" s="40"/>
      <c r="AL952" s="40"/>
      <c r="AM952" s="40"/>
      <c r="AN952" s="40"/>
    </row>
    <row r="953" spans="1:40" ht="14.5">
      <c r="A953" s="3"/>
      <c r="B953" s="3"/>
      <c r="C953" s="3"/>
      <c r="D953" s="3"/>
      <c r="E953" s="3"/>
      <c r="F953" s="3"/>
      <c r="G953" s="3"/>
      <c r="H953" s="3"/>
      <c r="I953" s="3"/>
      <c r="J953" s="3"/>
      <c r="K953" s="3"/>
      <c r="L953" s="3"/>
      <c r="M953" s="3"/>
      <c r="N953" s="3"/>
      <c r="O953" s="3"/>
      <c r="P953" s="3"/>
      <c r="Q953" s="3"/>
      <c r="R953" s="3"/>
      <c r="S953" s="3"/>
      <c r="T953" s="3"/>
      <c r="U953" s="3"/>
      <c r="V953" s="40"/>
      <c r="W953" s="40"/>
      <c r="X953" s="40"/>
      <c r="Y953" s="40"/>
      <c r="Z953" s="40"/>
      <c r="AA953" s="40"/>
      <c r="AB953" s="40"/>
      <c r="AC953" s="40"/>
      <c r="AD953" s="40"/>
      <c r="AE953" s="40"/>
      <c r="AF953" s="40"/>
      <c r="AG953" s="40"/>
      <c r="AH953" s="40"/>
      <c r="AI953" s="40"/>
      <c r="AJ953" s="40"/>
      <c r="AK953" s="40"/>
      <c r="AL953" s="40"/>
      <c r="AM953" s="40"/>
      <c r="AN953" s="40"/>
    </row>
    <row r="954" spans="1:40" ht="14.5">
      <c r="A954" s="3"/>
      <c r="B954" s="3"/>
      <c r="C954" s="3"/>
      <c r="D954" s="3"/>
      <c r="E954" s="3"/>
      <c r="F954" s="3"/>
      <c r="G954" s="3"/>
      <c r="H954" s="3"/>
      <c r="I954" s="3"/>
      <c r="J954" s="3"/>
      <c r="K954" s="3"/>
      <c r="L954" s="3"/>
      <c r="M954" s="3"/>
      <c r="N954" s="3"/>
      <c r="O954" s="3"/>
      <c r="P954" s="3"/>
      <c r="Q954" s="3"/>
      <c r="R954" s="3"/>
      <c r="S954" s="3"/>
      <c r="T954" s="3"/>
      <c r="U954" s="3"/>
      <c r="V954" s="40"/>
      <c r="W954" s="40"/>
      <c r="X954" s="40"/>
      <c r="Y954" s="40"/>
      <c r="Z954" s="40"/>
      <c r="AA954" s="40"/>
      <c r="AB954" s="40"/>
      <c r="AC954" s="40"/>
      <c r="AD954" s="40"/>
      <c r="AE954" s="40"/>
      <c r="AF954" s="40"/>
      <c r="AG954" s="40"/>
      <c r="AH954" s="40"/>
      <c r="AI954" s="40"/>
      <c r="AJ954" s="40"/>
      <c r="AK954" s="40"/>
      <c r="AL954" s="40"/>
      <c r="AM954" s="40"/>
      <c r="AN954" s="40"/>
    </row>
    <row r="955" spans="1:40" ht="14.5">
      <c r="A955" s="3"/>
      <c r="B955" s="3"/>
      <c r="C955" s="3"/>
      <c r="D955" s="3"/>
      <c r="E955" s="3"/>
      <c r="F955" s="3"/>
      <c r="G955" s="3"/>
      <c r="H955" s="3"/>
      <c r="I955" s="3"/>
      <c r="J955" s="3"/>
      <c r="K955" s="3"/>
      <c r="L955" s="3"/>
      <c r="M955" s="3"/>
      <c r="N955" s="3"/>
      <c r="O955" s="3"/>
      <c r="P955" s="3"/>
      <c r="Q955" s="3"/>
      <c r="R955" s="3"/>
      <c r="S955" s="3"/>
      <c r="T955" s="3"/>
      <c r="U955" s="3"/>
      <c r="V955" s="40"/>
      <c r="W955" s="40"/>
      <c r="X955" s="40"/>
      <c r="Y955" s="40"/>
      <c r="Z955" s="40"/>
      <c r="AA955" s="40"/>
      <c r="AB955" s="40"/>
      <c r="AC955" s="40"/>
      <c r="AD955" s="40"/>
      <c r="AE955" s="40"/>
      <c r="AF955" s="40"/>
      <c r="AG955" s="40"/>
      <c r="AH955" s="40"/>
      <c r="AI955" s="40"/>
      <c r="AJ955" s="40"/>
      <c r="AK955" s="40"/>
      <c r="AL955" s="40"/>
      <c r="AM955" s="40"/>
      <c r="AN955" s="40"/>
    </row>
    <row r="956" spans="1:40" ht="14.5">
      <c r="A956" s="3"/>
      <c r="B956" s="3"/>
      <c r="C956" s="3"/>
      <c r="D956" s="3"/>
      <c r="E956" s="3"/>
      <c r="F956" s="3"/>
      <c r="G956" s="3"/>
      <c r="H956" s="3"/>
      <c r="I956" s="3"/>
      <c r="J956" s="3"/>
      <c r="K956" s="3"/>
      <c r="L956" s="3"/>
      <c r="M956" s="3"/>
      <c r="N956" s="3"/>
      <c r="O956" s="3"/>
      <c r="P956" s="3"/>
      <c r="Q956" s="3"/>
      <c r="R956" s="3"/>
      <c r="S956" s="3"/>
      <c r="T956" s="3"/>
      <c r="U956" s="3"/>
      <c r="V956" s="40"/>
      <c r="W956" s="40"/>
      <c r="X956" s="40"/>
      <c r="Y956" s="40"/>
      <c r="Z956" s="40"/>
      <c r="AA956" s="40"/>
      <c r="AB956" s="40"/>
      <c r="AC956" s="40"/>
      <c r="AD956" s="40"/>
      <c r="AE956" s="40"/>
      <c r="AF956" s="40"/>
      <c r="AG956" s="40"/>
      <c r="AH956" s="40"/>
      <c r="AI956" s="40"/>
      <c r="AJ956" s="40"/>
      <c r="AK956" s="40"/>
      <c r="AL956" s="40"/>
      <c r="AM956" s="40"/>
      <c r="AN956" s="40"/>
    </row>
    <row r="957" spans="1:40" ht="14.5">
      <c r="A957" s="3"/>
      <c r="B957" s="3"/>
      <c r="C957" s="3"/>
      <c r="D957" s="3"/>
      <c r="E957" s="3"/>
      <c r="F957" s="3"/>
      <c r="G957" s="3"/>
      <c r="H957" s="3"/>
      <c r="I957" s="3"/>
      <c r="J957" s="3"/>
      <c r="K957" s="3"/>
      <c r="L957" s="3"/>
      <c r="M957" s="3"/>
      <c r="N957" s="3"/>
      <c r="O957" s="3"/>
      <c r="P957" s="3"/>
      <c r="Q957" s="3"/>
      <c r="R957" s="3"/>
      <c r="S957" s="3"/>
      <c r="T957" s="3"/>
      <c r="U957" s="3"/>
      <c r="V957" s="40"/>
      <c r="W957" s="40"/>
      <c r="X957" s="40"/>
      <c r="Y957" s="40"/>
      <c r="Z957" s="40"/>
      <c r="AA957" s="40"/>
      <c r="AB957" s="40"/>
      <c r="AC957" s="40"/>
      <c r="AD957" s="40"/>
      <c r="AE957" s="40"/>
      <c r="AF957" s="40"/>
      <c r="AG957" s="40"/>
      <c r="AH957" s="40"/>
      <c r="AI957" s="40"/>
      <c r="AJ957" s="40"/>
      <c r="AK957" s="40"/>
      <c r="AL957" s="40"/>
      <c r="AM957" s="40"/>
      <c r="AN957" s="40"/>
    </row>
    <row r="958" spans="1:40" ht="14.5">
      <c r="A958" s="3"/>
      <c r="B958" s="3"/>
      <c r="C958" s="3"/>
      <c r="D958" s="3"/>
      <c r="E958" s="3"/>
      <c r="F958" s="3"/>
      <c r="G958" s="3"/>
      <c r="H958" s="3"/>
      <c r="I958" s="3"/>
      <c r="J958" s="3"/>
      <c r="K958" s="3"/>
      <c r="L958" s="3"/>
      <c r="M958" s="3"/>
      <c r="N958" s="3"/>
      <c r="O958" s="3"/>
      <c r="P958" s="3"/>
      <c r="Q958" s="3"/>
      <c r="R958" s="3"/>
      <c r="S958" s="3"/>
      <c r="T958" s="3"/>
      <c r="U958" s="3"/>
      <c r="V958" s="40"/>
      <c r="W958" s="40"/>
      <c r="X958" s="40"/>
      <c r="Y958" s="40"/>
      <c r="Z958" s="40"/>
      <c r="AA958" s="40"/>
      <c r="AB958" s="40"/>
      <c r="AC958" s="40"/>
      <c r="AD958" s="40"/>
      <c r="AE958" s="40"/>
      <c r="AF958" s="40"/>
      <c r="AG958" s="40"/>
      <c r="AH958" s="40"/>
      <c r="AI958" s="40"/>
      <c r="AJ958" s="40"/>
      <c r="AK958" s="40"/>
      <c r="AL958" s="40"/>
      <c r="AM958" s="40"/>
      <c r="AN958" s="40"/>
    </row>
    <row r="959" spans="1:40" ht="14.5">
      <c r="A959" s="3"/>
      <c r="B959" s="3"/>
      <c r="C959" s="3"/>
      <c r="D959" s="3"/>
      <c r="E959" s="3"/>
      <c r="F959" s="3"/>
      <c r="G959" s="3"/>
      <c r="H959" s="3"/>
      <c r="I959" s="3"/>
      <c r="J959" s="3"/>
      <c r="K959" s="3"/>
      <c r="L959" s="3"/>
      <c r="M959" s="3"/>
      <c r="N959" s="3"/>
      <c r="O959" s="3"/>
      <c r="P959" s="3"/>
      <c r="Q959" s="3"/>
      <c r="R959" s="3"/>
      <c r="S959" s="3"/>
      <c r="T959" s="3"/>
      <c r="U959" s="3"/>
      <c r="V959" s="40"/>
      <c r="W959" s="40"/>
      <c r="X959" s="40"/>
      <c r="Y959" s="40"/>
      <c r="Z959" s="40"/>
      <c r="AA959" s="40"/>
      <c r="AB959" s="40"/>
      <c r="AC959" s="40"/>
      <c r="AD959" s="40"/>
      <c r="AE959" s="40"/>
      <c r="AF959" s="40"/>
      <c r="AG959" s="40"/>
      <c r="AH959" s="40"/>
      <c r="AI959" s="40"/>
      <c r="AJ959" s="40"/>
      <c r="AK959" s="40"/>
      <c r="AL959" s="40"/>
      <c r="AM959" s="40"/>
      <c r="AN959" s="40"/>
    </row>
    <row r="960" spans="1:40" ht="14.5">
      <c r="A960" s="3"/>
      <c r="B960" s="3"/>
      <c r="C960" s="3"/>
      <c r="D960" s="3"/>
      <c r="E960" s="3"/>
      <c r="F960" s="3"/>
      <c r="G960" s="3"/>
      <c r="H960" s="3"/>
      <c r="I960" s="3"/>
      <c r="J960" s="3"/>
      <c r="K960" s="3"/>
      <c r="L960" s="3"/>
      <c r="M960" s="3"/>
      <c r="N960" s="3"/>
      <c r="O960" s="3"/>
      <c r="P960" s="3"/>
      <c r="Q960" s="3"/>
      <c r="R960" s="3"/>
      <c r="S960" s="3"/>
      <c r="T960" s="3"/>
      <c r="U960" s="3"/>
      <c r="V960" s="40"/>
      <c r="W960" s="40"/>
      <c r="X960" s="40"/>
      <c r="Y960" s="40"/>
      <c r="Z960" s="40"/>
      <c r="AA960" s="40"/>
      <c r="AB960" s="40"/>
      <c r="AC960" s="40"/>
      <c r="AD960" s="40"/>
      <c r="AE960" s="40"/>
      <c r="AF960" s="40"/>
      <c r="AG960" s="40"/>
      <c r="AH960" s="40"/>
      <c r="AI960" s="40"/>
      <c r="AJ960" s="40"/>
      <c r="AK960" s="40"/>
      <c r="AL960" s="40"/>
      <c r="AM960" s="40"/>
      <c r="AN960" s="40"/>
    </row>
    <row r="961" spans="1:40" ht="14.5">
      <c r="A961" s="3"/>
      <c r="B961" s="3"/>
      <c r="C961" s="3"/>
      <c r="D961" s="3"/>
      <c r="E961" s="3"/>
      <c r="F961" s="3"/>
      <c r="G961" s="3"/>
      <c r="H961" s="3"/>
      <c r="I961" s="3"/>
      <c r="J961" s="3"/>
      <c r="K961" s="3"/>
      <c r="L961" s="3"/>
      <c r="M961" s="3"/>
      <c r="N961" s="3"/>
      <c r="O961" s="3"/>
      <c r="P961" s="3"/>
      <c r="Q961" s="3"/>
      <c r="R961" s="3"/>
      <c r="S961" s="3"/>
      <c r="T961" s="3"/>
      <c r="U961" s="3"/>
      <c r="V961" s="40"/>
      <c r="W961" s="40"/>
      <c r="X961" s="40"/>
      <c r="Y961" s="40"/>
      <c r="Z961" s="40"/>
      <c r="AA961" s="40"/>
      <c r="AB961" s="40"/>
      <c r="AC961" s="40"/>
      <c r="AD961" s="40"/>
      <c r="AE961" s="40"/>
      <c r="AF961" s="40"/>
      <c r="AG961" s="40"/>
      <c r="AH961" s="40"/>
      <c r="AI961" s="40"/>
      <c r="AJ961" s="40"/>
      <c r="AK961" s="40"/>
      <c r="AL961" s="40"/>
      <c r="AM961" s="40"/>
      <c r="AN961" s="40"/>
    </row>
    <row r="962" spans="1:40" ht="14.5">
      <c r="A962" s="3"/>
      <c r="B962" s="3"/>
      <c r="C962" s="3"/>
      <c r="D962" s="3"/>
      <c r="E962" s="3"/>
      <c r="F962" s="3"/>
      <c r="G962" s="3"/>
      <c r="H962" s="3"/>
      <c r="I962" s="3"/>
      <c r="J962" s="3"/>
      <c r="K962" s="3"/>
      <c r="L962" s="3"/>
      <c r="M962" s="3"/>
      <c r="N962" s="3"/>
      <c r="O962" s="3"/>
      <c r="P962" s="3"/>
      <c r="Q962" s="3"/>
      <c r="R962" s="3"/>
      <c r="S962" s="3"/>
      <c r="T962" s="3"/>
      <c r="U962" s="3"/>
      <c r="V962" s="40"/>
      <c r="W962" s="40"/>
      <c r="X962" s="40"/>
      <c r="Y962" s="40"/>
      <c r="Z962" s="40"/>
      <c r="AA962" s="40"/>
      <c r="AB962" s="40"/>
      <c r="AC962" s="40"/>
      <c r="AD962" s="40"/>
      <c r="AE962" s="40"/>
      <c r="AF962" s="40"/>
      <c r="AG962" s="40"/>
      <c r="AH962" s="40"/>
      <c r="AI962" s="40"/>
      <c r="AJ962" s="40"/>
      <c r="AK962" s="40"/>
      <c r="AL962" s="40"/>
      <c r="AM962" s="40"/>
      <c r="AN962" s="40"/>
    </row>
    <row r="963" spans="1:40" ht="14.5">
      <c r="A963" s="3"/>
      <c r="B963" s="3"/>
      <c r="C963" s="3"/>
      <c r="D963" s="3"/>
      <c r="E963" s="3"/>
      <c r="F963" s="3"/>
      <c r="G963" s="3"/>
      <c r="H963" s="3"/>
      <c r="I963" s="3"/>
      <c r="J963" s="3"/>
      <c r="K963" s="3"/>
      <c r="L963" s="3"/>
      <c r="M963" s="3"/>
      <c r="N963" s="3"/>
      <c r="O963" s="3"/>
      <c r="P963" s="3"/>
      <c r="Q963" s="3"/>
      <c r="R963" s="3"/>
      <c r="S963" s="3"/>
      <c r="T963" s="3"/>
      <c r="U963" s="3"/>
      <c r="V963" s="40"/>
      <c r="W963" s="40"/>
      <c r="X963" s="40"/>
      <c r="Y963" s="40"/>
      <c r="Z963" s="40"/>
      <c r="AA963" s="40"/>
      <c r="AB963" s="40"/>
      <c r="AC963" s="40"/>
      <c r="AD963" s="40"/>
      <c r="AE963" s="40"/>
      <c r="AF963" s="40"/>
      <c r="AG963" s="40"/>
      <c r="AH963" s="40"/>
      <c r="AI963" s="40"/>
      <c r="AJ963" s="40"/>
      <c r="AK963" s="40"/>
      <c r="AL963" s="40"/>
      <c r="AM963" s="40"/>
      <c r="AN963" s="40"/>
    </row>
    <row r="964" spans="1:40" ht="14.5">
      <c r="A964" s="3"/>
      <c r="B964" s="3"/>
      <c r="C964" s="3"/>
      <c r="D964" s="3"/>
      <c r="E964" s="3"/>
      <c r="F964" s="3"/>
      <c r="G964" s="3"/>
      <c r="H964" s="3"/>
      <c r="I964" s="3"/>
      <c r="J964" s="3"/>
      <c r="K964" s="3"/>
      <c r="L964" s="3"/>
      <c r="M964" s="3"/>
      <c r="N964" s="3"/>
      <c r="O964" s="3"/>
      <c r="P964" s="3"/>
      <c r="Q964" s="3"/>
      <c r="R964" s="3"/>
      <c r="S964" s="3"/>
      <c r="T964" s="3"/>
      <c r="U964" s="3"/>
      <c r="V964" s="40"/>
      <c r="W964" s="40"/>
      <c r="X964" s="40"/>
      <c r="Y964" s="40"/>
      <c r="Z964" s="40"/>
      <c r="AA964" s="40"/>
      <c r="AB964" s="40"/>
      <c r="AC964" s="40"/>
      <c r="AD964" s="40"/>
      <c r="AE964" s="40"/>
      <c r="AF964" s="40"/>
      <c r="AG964" s="40"/>
      <c r="AH964" s="40"/>
      <c r="AI964" s="40"/>
      <c r="AJ964" s="40"/>
      <c r="AK964" s="40"/>
      <c r="AL964" s="40"/>
      <c r="AM964" s="40"/>
      <c r="AN964" s="40"/>
    </row>
    <row r="965" spans="1:40" ht="14.5">
      <c r="A965" s="3"/>
      <c r="B965" s="3"/>
      <c r="C965" s="3"/>
      <c r="D965" s="3"/>
      <c r="E965" s="3"/>
      <c r="F965" s="3"/>
      <c r="G965" s="3"/>
      <c r="H965" s="3"/>
      <c r="I965" s="3"/>
      <c r="J965" s="3"/>
      <c r="K965" s="3"/>
      <c r="L965" s="3"/>
      <c r="M965" s="3"/>
      <c r="N965" s="3"/>
      <c r="O965" s="3"/>
      <c r="P965" s="3"/>
      <c r="Q965" s="3"/>
      <c r="R965" s="3"/>
      <c r="S965" s="3"/>
      <c r="T965" s="3"/>
      <c r="U965" s="3"/>
      <c r="V965" s="40"/>
      <c r="W965" s="40"/>
      <c r="X965" s="40"/>
      <c r="Y965" s="40"/>
      <c r="Z965" s="40"/>
      <c r="AA965" s="40"/>
      <c r="AB965" s="40"/>
      <c r="AC965" s="40"/>
      <c r="AD965" s="40"/>
      <c r="AE965" s="40"/>
      <c r="AF965" s="40"/>
      <c r="AG965" s="40"/>
      <c r="AH965" s="40"/>
      <c r="AI965" s="40"/>
      <c r="AJ965" s="40"/>
      <c r="AK965" s="40"/>
      <c r="AL965" s="40"/>
      <c r="AM965" s="40"/>
      <c r="AN965" s="40"/>
    </row>
    <row r="966" spans="1:40" ht="14.5">
      <c r="A966" s="3"/>
      <c r="B966" s="3"/>
      <c r="C966" s="3"/>
      <c r="D966" s="3"/>
      <c r="E966" s="3"/>
      <c r="F966" s="3"/>
      <c r="G966" s="3"/>
      <c r="H966" s="3"/>
      <c r="I966" s="3"/>
      <c r="J966" s="3"/>
      <c r="K966" s="3"/>
      <c r="L966" s="3"/>
      <c r="M966" s="3"/>
      <c r="N966" s="3"/>
      <c r="O966" s="3"/>
      <c r="P966" s="3"/>
      <c r="Q966" s="3"/>
      <c r="R966" s="3"/>
      <c r="S966" s="3"/>
      <c r="T966" s="3"/>
      <c r="U966" s="3"/>
      <c r="V966" s="40"/>
      <c r="W966" s="40"/>
      <c r="X966" s="40"/>
      <c r="Y966" s="40"/>
      <c r="Z966" s="40"/>
      <c r="AA966" s="40"/>
      <c r="AB966" s="40"/>
      <c r="AC966" s="40"/>
      <c r="AD966" s="40"/>
      <c r="AE966" s="40"/>
      <c r="AF966" s="40"/>
      <c r="AG966" s="40"/>
      <c r="AH966" s="40"/>
      <c r="AI966" s="40"/>
      <c r="AJ966" s="40"/>
      <c r="AK966" s="40"/>
      <c r="AL966" s="40"/>
      <c r="AM966" s="40"/>
      <c r="AN966" s="40"/>
    </row>
    <row r="967" spans="1:40" ht="14.5">
      <c r="A967" s="3"/>
      <c r="B967" s="3"/>
      <c r="C967" s="3"/>
      <c r="D967" s="3"/>
      <c r="E967" s="3"/>
      <c r="F967" s="3"/>
      <c r="G967" s="3"/>
      <c r="H967" s="3"/>
      <c r="I967" s="3"/>
      <c r="J967" s="3"/>
      <c r="K967" s="3"/>
      <c r="L967" s="3"/>
      <c r="M967" s="3"/>
      <c r="N967" s="3"/>
      <c r="O967" s="3"/>
      <c r="P967" s="3"/>
      <c r="Q967" s="3"/>
      <c r="R967" s="3"/>
      <c r="S967" s="3"/>
      <c r="T967" s="3"/>
      <c r="U967" s="3"/>
      <c r="V967" s="40"/>
      <c r="W967" s="40"/>
      <c r="X967" s="40"/>
      <c r="Y967" s="40"/>
      <c r="Z967" s="40"/>
      <c r="AA967" s="40"/>
      <c r="AB967" s="40"/>
      <c r="AC967" s="40"/>
      <c r="AD967" s="40"/>
      <c r="AE967" s="40"/>
      <c r="AF967" s="40"/>
      <c r="AG967" s="40"/>
      <c r="AH967" s="40"/>
      <c r="AI967" s="40"/>
      <c r="AJ967" s="40"/>
      <c r="AK967" s="40"/>
      <c r="AL967" s="40"/>
      <c r="AM967" s="40"/>
      <c r="AN967" s="40"/>
    </row>
    <row r="968" spans="1:40" ht="14.5">
      <c r="A968" s="3"/>
      <c r="B968" s="3"/>
      <c r="C968" s="3"/>
      <c r="D968" s="3"/>
      <c r="E968" s="3"/>
      <c r="F968" s="3"/>
      <c r="G968" s="3"/>
      <c r="H968" s="3"/>
      <c r="I968" s="3"/>
      <c r="J968" s="3"/>
      <c r="K968" s="3"/>
      <c r="L968" s="3"/>
      <c r="M968" s="3"/>
      <c r="N968" s="3"/>
      <c r="O968" s="3"/>
      <c r="P968" s="3"/>
      <c r="Q968" s="3"/>
      <c r="R968" s="3"/>
      <c r="S968" s="3"/>
      <c r="T968" s="3"/>
      <c r="U968" s="3"/>
      <c r="V968" s="40"/>
      <c r="W968" s="40"/>
      <c r="X968" s="40"/>
      <c r="Y968" s="40"/>
      <c r="Z968" s="40"/>
      <c r="AA968" s="40"/>
      <c r="AB968" s="40"/>
      <c r="AC968" s="40"/>
      <c r="AD968" s="40"/>
      <c r="AE968" s="40"/>
      <c r="AF968" s="40"/>
      <c r="AG968" s="40"/>
      <c r="AH968" s="40"/>
      <c r="AI968" s="40"/>
      <c r="AJ968" s="40"/>
      <c r="AK968" s="40"/>
      <c r="AL968" s="40"/>
      <c r="AM968" s="40"/>
      <c r="AN968" s="40"/>
    </row>
    <row r="969" spans="1:40" ht="14.5">
      <c r="A969" s="3"/>
      <c r="B969" s="3"/>
      <c r="C969" s="3"/>
      <c r="D969" s="3"/>
      <c r="E969" s="3"/>
      <c r="F969" s="3"/>
      <c r="G969" s="3"/>
      <c r="H969" s="3"/>
      <c r="I969" s="3"/>
      <c r="J969" s="3"/>
      <c r="K969" s="3"/>
      <c r="L969" s="3"/>
      <c r="M969" s="3"/>
      <c r="N969" s="3"/>
      <c r="O969" s="3"/>
      <c r="P969" s="3"/>
      <c r="Q969" s="3"/>
      <c r="R969" s="3"/>
      <c r="S969" s="3"/>
      <c r="T969" s="3"/>
      <c r="U969" s="3"/>
      <c r="V969" s="40"/>
      <c r="W969" s="40"/>
      <c r="X969" s="40"/>
      <c r="Y969" s="40"/>
      <c r="Z969" s="40"/>
      <c r="AA969" s="40"/>
      <c r="AB969" s="40"/>
      <c r="AC969" s="40"/>
      <c r="AD969" s="40"/>
      <c r="AE969" s="40"/>
      <c r="AF969" s="40"/>
      <c r="AG969" s="40"/>
      <c r="AH969" s="40"/>
      <c r="AI969" s="40"/>
      <c r="AJ969" s="40"/>
      <c r="AK969" s="40"/>
      <c r="AL969" s="40"/>
      <c r="AM969" s="40"/>
      <c r="AN969" s="40"/>
    </row>
    <row r="970" spans="1:40" ht="14.5">
      <c r="A970" s="3"/>
      <c r="B970" s="3"/>
      <c r="C970" s="3"/>
      <c r="D970" s="3"/>
      <c r="E970" s="3"/>
      <c r="F970" s="3"/>
      <c r="G970" s="3"/>
      <c r="H970" s="3"/>
      <c r="I970" s="3"/>
      <c r="J970" s="3"/>
      <c r="K970" s="3"/>
      <c r="L970" s="3"/>
      <c r="M970" s="3"/>
      <c r="N970" s="3"/>
      <c r="O970" s="3"/>
      <c r="P970" s="3"/>
      <c r="Q970" s="3"/>
      <c r="R970" s="3"/>
      <c r="S970" s="3"/>
      <c r="T970" s="3"/>
      <c r="U970" s="3"/>
      <c r="V970" s="40"/>
      <c r="W970" s="40"/>
      <c r="X970" s="40"/>
      <c r="Y970" s="40"/>
      <c r="Z970" s="40"/>
      <c r="AA970" s="40"/>
      <c r="AB970" s="40"/>
      <c r="AC970" s="40"/>
      <c r="AD970" s="40"/>
      <c r="AE970" s="40"/>
      <c r="AF970" s="40"/>
      <c r="AG970" s="40"/>
      <c r="AH970" s="40"/>
      <c r="AI970" s="40"/>
      <c r="AJ970" s="40"/>
      <c r="AK970" s="40"/>
      <c r="AL970" s="40"/>
      <c r="AM970" s="40"/>
      <c r="AN970" s="40"/>
    </row>
    <row r="971" spans="1:40" ht="14.5">
      <c r="A971" s="3"/>
      <c r="B971" s="3"/>
      <c r="C971" s="3"/>
      <c r="D971" s="3"/>
      <c r="E971" s="3"/>
      <c r="F971" s="3"/>
      <c r="G971" s="3"/>
      <c r="H971" s="3"/>
      <c r="I971" s="3"/>
      <c r="J971" s="3"/>
      <c r="K971" s="3"/>
      <c r="L971" s="3"/>
      <c r="M971" s="3"/>
      <c r="N971" s="3"/>
      <c r="O971" s="3"/>
      <c r="P971" s="3"/>
      <c r="Q971" s="3"/>
      <c r="R971" s="3"/>
      <c r="S971" s="3"/>
      <c r="T971" s="3"/>
      <c r="U971" s="3"/>
      <c r="V971" s="40"/>
      <c r="W971" s="40"/>
      <c r="X971" s="40"/>
      <c r="Y971" s="40"/>
      <c r="Z971" s="40"/>
      <c r="AA971" s="40"/>
      <c r="AB971" s="40"/>
      <c r="AC971" s="40"/>
      <c r="AD971" s="40"/>
      <c r="AE971" s="40"/>
      <c r="AF971" s="40"/>
      <c r="AG971" s="40"/>
      <c r="AH971" s="40"/>
      <c r="AI971" s="40"/>
      <c r="AJ971" s="40"/>
      <c r="AK971" s="40"/>
      <c r="AL971" s="40"/>
      <c r="AM971" s="40"/>
      <c r="AN971" s="40"/>
    </row>
    <row r="972" spans="1:40" ht="14.5">
      <c r="A972" s="3"/>
      <c r="B972" s="3"/>
      <c r="C972" s="3"/>
      <c r="D972" s="3"/>
      <c r="E972" s="3"/>
      <c r="F972" s="3"/>
      <c r="G972" s="3"/>
      <c r="H972" s="3"/>
      <c r="I972" s="3"/>
      <c r="J972" s="3"/>
      <c r="K972" s="3"/>
      <c r="L972" s="3"/>
      <c r="M972" s="3"/>
      <c r="N972" s="3"/>
      <c r="O972" s="3"/>
      <c r="P972" s="3"/>
      <c r="Q972" s="3"/>
      <c r="R972" s="3"/>
      <c r="S972" s="3"/>
      <c r="T972" s="3"/>
      <c r="U972" s="3"/>
      <c r="V972" s="40"/>
      <c r="W972" s="40"/>
      <c r="X972" s="40"/>
      <c r="Y972" s="40"/>
      <c r="Z972" s="40"/>
      <c r="AA972" s="40"/>
      <c r="AB972" s="40"/>
      <c r="AC972" s="40"/>
      <c r="AD972" s="40"/>
      <c r="AE972" s="40"/>
      <c r="AF972" s="40"/>
      <c r="AG972" s="40"/>
      <c r="AH972" s="40"/>
      <c r="AI972" s="40"/>
      <c r="AJ972" s="40"/>
      <c r="AK972" s="40"/>
      <c r="AL972" s="40"/>
      <c r="AM972" s="40"/>
      <c r="AN972" s="40"/>
    </row>
    <row r="973" spans="1:40" ht="14.5">
      <c r="A973" s="3"/>
      <c r="B973" s="3"/>
      <c r="C973" s="3"/>
      <c r="D973" s="3"/>
      <c r="E973" s="3"/>
      <c r="F973" s="3"/>
      <c r="G973" s="3"/>
      <c r="H973" s="3"/>
      <c r="I973" s="3"/>
      <c r="J973" s="3"/>
      <c r="K973" s="3"/>
      <c r="L973" s="3"/>
      <c r="M973" s="3"/>
      <c r="N973" s="3"/>
      <c r="O973" s="3"/>
      <c r="P973" s="3"/>
      <c r="Q973" s="3"/>
      <c r="R973" s="3"/>
      <c r="S973" s="3"/>
      <c r="T973" s="3"/>
      <c r="U973" s="3"/>
      <c r="V973" s="40"/>
      <c r="W973" s="40"/>
      <c r="X973" s="40"/>
      <c r="Y973" s="40"/>
      <c r="Z973" s="40"/>
      <c r="AA973" s="40"/>
      <c r="AB973" s="40"/>
      <c r="AC973" s="40"/>
      <c r="AD973" s="40"/>
      <c r="AE973" s="40"/>
      <c r="AF973" s="40"/>
      <c r="AG973" s="40"/>
      <c r="AH973" s="40"/>
      <c r="AI973" s="40"/>
      <c r="AJ973" s="40"/>
      <c r="AK973" s="40"/>
      <c r="AL973" s="40"/>
      <c r="AM973" s="40"/>
      <c r="AN973" s="40"/>
    </row>
    <row r="974" spans="1:40" ht="14.5">
      <c r="A974" s="3"/>
      <c r="B974" s="3"/>
      <c r="C974" s="3"/>
      <c r="D974" s="3"/>
      <c r="E974" s="3"/>
      <c r="F974" s="3"/>
      <c r="G974" s="3"/>
      <c r="H974" s="3"/>
      <c r="I974" s="3"/>
      <c r="J974" s="3"/>
      <c r="K974" s="3"/>
      <c r="L974" s="3"/>
      <c r="M974" s="3"/>
      <c r="N974" s="3"/>
      <c r="O974" s="3"/>
      <c r="P974" s="3"/>
      <c r="Q974" s="3"/>
      <c r="R974" s="3"/>
      <c r="S974" s="3"/>
      <c r="T974" s="3"/>
      <c r="U974" s="3"/>
      <c r="V974" s="40"/>
      <c r="W974" s="40"/>
      <c r="X974" s="40"/>
      <c r="Y974" s="40"/>
      <c r="Z974" s="40"/>
      <c r="AA974" s="40"/>
      <c r="AB974" s="40"/>
      <c r="AC974" s="40"/>
      <c r="AD974" s="40"/>
      <c r="AE974" s="40"/>
      <c r="AF974" s="40"/>
      <c r="AG974" s="40"/>
      <c r="AH974" s="40"/>
      <c r="AI974" s="40"/>
      <c r="AJ974" s="40"/>
      <c r="AK974" s="40"/>
      <c r="AL974" s="40"/>
      <c r="AM974" s="40"/>
      <c r="AN974" s="40"/>
    </row>
    <row r="975" spans="1:40" ht="14.5">
      <c r="A975" s="3"/>
      <c r="B975" s="3"/>
      <c r="C975" s="3"/>
      <c r="D975" s="3"/>
      <c r="E975" s="3"/>
      <c r="F975" s="3"/>
      <c r="G975" s="3"/>
      <c r="H975" s="3"/>
      <c r="I975" s="3"/>
      <c r="J975" s="3"/>
      <c r="K975" s="3"/>
      <c r="L975" s="3"/>
      <c r="M975" s="3"/>
      <c r="N975" s="3"/>
      <c r="O975" s="3"/>
      <c r="P975" s="3"/>
      <c r="Q975" s="3"/>
      <c r="R975" s="3"/>
      <c r="S975" s="3"/>
      <c r="T975" s="3"/>
      <c r="U975" s="3"/>
      <c r="V975" s="40"/>
      <c r="W975" s="40"/>
      <c r="X975" s="40"/>
      <c r="Y975" s="40"/>
      <c r="Z975" s="40"/>
      <c r="AA975" s="40"/>
      <c r="AB975" s="40"/>
      <c r="AC975" s="40"/>
      <c r="AD975" s="40"/>
      <c r="AE975" s="40"/>
      <c r="AF975" s="40"/>
      <c r="AG975" s="40"/>
      <c r="AH975" s="40"/>
      <c r="AI975" s="40"/>
      <c r="AJ975" s="40"/>
      <c r="AK975" s="40"/>
      <c r="AL975" s="40"/>
      <c r="AM975" s="40"/>
      <c r="AN975" s="40"/>
    </row>
    <row r="976" spans="1:40" ht="14.5">
      <c r="A976" s="3"/>
      <c r="B976" s="3"/>
      <c r="C976" s="3"/>
      <c r="D976" s="3"/>
      <c r="E976" s="3"/>
      <c r="F976" s="3"/>
      <c r="G976" s="3"/>
      <c r="H976" s="3"/>
      <c r="I976" s="3"/>
      <c r="J976" s="3"/>
      <c r="K976" s="3"/>
      <c r="L976" s="3"/>
      <c r="M976" s="3"/>
      <c r="N976" s="3"/>
      <c r="O976" s="3"/>
      <c r="P976" s="3"/>
      <c r="Q976" s="3"/>
      <c r="R976" s="3"/>
      <c r="S976" s="3"/>
      <c r="T976" s="3"/>
      <c r="U976" s="3"/>
      <c r="V976" s="40"/>
      <c r="W976" s="40"/>
      <c r="X976" s="40"/>
      <c r="Y976" s="40"/>
      <c r="Z976" s="40"/>
      <c r="AA976" s="40"/>
      <c r="AB976" s="40"/>
      <c r="AC976" s="40"/>
      <c r="AD976" s="40"/>
      <c r="AE976" s="40"/>
      <c r="AF976" s="40"/>
      <c r="AG976" s="40"/>
      <c r="AH976" s="40"/>
      <c r="AI976" s="40"/>
      <c r="AJ976" s="40"/>
      <c r="AK976" s="40"/>
      <c r="AL976" s="40"/>
      <c r="AM976" s="40"/>
      <c r="AN976" s="40"/>
    </row>
    <row r="977" spans="1:40" ht="14.5">
      <c r="A977" s="3"/>
      <c r="B977" s="3"/>
      <c r="C977" s="3"/>
      <c r="D977" s="3"/>
      <c r="E977" s="3"/>
      <c r="F977" s="3"/>
      <c r="G977" s="3"/>
      <c r="H977" s="3"/>
      <c r="I977" s="3"/>
      <c r="J977" s="3"/>
      <c r="K977" s="3"/>
      <c r="L977" s="3"/>
      <c r="M977" s="3"/>
      <c r="N977" s="3"/>
      <c r="O977" s="3"/>
      <c r="P977" s="3"/>
      <c r="Q977" s="3"/>
      <c r="R977" s="3"/>
      <c r="S977" s="3"/>
      <c r="T977" s="3"/>
      <c r="U977" s="3"/>
      <c r="V977" s="40"/>
      <c r="W977" s="40"/>
      <c r="X977" s="40"/>
      <c r="Y977" s="40"/>
      <c r="Z977" s="40"/>
      <c r="AA977" s="40"/>
      <c r="AB977" s="40"/>
      <c r="AC977" s="40"/>
      <c r="AD977" s="40"/>
      <c r="AE977" s="40"/>
      <c r="AF977" s="40"/>
      <c r="AG977" s="40"/>
      <c r="AH977" s="40"/>
      <c r="AI977" s="40"/>
      <c r="AJ977" s="40"/>
      <c r="AK977" s="40"/>
      <c r="AL977" s="40"/>
      <c r="AM977" s="40"/>
      <c r="AN977" s="40"/>
    </row>
    <row r="978" spans="1:40" ht="14.5">
      <c r="A978" s="3"/>
      <c r="B978" s="3"/>
      <c r="C978" s="3"/>
      <c r="D978" s="3"/>
      <c r="E978" s="3"/>
      <c r="F978" s="3"/>
      <c r="G978" s="3"/>
      <c r="H978" s="3"/>
      <c r="I978" s="3"/>
      <c r="J978" s="3"/>
      <c r="K978" s="3"/>
      <c r="L978" s="3"/>
      <c r="M978" s="3"/>
      <c r="N978" s="3"/>
      <c r="O978" s="3"/>
      <c r="P978" s="3"/>
      <c r="Q978" s="3"/>
      <c r="R978" s="3"/>
      <c r="S978" s="3"/>
      <c r="T978" s="3"/>
      <c r="U978" s="3"/>
      <c r="V978" s="40"/>
      <c r="W978" s="40"/>
      <c r="X978" s="40"/>
      <c r="Y978" s="40"/>
      <c r="Z978" s="40"/>
      <c r="AA978" s="40"/>
      <c r="AB978" s="40"/>
      <c r="AC978" s="40"/>
      <c r="AD978" s="40"/>
      <c r="AE978" s="40"/>
      <c r="AF978" s="40"/>
      <c r="AG978" s="40"/>
      <c r="AH978" s="40"/>
      <c r="AI978" s="40"/>
      <c r="AJ978" s="40"/>
      <c r="AK978" s="40"/>
      <c r="AL978" s="40"/>
      <c r="AM978" s="40"/>
      <c r="AN978" s="40"/>
    </row>
    <row r="979" spans="1:40" ht="14.5">
      <c r="A979" s="3"/>
      <c r="B979" s="3"/>
      <c r="C979" s="3"/>
      <c r="D979" s="3"/>
      <c r="E979" s="3"/>
      <c r="F979" s="3"/>
      <c r="G979" s="3"/>
      <c r="H979" s="3"/>
      <c r="I979" s="3"/>
      <c r="J979" s="3"/>
      <c r="K979" s="3"/>
      <c r="L979" s="3"/>
      <c r="M979" s="3"/>
      <c r="N979" s="3"/>
      <c r="O979" s="3"/>
      <c r="P979" s="3"/>
      <c r="Q979" s="3"/>
      <c r="R979" s="3"/>
      <c r="S979" s="3"/>
      <c r="T979" s="3"/>
      <c r="U979" s="3"/>
      <c r="V979" s="40"/>
      <c r="W979" s="40"/>
      <c r="X979" s="40"/>
      <c r="Y979" s="40"/>
      <c r="Z979" s="40"/>
      <c r="AA979" s="40"/>
      <c r="AB979" s="40"/>
      <c r="AC979" s="40"/>
      <c r="AD979" s="40"/>
      <c r="AE979" s="40"/>
      <c r="AF979" s="40"/>
      <c r="AG979" s="40"/>
      <c r="AH979" s="40"/>
      <c r="AI979" s="40"/>
      <c r="AJ979" s="40"/>
      <c r="AK979" s="40"/>
      <c r="AL979" s="40"/>
      <c r="AM979" s="40"/>
      <c r="AN979" s="40"/>
    </row>
    <row r="980" spans="1:40" ht="14.5">
      <c r="A980" s="3"/>
      <c r="B980" s="3"/>
      <c r="C980" s="3"/>
      <c r="D980" s="3"/>
      <c r="E980" s="3"/>
      <c r="F980" s="3"/>
      <c r="G980" s="3"/>
      <c r="H980" s="3"/>
      <c r="I980" s="3"/>
      <c r="J980" s="3"/>
      <c r="K980" s="3"/>
      <c r="L980" s="3"/>
      <c r="M980" s="3"/>
      <c r="N980" s="3"/>
      <c r="O980" s="3"/>
      <c r="P980" s="3"/>
      <c r="Q980" s="3"/>
      <c r="R980" s="3"/>
      <c r="S980" s="3"/>
      <c r="T980" s="3"/>
      <c r="U980" s="3"/>
      <c r="V980" s="40"/>
      <c r="W980" s="40"/>
      <c r="X980" s="40"/>
      <c r="Y980" s="40"/>
      <c r="Z980" s="40"/>
      <c r="AA980" s="40"/>
      <c r="AB980" s="40"/>
      <c r="AC980" s="40"/>
      <c r="AD980" s="40"/>
      <c r="AE980" s="40"/>
      <c r="AF980" s="40"/>
      <c r="AG980" s="40"/>
      <c r="AH980" s="40"/>
      <c r="AI980" s="40"/>
      <c r="AJ980" s="40"/>
      <c r="AK980" s="40"/>
      <c r="AL980" s="40"/>
      <c r="AM980" s="40"/>
      <c r="AN980" s="40"/>
    </row>
    <row r="981" spans="1:40" ht="14.5">
      <c r="A981" s="3"/>
      <c r="B981" s="3"/>
      <c r="C981" s="3"/>
      <c r="D981" s="3"/>
      <c r="E981" s="3"/>
      <c r="F981" s="3"/>
      <c r="G981" s="3"/>
      <c r="H981" s="3"/>
      <c r="I981" s="3"/>
      <c r="J981" s="3"/>
      <c r="K981" s="3"/>
      <c r="L981" s="3"/>
      <c r="M981" s="3"/>
      <c r="N981" s="3"/>
      <c r="O981" s="3"/>
      <c r="P981" s="3"/>
      <c r="Q981" s="3"/>
      <c r="R981" s="3"/>
      <c r="S981" s="3"/>
      <c r="T981" s="3"/>
      <c r="U981" s="3"/>
      <c r="V981" s="40"/>
      <c r="W981" s="40"/>
      <c r="X981" s="40"/>
      <c r="Y981" s="40"/>
      <c r="Z981" s="40"/>
      <c r="AA981" s="40"/>
      <c r="AB981" s="40"/>
      <c r="AC981" s="40"/>
      <c r="AD981" s="40"/>
      <c r="AE981" s="40"/>
      <c r="AF981" s="40"/>
      <c r="AG981" s="40"/>
      <c r="AH981" s="40"/>
      <c r="AI981" s="40"/>
      <c r="AJ981" s="40"/>
      <c r="AK981" s="40"/>
      <c r="AL981" s="40"/>
      <c r="AM981" s="40"/>
      <c r="AN981" s="40"/>
    </row>
    <row r="982" spans="1:40" ht="14.5">
      <c r="A982" s="3"/>
      <c r="B982" s="3"/>
      <c r="C982" s="3"/>
      <c r="D982" s="3"/>
      <c r="E982" s="3"/>
      <c r="F982" s="3"/>
      <c r="G982" s="3"/>
      <c r="H982" s="3"/>
      <c r="I982" s="3"/>
      <c r="J982" s="3"/>
      <c r="K982" s="3"/>
      <c r="L982" s="3"/>
      <c r="M982" s="3"/>
      <c r="N982" s="3"/>
      <c r="O982" s="3"/>
      <c r="P982" s="3"/>
      <c r="Q982" s="3"/>
      <c r="R982" s="3"/>
      <c r="S982" s="3"/>
      <c r="T982" s="3"/>
      <c r="U982" s="3"/>
      <c r="V982" s="40"/>
      <c r="W982" s="40"/>
      <c r="X982" s="40"/>
      <c r="Y982" s="40"/>
      <c r="Z982" s="40"/>
      <c r="AA982" s="40"/>
      <c r="AB982" s="40"/>
      <c r="AC982" s="40"/>
      <c r="AD982" s="40"/>
      <c r="AE982" s="40"/>
      <c r="AF982" s="40"/>
      <c r="AG982" s="40"/>
      <c r="AH982" s="40"/>
      <c r="AI982" s="40"/>
      <c r="AJ982" s="40"/>
      <c r="AK982" s="40"/>
      <c r="AL982" s="40"/>
      <c r="AM982" s="40"/>
      <c r="AN982" s="40"/>
    </row>
    <row r="983" spans="1:40" ht="14.5">
      <c r="A983" s="3"/>
      <c r="B983" s="3"/>
      <c r="C983" s="3"/>
      <c r="D983" s="3"/>
      <c r="E983" s="3"/>
      <c r="F983" s="3"/>
      <c r="G983" s="3"/>
      <c r="H983" s="3"/>
      <c r="I983" s="3"/>
      <c r="J983" s="3"/>
      <c r="K983" s="3"/>
      <c r="L983" s="3"/>
      <c r="M983" s="3"/>
      <c r="N983" s="3"/>
      <c r="O983" s="3"/>
      <c r="P983" s="3"/>
      <c r="Q983" s="3"/>
      <c r="R983" s="3"/>
      <c r="S983" s="3"/>
      <c r="T983" s="3"/>
      <c r="U983" s="3"/>
      <c r="V983" s="40"/>
      <c r="W983" s="40"/>
      <c r="X983" s="40"/>
      <c r="Y983" s="40"/>
      <c r="Z983" s="40"/>
      <c r="AA983" s="40"/>
      <c r="AB983" s="40"/>
      <c r="AC983" s="40"/>
      <c r="AD983" s="40"/>
      <c r="AE983" s="40"/>
      <c r="AF983" s="40"/>
      <c r="AG983" s="40"/>
      <c r="AH983" s="40"/>
      <c r="AI983" s="40"/>
      <c r="AJ983" s="40"/>
      <c r="AK983" s="40"/>
      <c r="AL983" s="40"/>
      <c r="AM983" s="40"/>
      <c r="AN983" s="40"/>
    </row>
    <row r="984" spans="1:40" ht="14.5">
      <c r="A984" s="3"/>
      <c r="B984" s="3"/>
      <c r="C984" s="3"/>
      <c r="D984" s="3"/>
      <c r="E984" s="3"/>
      <c r="F984" s="3"/>
      <c r="G984" s="3"/>
      <c r="H984" s="3"/>
      <c r="I984" s="3"/>
      <c r="J984" s="3"/>
      <c r="K984" s="3"/>
      <c r="L984" s="3"/>
      <c r="M984" s="3"/>
      <c r="N984" s="3"/>
      <c r="O984" s="3"/>
      <c r="P984" s="3"/>
      <c r="Q984" s="3"/>
      <c r="R984" s="3"/>
      <c r="S984" s="3"/>
      <c r="T984" s="3"/>
      <c r="U984" s="3"/>
      <c r="V984" s="40"/>
      <c r="W984" s="40"/>
      <c r="X984" s="40"/>
      <c r="Y984" s="40"/>
      <c r="Z984" s="40"/>
      <c r="AA984" s="40"/>
      <c r="AB984" s="40"/>
      <c r="AC984" s="40"/>
      <c r="AD984" s="40"/>
      <c r="AE984" s="40"/>
      <c r="AF984" s="40"/>
      <c r="AG984" s="40"/>
      <c r="AH984" s="40"/>
      <c r="AI984" s="40"/>
      <c r="AJ984" s="40"/>
      <c r="AK984" s="40"/>
      <c r="AL984" s="40"/>
      <c r="AM984" s="40"/>
      <c r="AN984" s="40"/>
    </row>
    <row r="985" spans="1:40" ht="14.5">
      <c r="A985" s="3"/>
      <c r="B985" s="3"/>
      <c r="C985" s="3"/>
      <c r="D985" s="3"/>
      <c r="E985" s="3"/>
      <c r="F985" s="3"/>
      <c r="G985" s="3"/>
      <c r="H985" s="3"/>
      <c r="I985" s="3"/>
      <c r="J985" s="3"/>
      <c r="K985" s="3"/>
      <c r="L985" s="3"/>
      <c r="M985" s="3"/>
      <c r="N985" s="3"/>
      <c r="O985" s="3"/>
      <c r="P985" s="3"/>
      <c r="Q985" s="3"/>
      <c r="R985" s="3"/>
      <c r="S985" s="3"/>
      <c r="T985" s="3"/>
      <c r="U985" s="3"/>
      <c r="V985" s="40"/>
      <c r="W985" s="40"/>
      <c r="X985" s="40"/>
      <c r="Y985" s="40"/>
      <c r="Z985" s="40"/>
      <c r="AA985" s="40"/>
      <c r="AB985" s="40"/>
      <c r="AC985" s="40"/>
      <c r="AD985" s="40"/>
      <c r="AE985" s="40"/>
      <c r="AF985" s="40"/>
      <c r="AG985" s="40"/>
      <c r="AH985" s="40"/>
      <c r="AI985" s="40"/>
      <c r="AJ985" s="40"/>
      <c r="AK985" s="40"/>
      <c r="AL985" s="40"/>
      <c r="AM985" s="40"/>
      <c r="AN985" s="40"/>
    </row>
    <row r="986" spans="1:40" ht="14.5">
      <c r="A986" s="3"/>
      <c r="B986" s="3"/>
      <c r="C986" s="3"/>
      <c r="D986" s="3"/>
      <c r="E986" s="3"/>
      <c r="F986" s="3"/>
      <c r="G986" s="3"/>
      <c r="H986" s="3"/>
      <c r="I986" s="3"/>
      <c r="J986" s="3"/>
      <c r="K986" s="3"/>
      <c r="L986" s="3"/>
      <c r="M986" s="3"/>
      <c r="N986" s="3"/>
      <c r="O986" s="3"/>
      <c r="P986" s="3"/>
      <c r="Q986" s="3"/>
      <c r="R986" s="3"/>
      <c r="S986" s="3"/>
      <c r="T986" s="3"/>
      <c r="U986" s="3"/>
      <c r="V986" s="40"/>
      <c r="W986" s="40"/>
      <c r="X986" s="40"/>
      <c r="Y986" s="40"/>
      <c r="Z986" s="40"/>
      <c r="AA986" s="40"/>
      <c r="AB986" s="40"/>
      <c r="AC986" s="40"/>
      <c r="AD986" s="40"/>
      <c r="AE986" s="40"/>
      <c r="AF986" s="40"/>
      <c r="AG986" s="40"/>
      <c r="AH986" s="40"/>
      <c r="AI986" s="40"/>
      <c r="AJ986" s="40"/>
      <c r="AK986" s="40"/>
      <c r="AL986" s="40"/>
      <c r="AM986" s="40"/>
      <c r="AN986" s="40"/>
    </row>
    <row r="987" spans="1:40" ht="14.5">
      <c r="A987" s="3"/>
      <c r="B987" s="3"/>
      <c r="C987" s="3"/>
      <c r="D987" s="3"/>
      <c r="E987" s="3"/>
      <c r="F987" s="3"/>
      <c r="G987" s="3"/>
      <c r="H987" s="3"/>
      <c r="I987" s="3"/>
      <c r="J987" s="3"/>
      <c r="K987" s="3"/>
      <c r="L987" s="3"/>
      <c r="M987" s="3"/>
      <c r="N987" s="3"/>
      <c r="O987" s="3"/>
      <c r="P987" s="3"/>
      <c r="Q987" s="3"/>
      <c r="R987" s="3"/>
      <c r="S987" s="3"/>
      <c r="T987" s="3"/>
      <c r="U987" s="3"/>
      <c r="V987" s="40"/>
      <c r="W987" s="40"/>
      <c r="X987" s="40"/>
      <c r="Y987" s="40"/>
      <c r="Z987" s="40"/>
      <c r="AA987" s="40"/>
      <c r="AB987" s="40"/>
      <c r="AC987" s="40"/>
      <c r="AD987" s="40"/>
      <c r="AE987" s="40"/>
      <c r="AF987" s="40"/>
      <c r="AG987" s="40"/>
      <c r="AH987" s="40"/>
      <c r="AI987" s="40"/>
      <c r="AJ987" s="40"/>
      <c r="AK987" s="40"/>
      <c r="AL987" s="40"/>
      <c r="AM987" s="40"/>
      <c r="AN987" s="40"/>
    </row>
    <row r="988" spans="1:40" ht="14.5">
      <c r="A988" s="3"/>
      <c r="B988" s="3"/>
      <c r="C988" s="3"/>
      <c r="D988" s="3"/>
      <c r="E988" s="3"/>
      <c r="F988" s="3"/>
      <c r="G988" s="3"/>
      <c r="H988" s="3"/>
      <c r="I988" s="3"/>
      <c r="J988" s="3"/>
      <c r="K988" s="3"/>
      <c r="L988" s="3"/>
      <c r="M988" s="3"/>
      <c r="N988" s="3"/>
      <c r="O988" s="3"/>
      <c r="P988" s="3"/>
      <c r="Q988" s="3"/>
      <c r="R988" s="3"/>
      <c r="S988" s="3"/>
      <c r="T988" s="3"/>
      <c r="U988" s="3"/>
      <c r="V988" s="40"/>
      <c r="W988" s="40"/>
      <c r="X988" s="40"/>
      <c r="Y988" s="40"/>
      <c r="Z988" s="40"/>
      <c r="AA988" s="40"/>
      <c r="AB988" s="40"/>
      <c r="AC988" s="40"/>
      <c r="AD988" s="40"/>
      <c r="AE988" s="40"/>
      <c r="AF988" s="40"/>
      <c r="AG988" s="40"/>
      <c r="AH988" s="40"/>
      <c r="AI988" s="40"/>
      <c r="AJ988" s="40"/>
      <c r="AK988" s="40"/>
      <c r="AL988" s="40"/>
      <c r="AM988" s="40"/>
      <c r="AN988" s="40"/>
    </row>
    <row r="989" spans="1:40" ht="14.5">
      <c r="A989" s="3"/>
      <c r="B989" s="3"/>
      <c r="C989" s="3"/>
      <c r="D989" s="3"/>
      <c r="E989" s="3"/>
      <c r="F989" s="3"/>
      <c r="G989" s="3"/>
      <c r="H989" s="3"/>
      <c r="I989" s="3"/>
      <c r="J989" s="3"/>
      <c r="K989" s="3"/>
      <c r="L989" s="3"/>
      <c r="M989" s="3"/>
      <c r="N989" s="3"/>
      <c r="O989" s="3"/>
      <c r="P989" s="3"/>
      <c r="Q989" s="3"/>
      <c r="R989" s="3"/>
      <c r="S989" s="3"/>
      <c r="T989" s="3"/>
      <c r="U989" s="3"/>
      <c r="V989" s="40"/>
      <c r="W989" s="40"/>
      <c r="X989" s="40"/>
      <c r="Y989" s="40"/>
      <c r="Z989" s="40"/>
      <c r="AA989" s="40"/>
      <c r="AB989" s="40"/>
      <c r="AC989" s="40"/>
      <c r="AD989" s="40"/>
      <c r="AE989" s="40"/>
      <c r="AF989" s="40"/>
      <c r="AG989" s="40"/>
      <c r="AH989" s="40"/>
      <c r="AI989" s="40"/>
      <c r="AJ989" s="40"/>
      <c r="AK989" s="40"/>
      <c r="AL989" s="40"/>
      <c r="AM989" s="40"/>
      <c r="AN989" s="40"/>
    </row>
    <row r="990" spans="1:40" ht="14.5">
      <c r="A990" s="3"/>
      <c r="B990" s="3"/>
      <c r="C990" s="3"/>
      <c r="D990" s="3"/>
      <c r="E990" s="3"/>
      <c r="F990" s="3"/>
      <c r="G990" s="3"/>
      <c r="H990" s="3"/>
      <c r="I990" s="3"/>
      <c r="J990" s="3"/>
      <c r="K990" s="3"/>
      <c r="L990" s="3"/>
      <c r="M990" s="3"/>
      <c r="N990" s="3"/>
      <c r="O990" s="3"/>
      <c r="P990" s="3"/>
      <c r="Q990" s="3"/>
      <c r="R990" s="3"/>
      <c r="S990" s="3"/>
      <c r="T990" s="3"/>
      <c r="U990" s="3"/>
      <c r="V990" s="40"/>
      <c r="W990" s="40"/>
      <c r="X990" s="40"/>
      <c r="Y990" s="40"/>
      <c r="Z990" s="40"/>
      <c r="AA990" s="40"/>
      <c r="AB990" s="40"/>
      <c r="AC990" s="40"/>
      <c r="AD990" s="40"/>
      <c r="AE990" s="40"/>
      <c r="AF990" s="40"/>
      <c r="AG990" s="40"/>
      <c r="AH990" s="40"/>
      <c r="AI990" s="40"/>
      <c r="AJ990" s="40"/>
      <c r="AK990" s="40"/>
      <c r="AL990" s="40"/>
      <c r="AM990" s="40"/>
      <c r="AN990" s="40"/>
    </row>
    <row r="991" spans="1:40" ht="14.5">
      <c r="A991" s="3"/>
      <c r="B991" s="3"/>
      <c r="C991" s="3"/>
      <c r="D991" s="3"/>
      <c r="E991" s="3"/>
      <c r="F991" s="3"/>
      <c r="G991" s="3"/>
      <c r="H991" s="3"/>
      <c r="I991" s="3"/>
      <c r="J991" s="3"/>
      <c r="K991" s="3"/>
      <c r="L991" s="3"/>
      <c r="M991" s="3"/>
      <c r="N991" s="3"/>
      <c r="O991" s="3"/>
      <c r="P991" s="3"/>
      <c r="Q991" s="3"/>
      <c r="R991" s="3"/>
      <c r="S991" s="3"/>
      <c r="T991" s="3"/>
      <c r="U991" s="3"/>
      <c r="V991" s="40"/>
      <c r="W991" s="40"/>
      <c r="X991" s="40"/>
      <c r="Y991" s="40"/>
      <c r="Z991" s="40"/>
      <c r="AA991" s="40"/>
      <c r="AB991" s="40"/>
      <c r="AC991" s="40"/>
      <c r="AD991" s="40"/>
      <c r="AE991" s="40"/>
      <c r="AF991" s="40"/>
      <c r="AG991" s="40"/>
      <c r="AH991" s="40"/>
      <c r="AI991" s="40"/>
      <c r="AJ991" s="40"/>
      <c r="AK991" s="40"/>
      <c r="AL991" s="40"/>
      <c r="AM991" s="40"/>
      <c r="AN991" s="40"/>
    </row>
    <row r="992" spans="1:40" ht="14.5">
      <c r="A992" s="3"/>
      <c r="B992" s="3"/>
      <c r="C992" s="3"/>
      <c r="D992" s="3"/>
      <c r="E992" s="3"/>
      <c r="F992" s="3"/>
      <c r="G992" s="3"/>
      <c r="H992" s="3"/>
      <c r="I992" s="3"/>
      <c r="J992" s="3"/>
      <c r="K992" s="3"/>
      <c r="L992" s="3"/>
      <c r="M992" s="3"/>
      <c r="N992" s="3"/>
      <c r="O992" s="3"/>
      <c r="P992" s="3"/>
      <c r="Q992" s="3"/>
      <c r="R992" s="3"/>
      <c r="S992" s="3"/>
      <c r="T992" s="3"/>
      <c r="U992" s="3"/>
      <c r="V992" s="40"/>
      <c r="W992" s="40"/>
      <c r="X992" s="40"/>
      <c r="Y992" s="40"/>
      <c r="Z992" s="40"/>
      <c r="AA992" s="40"/>
      <c r="AB992" s="40"/>
      <c r="AC992" s="40"/>
      <c r="AD992" s="40"/>
      <c r="AE992" s="40"/>
      <c r="AF992" s="40"/>
      <c r="AG992" s="40"/>
      <c r="AH992" s="40"/>
      <c r="AI992" s="40"/>
      <c r="AJ992" s="40"/>
      <c r="AK992" s="40"/>
      <c r="AL992" s="40"/>
      <c r="AM992" s="40"/>
      <c r="AN992" s="40"/>
    </row>
    <row r="993" spans="1:40" ht="14.5">
      <c r="A993" s="3"/>
      <c r="B993" s="3"/>
      <c r="C993" s="3"/>
      <c r="D993" s="3"/>
      <c r="E993" s="3"/>
      <c r="F993" s="3"/>
      <c r="G993" s="3"/>
      <c r="H993" s="3"/>
      <c r="I993" s="3"/>
      <c r="J993" s="3"/>
      <c r="K993" s="3"/>
      <c r="L993" s="3"/>
      <c r="M993" s="3"/>
      <c r="N993" s="3"/>
      <c r="O993" s="3"/>
      <c r="P993" s="3"/>
      <c r="Q993" s="3"/>
      <c r="R993" s="3"/>
      <c r="S993" s="3"/>
      <c r="T993" s="3"/>
      <c r="U993" s="3"/>
      <c r="V993" s="40"/>
      <c r="W993" s="40"/>
      <c r="X993" s="40"/>
      <c r="Y993" s="40"/>
      <c r="Z993" s="40"/>
      <c r="AA993" s="40"/>
      <c r="AB993" s="40"/>
      <c r="AC993" s="40"/>
      <c r="AD993" s="40"/>
      <c r="AE993" s="40"/>
      <c r="AF993" s="40"/>
      <c r="AG993" s="40"/>
      <c r="AH993" s="40"/>
      <c r="AI993" s="40"/>
      <c r="AJ993" s="40"/>
      <c r="AK993" s="40"/>
      <c r="AL993" s="40"/>
      <c r="AM993" s="40"/>
      <c r="AN993" s="40"/>
    </row>
    <row r="994" spans="1:40" ht="14.5">
      <c r="A994" s="3"/>
      <c r="B994" s="3"/>
      <c r="C994" s="3"/>
      <c r="D994" s="3"/>
      <c r="E994" s="3"/>
      <c r="F994" s="3"/>
      <c r="G994" s="3"/>
      <c r="H994" s="3"/>
      <c r="I994" s="3"/>
      <c r="J994" s="3"/>
      <c r="K994" s="3"/>
      <c r="L994" s="3"/>
      <c r="M994" s="3"/>
      <c r="N994" s="3"/>
      <c r="O994" s="3"/>
      <c r="P994" s="3"/>
      <c r="Q994" s="3"/>
      <c r="R994" s="3"/>
      <c r="S994" s="3"/>
      <c r="T994" s="3"/>
      <c r="U994" s="3"/>
      <c r="V994" s="40"/>
      <c r="W994" s="40"/>
      <c r="X994" s="40"/>
      <c r="Y994" s="40"/>
      <c r="Z994" s="40"/>
      <c r="AA994" s="40"/>
      <c r="AB994" s="40"/>
      <c r="AC994" s="40"/>
      <c r="AD994" s="40"/>
      <c r="AE994" s="40"/>
      <c r="AF994" s="40"/>
      <c r="AG994" s="40"/>
      <c r="AH994" s="40"/>
      <c r="AI994" s="40"/>
      <c r="AJ994" s="40"/>
      <c r="AK994" s="40"/>
      <c r="AL994" s="40"/>
      <c r="AM994" s="40"/>
      <c r="AN994" s="40"/>
    </row>
    <row r="995" spans="1:40" ht="14.5">
      <c r="A995" s="3"/>
      <c r="B995" s="3"/>
      <c r="C995" s="3"/>
      <c r="D995" s="3"/>
      <c r="E995" s="3"/>
      <c r="F995" s="3"/>
      <c r="G995" s="3"/>
      <c r="H995" s="3"/>
      <c r="I995" s="3"/>
      <c r="J995" s="3"/>
      <c r="K995" s="3"/>
      <c r="L995" s="3"/>
      <c r="M995" s="3"/>
      <c r="N995" s="3"/>
      <c r="O995" s="3"/>
      <c r="P995" s="3"/>
      <c r="Q995" s="3"/>
      <c r="R995" s="3"/>
      <c r="S995" s="3"/>
      <c r="T995" s="3"/>
      <c r="U995" s="3"/>
      <c r="V995" s="40"/>
      <c r="W995" s="40"/>
      <c r="X995" s="40"/>
      <c r="Y995" s="40"/>
      <c r="Z995" s="40"/>
      <c r="AA995" s="40"/>
      <c r="AB995" s="40"/>
      <c r="AC995" s="40"/>
      <c r="AD995" s="40"/>
      <c r="AE995" s="40"/>
      <c r="AF995" s="40"/>
      <c r="AG995" s="40"/>
      <c r="AH995" s="40"/>
      <c r="AI995" s="40"/>
      <c r="AJ995" s="40"/>
      <c r="AK995" s="40"/>
      <c r="AL995" s="40"/>
      <c r="AM995" s="40"/>
      <c r="AN995" s="40"/>
    </row>
    <row r="996" spans="1:40" ht="14.5">
      <c r="A996" s="3"/>
      <c r="B996" s="3"/>
      <c r="C996" s="3"/>
      <c r="D996" s="3"/>
      <c r="E996" s="3"/>
      <c r="F996" s="3"/>
      <c r="G996" s="3"/>
      <c r="H996" s="3"/>
      <c r="I996" s="3"/>
      <c r="J996" s="3"/>
      <c r="K996" s="3"/>
      <c r="L996" s="3"/>
      <c r="M996" s="3"/>
      <c r="N996" s="3"/>
      <c r="O996" s="3"/>
      <c r="P996" s="3"/>
      <c r="Q996" s="3"/>
      <c r="R996" s="3"/>
      <c r="S996" s="3"/>
      <c r="T996" s="3"/>
      <c r="U996" s="3"/>
      <c r="V996" s="40"/>
      <c r="W996" s="40"/>
      <c r="X996" s="40"/>
      <c r="Y996" s="40"/>
      <c r="Z996" s="40"/>
      <c r="AA996" s="40"/>
      <c r="AB996" s="40"/>
      <c r="AC996" s="40"/>
      <c r="AD996" s="40"/>
      <c r="AE996" s="40"/>
      <c r="AF996" s="40"/>
      <c r="AG996" s="40"/>
      <c r="AH996" s="40"/>
      <c r="AI996" s="40"/>
      <c r="AJ996" s="40"/>
      <c r="AK996" s="40"/>
      <c r="AL996" s="40"/>
      <c r="AM996" s="40"/>
      <c r="AN996" s="40"/>
    </row>
    <row r="997" spans="1:40" ht="14.5">
      <c r="A997" s="3"/>
      <c r="B997" s="3"/>
      <c r="C997" s="3"/>
      <c r="D997" s="3"/>
      <c r="E997" s="3"/>
      <c r="F997" s="3"/>
      <c r="G997" s="3"/>
      <c r="H997" s="3"/>
      <c r="I997" s="3"/>
      <c r="J997" s="3"/>
      <c r="K997" s="3"/>
      <c r="L997" s="3"/>
      <c r="M997" s="3"/>
      <c r="N997" s="3"/>
      <c r="O997" s="3"/>
      <c r="P997" s="3"/>
      <c r="Q997" s="3"/>
      <c r="R997" s="3"/>
      <c r="S997" s="3"/>
      <c r="T997" s="3"/>
      <c r="U997" s="3"/>
      <c r="V997" s="40"/>
      <c r="W997" s="40"/>
      <c r="X997" s="40"/>
      <c r="Y997" s="40"/>
      <c r="Z997" s="40"/>
      <c r="AA997" s="40"/>
      <c r="AB997" s="40"/>
      <c r="AC997" s="40"/>
      <c r="AD997" s="40"/>
      <c r="AE997" s="40"/>
      <c r="AF997" s="40"/>
      <c r="AG997" s="40"/>
      <c r="AH997" s="40"/>
      <c r="AI997" s="40"/>
      <c r="AJ997" s="40"/>
      <c r="AK997" s="40"/>
      <c r="AL997" s="40"/>
      <c r="AM997" s="40"/>
      <c r="AN997" s="40"/>
    </row>
    <row r="998" spans="1:40" ht="14.5">
      <c r="A998" s="3"/>
      <c r="B998" s="3"/>
      <c r="C998" s="3"/>
      <c r="D998" s="3"/>
      <c r="E998" s="3"/>
      <c r="F998" s="3"/>
      <c r="G998" s="3"/>
      <c r="H998" s="3"/>
      <c r="I998" s="3"/>
      <c r="J998" s="3"/>
      <c r="K998" s="3"/>
      <c r="L998" s="3"/>
      <c r="M998" s="3"/>
      <c r="N998" s="3"/>
      <c r="O998" s="3"/>
      <c r="P998" s="3"/>
      <c r="Q998" s="3"/>
      <c r="R998" s="3"/>
      <c r="S998" s="3"/>
      <c r="T998" s="3"/>
      <c r="U998" s="3"/>
      <c r="V998" s="40"/>
      <c r="W998" s="40"/>
      <c r="X998" s="40"/>
      <c r="Y998" s="40"/>
      <c r="Z998" s="40"/>
      <c r="AA998" s="40"/>
      <c r="AB998" s="40"/>
      <c r="AC998" s="40"/>
      <c r="AD998" s="40"/>
      <c r="AE998" s="40"/>
      <c r="AF998" s="40"/>
      <c r="AG998" s="40"/>
      <c r="AH998" s="40"/>
      <c r="AI998" s="40"/>
      <c r="AJ998" s="40"/>
      <c r="AK998" s="40"/>
      <c r="AL998" s="40"/>
      <c r="AM998" s="40"/>
      <c r="AN998" s="40"/>
    </row>
    <row r="999" spans="1:40" ht="14.5">
      <c r="A999" s="3"/>
      <c r="B999" s="3"/>
      <c r="C999" s="3"/>
      <c r="D999" s="3"/>
      <c r="E999" s="3"/>
      <c r="F999" s="3"/>
      <c r="G999" s="3"/>
      <c r="H999" s="3"/>
      <c r="I999" s="3"/>
      <c r="J999" s="3"/>
      <c r="K999" s="3"/>
      <c r="L999" s="3"/>
      <c r="M999" s="3"/>
      <c r="N999" s="3"/>
      <c r="O999" s="3"/>
      <c r="P999" s="3"/>
      <c r="Q999" s="3"/>
      <c r="R999" s="3"/>
      <c r="S999" s="3"/>
      <c r="T999" s="3"/>
      <c r="U999" s="3"/>
      <c r="V999" s="40"/>
      <c r="W999" s="40"/>
      <c r="X999" s="40"/>
      <c r="Y999" s="40"/>
      <c r="Z999" s="40"/>
      <c r="AA999" s="40"/>
      <c r="AB999" s="40"/>
      <c r="AC999" s="40"/>
      <c r="AD999" s="40"/>
      <c r="AE999" s="40"/>
      <c r="AF999" s="40"/>
      <c r="AG999" s="40"/>
      <c r="AH999" s="40"/>
      <c r="AI999" s="40"/>
      <c r="AJ999" s="40"/>
      <c r="AK999" s="40"/>
      <c r="AL999" s="40"/>
      <c r="AM999" s="40"/>
      <c r="AN999" s="40"/>
    </row>
    <row r="1000" spans="1:40" ht="14.5">
      <c r="A1000" s="3"/>
      <c r="B1000" s="3"/>
      <c r="C1000" s="3"/>
      <c r="D1000" s="3"/>
      <c r="E1000" s="3"/>
      <c r="F1000" s="3"/>
      <c r="G1000" s="3"/>
      <c r="H1000" s="3"/>
      <c r="I1000" s="3"/>
      <c r="J1000" s="3"/>
      <c r="K1000" s="3"/>
      <c r="L1000" s="3"/>
      <c r="M1000" s="3"/>
      <c r="N1000" s="3"/>
      <c r="O1000" s="3"/>
      <c r="P1000" s="3"/>
      <c r="Q1000" s="3"/>
      <c r="R1000" s="3"/>
      <c r="S1000" s="3"/>
      <c r="T1000" s="3"/>
      <c r="U1000" s="3"/>
      <c r="V1000" s="40"/>
      <c r="W1000" s="40"/>
      <c r="X1000" s="40"/>
      <c r="Y1000" s="40"/>
      <c r="Z1000" s="40"/>
      <c r="AA1000" s="40"/>
      <c r="AB1000" s="40"/>
      <c r="AC1000" s="40"/>
      <c r="AD1000" s="40"/>
      <c r="AE1000" s="40"/>
      <c r="AF1000" s="40"/>
      <c r="AG1000" s="40"/>
      <c r="AH1000" s="40"/>
      <c r="AI1000" s="40"/>
      <c r="AJ1000" s="40"/>
      <c r="AK1000" s="40"/>
      <c r="AL1000" s="40"/>
      <c r="AM1000" s="40"/>
      <c r="AN1000" s="40"/>
    </row>
    <row r="1001" spans="1:40" ht="14.5">
      <c r="A1001" s="3"/>
      <c r="B1001" s="3"/>
      <c r="C1001" s="3"/>
      <c r="D1001" s="3"/>
      <c r="E1001" s="3"/>
      <c r="F1001" s="3"/>
      <c r="G1001" s="3"/>
      <c r="H1001" s="3"/>
      <c r="I1001" s="3"/>
      <c r="J1001" s="3"/>
      <c r="K1001" s="3"/>
      <c r="L1001" s="3"/>
      <c r="M1001" s="3"/>
      <c r="N1001" s="3"/>
      <c r="O1001" s="3"/>
      <c r="P1001" s="3"/>
      <c r="Q1001" s="3"/>
      <c r="R1001" s="3"/>
      <c r="S1001" s="3"/>
      <c r="T1001" s="3"/>
      <c r="U1001" s="3"/>
      <c r="V1001" s="40"/>
      <c r="W1001" s="40"/>
      <c r="X1001" s="40"/>
      <c r="Y1001" s="40"/>
      <c r="Z1001" s="40"/>
      <c r="AA1001" s="40"/>
      <c r="AB1001" s="40"/>
      <c r="AC1001" s="40"/>
      <c r="AD1001" s="40"/>
      <c r="AE1001" s="40"/>
      <c r="AF1001" s="40"/>
      <c r="AG1001" s="40"/>
      <c r="AH1001" s="40"/>
      <c r="AI1001" s="40"/>
      <c r="AJ1001" s="40"/>
      <c r="AK1001" s="40"/>
      <c r="AL1001" s="40"/>
      <c r="AM1001" s="40"/>
      <c r="AN1001" s="40"/>
    </row>
    <row r="1002" spans="1:40" ht="14.5">
      <c r="A1002" s="3"/>
      <c r="B1002" s="3"/>
      <c r="C1002" s="3"/>
      <c r="D1002" s="3"/>
      <c r="E1002" s="3"/>
      <c r="F1002" s="3"/>
      <c r="G1002" s="3"/>
      <c r="H1002" s="3"/>
      <c r="I1002" s="3"/>
      <c r="J1002" s="3"/>
      <c r="K1002" s="3"/>
      <c r="L1002" s="3"/>
      <c r="M1002" s="3"/>
      <c r="N1002" s="3"/>
      <c r="O1002" s="3"/>
      <c r="P1002" s="3"/>
      <c r="Q1002" s="3"/>
      <c r="R1002" s="3"/>
      <c r="S1002" s="3"/>
      <c r="T1002" s="3"/>
      <c r="U1002" s="3"/>
      <c r="V1002" s="40"/>
      <c r="W1002" s="40"/>
      <c r="X1002" s="40"/>
      <c r="Y1002" s="40"/>
      <c r="Z1002" s="40"/>
      <c r="AA1002" s="40"/>
      <c r="AB1002" s="40"/>
      <c r="AC1002" s="40"/>
      <c r="AD1002" s="40"/>
      <c r="AE1002" s="40"/>
      <c r="AF1002" s="40"/>
      <c r="AG1002" s="40"/>
      <c r="AH1002" s="40"/>
      <c r="AI1002" s="40"/>
      <c r="AJ1002" s="40"/>
      <c r="AK1002" s="40"/>
      <c r="AL1002" s="40"/>
      <c r="AM1002" s="40"/>
      <c r="AN1002" s="40"/>
    </row>
    <row r="1003" spans="1:40" ht="14.5">
      <c r="A1003" s="3"/>
      <c r="B1003" s="3"/>
      <c r="C1003" s="3"/>
      <c r="D1003" s="3"/>
      <c r="E1003" s="3"/>
      <c r="F1003" s="3"/>
      <c r="G1003" s="3"/>
      <c r="H1003" s="3"/>
      <c r="I1003" s="3"/>
      <c r="J1003" s="3"/>
      <c r="K1003" s="3"/>
      <c r="L1003" s="3"/>
      <c r="M1003" s="3"/>
      <c r="N1003" s="3"/>
      <c r="O1003" s="3"/>
      <c r="P1003" s="3"/>
      <c r="Q1003" s="3"/>
      <c r="R1003" s="3"/>
      <c r="S1003" s="3"/>
      <c r="T1003" s="3"/>
      <c r="U1003" s="3"/>
      <c r="V1003" s="40"/>
      <c r="W1003" s="40"/>
      <c r="X1003" s="40"/>
      <c r="Y1003" s="40"/>
      <c r="Z1003" s="40"/>
      <c r="AA1003" s="40"/>
      <c r="AB1003" s="40"/>
      <c r="AC1003" s="40"/>
      <c r="AD1003" s="40"/>
      <c r="AE1003" s="40"/>
      <c r="AF1003" s="40"/>
      <c r="AG1003" s="40"/>
      <c r="AH1003" s="40"/>
      <c r="AI1003" s="40"/>
      <c r="AJ1003" s="40"/>
      <c r="AK1003" s="40"/>
      <c r="AL1003" s="40"/>
      <c r="AM1003" s="40"/>
      <c r="AN1003" s="40"/>
    </row>
    <row r="1004" spans="1:40" ht="14.5">
      <c r="A1004" s="3"/>
      <c r="B1004" s="3"/>
      <c r="C1004" s="3"/>
      <c r="D1004" s="3"/>
      <c r="E1004" s="3"/>
      <c r="F1004" s="3"/>
      <c r="G1004" s="3"/>
      <c r="H1004" s="3"/>
      <c r="I1004" s="3"/>
      <c r="J1004" s="3"/>
      <c r="K1004" s="3"/>
      <c r="L1004" s="3"/>
      <c r="M1004" s="3"/>
      <c r="N1004" s="3"/>
      <c r="O1004" s="3"/>
      <c r="P1004" s="3"/>
      <c r="Q1004" s="3"/>
      <c r="R1004" s="3"/>
      <c r="S1004" s="3"/>
      <c r="T1004" s="3"/>
      <c r="U1004" s="3"/>
      <c r="V1004" s="40"/>
      <c r="W1004" s="40"/>
      <c r="X1004" s="40"/>
      <c r="Y1004" s="40"/>
      <c r="Z1004" s="40"/>
      <c r="AA1004" s="40"/>
      <c r="AB1004" s="40"/>
      <c r="AC1004" s="40"/>
      <c r="AD1004" s="40"/>
      <c r="AE1004" s="40"/>
      <c r="AF1004" s="40"/>
      <c r="AG1004" s="40"/>
      <c r="AH1004" s="40"/>
      <c r="AI1004" s="40"/>
      <c r="AJ1004" s="40"/>
      <c r="AK1004" s="40"/>
      <c r="AL1004" s="40"/>
      <c r="AM1004" s="40"/>
      <c r="AN1004" s="40"/>
    </row>
    <row r="1005" spans="1:40" ht="14.5">
      <c r="A1005" s="3"/>
      <c r="B1005" s="3"/>
      <c r="C1005" s="3"/>
      <c r="D1005" s="3"/>
      <c r="E1005" s="3"/>
      <c r="F1005" s="3"/>
      <c r="G1005" s="3"/>
      <c r="H1005" s="3"/>
      <c r="I1005" s="3"/>
      <c r="J1005" s="3"/>
      <c r="K1005" s="3"/>
      <c r="L1005" s="3"/>
      <c r="M1005" s="3"/>
      <c r="N1005" s="3"/>
      <c r="O1005" s="3"/>
      <c r="P1005" s="3"/>
      <c r="Q1005" s="3"/>
      <c r="R1005" s="3"/>
      <c r="S1005" s="3"/>
      <c r="T1005" s="3"/>
      <c r="U1005" s="3"/>
      <c r="V1005" s="40"/>
      <c r="W1005" s="40"/>
      <c r="X1005" s="40"/>
      <c r="Y1005" s="40"/>
      <c r="Z1005" s="40"/>
      <c r="AA1005" s="40"/>
      <c r="AB1005" s="40"/>
      <c r="AC1005" s="40"/>
      <c r="AD1005" s="40"/>
      <c r="AE1005" s="40"/>
      <c r="AF1005" s="40"/>
      <c r="AG1005" s="40"/>
      <c r="AH1005" s="40"/>
      <c r="AI1005" s="40"/>
      <c r="AJ1005" s="40"/>
      <c r="AK1005" s="40"/>
      <c r="AL1005" s="40"/>
      <c r="AM1005" s="40"/>
      <c r="AN1005" s="40"/>
    </row>
    <row r="1006" spans="1:40" ht="14.5">
      <c r="A1006" s="3"/>
      <c r="B1006" s="3"/>
      <c r="C1006" s="3"/>
      <c r="D1006" s="3"/>
      <c r="E1006" s="3"/>
      <c r="F1006" s="3"/>
      <c r="G1006" s="3"/>
      <c r="H1006" s="3"/>
      <c r="I1006" s="3"/>
      <c r="J1006" s="3"/>
      <c r="K1006" s="3"/>
      <c r="L1006" s="3"/>
      <c r="M1006" s="3"/>
      <c r="N1006" s="3"/>
      <c r="O1006" s="3"/>
      <c r="P1006" s="3"/>
      <c r="Q1006" s="3"/>
      <c r="R1006" s="3"/>
      <c r="S1006" s="3"/>
      <c r="T1006" s="3"/>
      <c r="U1006" s="3"/>
      <c r="V1006" s="40"/>
      <c r="W1006" s="40"/>
      <c r="X1006" s="40"/>
      <c r="Y1006" s="40"/>
      <c r="Z1006" s="40"/>
      <c r="AA1006" s="40"/>
      <c r="AB1006" s="40"/>
      <c r="AC1006" s="40"/>
      <c r="AD1006" s="40"/>
      <c r="AE1006" s="40"/>
      <c r="AF1006" s="40"/>
      <c r="AG1006" s="40"/>
      <c r="AH1006" s="40"/>
      <c r="AI1006" s="40"/>
      <c r="AJ1006" s="40"/>
      <c r="AK1006" s="40"/>
      <c r="AL1006" s="40"/>
      <c r="AM1006" s="40"/>
      <c r="AN1006" s="40"/>
    </row>
    <row r="1007" spans="1:40" ht="14.5">
      <c r="A1007" s="3"/>
      <c r="B1007" s="3"/>
      <c r="C1007" s="3"/>
      <c r="D1007" s="3"/>
      <c r="E1007" s="3"/>
      <c r="F1007" s="3"/>
      <c r="G1007" s="3"/>
      <c r="H1007" s="3"/>
      <c r="I1007" s="3"/>
      <c r="J1007" s="3"/>
      <c r="K1007" s="3"/>
      <c r="L1007" s="3"/>
      <c r="M1007" s="3"/>
      <c r="N1007" s="3"/>
      <c r="O1007" s="3"/>
      <c r="P1007" s="3"/>
      <c r="Q1007" s="3"/>
      <c r="R1007" s="3"/>
      <c r="S1007" s="3"/>
      <c r="T1007" s="3"/>
      <c r="U1007" s="3"/>
      <c r="V1007" s="40"/>
      <c r="W1007" s="40"/>
      <c r="X1007" s="40"/>
      <c r="Y1007" s="40"/>
      <c r="Z1007" s="40"/>
      <c r="AA1007" s="40"/>
      <c r="AB1007" s="40"/>
      <c r="AC1007" s="40"/>
      <c r="AD1007" s="40"/>
      <c r="AE1007" s="40"/>
      <c r="AF1007" s="40"/>
      <c r="AG1007" s="40"/>
      <c r="AH1007" s="40"/>
      <c r="AI1007" s="40"/>
      <c r="AJ1007" s="40"/>
      <c r="AK1007" s="40"/>
      <c r="AL1007" s="40"/>
      <c r="AM1007" s="40"/>
      <c r="AN1007" s="40"/>
    </row>
    <row r="1008" spans="1:40" ht="14.5">
      <c r="A1008" s="3"/>
      <c r="B1008" s="3"/>
      <c r="C1008" s="3"/>
      <c r="D1008" s="3"/>
      <c r="E1008" s="3"/>
      <c r="F1008" s="3"/>
      <c r="G1008" s="3"/>
      <c r="H1008" s="3"/>
      <c r="I1008" s="3"/>
      <c r="J1008" s="3"/>
      <c r="K1008" s="3"/>
      <c r="L1008" s="3"/>
      <c r="M1008" s="3"/>
      <c r="N1008" s="3"/>
      <c r="O1008" s="3"/>
      <c r="P1008" s="3"/>
      <c r="Q1008" s="3"/>
      <c r="R1008" s="3"/>
      <c r="S1008" s="3"/>
      <c r="T1008" s="3"/>
      <c r="U1008" s="3"/>
      <c r="V1008" s="40"/>
      <c r="W1008" s="40"/>
      <c r="X1008" s="40"/>
      <c r="Y1008" s="40"/>
      <c r="Z1008" s="40"/>
      <c r="AA1008" s="40"/>
      <c r="AB1008" s="40"/>
      <c r="AC1008" s="40"/>
      <c r="AD1008" s="40"/>
      <c r="AE1008" s="40"/>
      <c r="AF1008" s="40"/>
      <c r="AG1008" s="40"/>
      <c r="AH1008" s="40"/>
      <c r="AI1008" s="40"/>
      <c r="AJ1008" s="40"/>
      <c r="AK1008" s="40"/>
      <c r="AL1008" s="40"/>
      <c r="AM1008" s="40"/>
      <c r="AN1008" s="40"/>
    </row>
    <row r="1009" spans="1:40" ht="14.5">
      <c r="A1009" s="3"/>
      <c r="B1009" s="3"/>
      <c r="C1009" s="3"/>
      <c r="D1009" s="3"/>
      <c r="E1009" s="3"/>
      <c r="F1009" s="3"/>
      <c r="G1009" s="3"/>
      <c r="H1009" s="3"/>
      <c r="I1009" s="3"/>
      <c r="J1009" s="3"/>
      <c r="K1009" s="3"/>
      <c r="L1009" s="3"/>
      <c r="M1009" s="3"/>
      <c r="N1009" s="3"/>
      <c r="O1009" s="3"/>
      <c r="P1009" s="3"/>
      <c r="Q1009" s="3"/>
      <c r="R1009" s="3"/>
      <c r="S1009" s="3"/>
      <c r="T1009" s="3"/>
      <c r="U1009" s="3"/>
      <c r="V1009" s="40"/>
      <c r="W1009" s="40"/>
      <c r="X1009" s="40"/>
      <c r="Y1009" s="40"/>
      <c r="Z1009" s="40"/>
      <c r="AA1009" s="40"/>
      <c r="AB1009" s="40"/>
      <c r="AC1009" s="40"/>
      <c r="AD1009" s="40"/>
      <c r="AE1009" s="40"/>
      <c r="AF1009" s="40"/>
      <c r="AG1009" s="40"/>
      <c r="AH1009" s="40"/>
      <c r="AI1009" s="40"/>
      <c r="AJ1009" s="40"/>
      <c r="AK1009" s="40"/>
      <c r="AL1009" s="40"/>
      <c r="AM1009" s="40"/>
      <c r="AN1009" s="40"/>
    </row>
    <row r="1010" spans="1:40" ht="14.5">
      <c r="A1010" s="3"/>
      <c r="B1010" s="3"/>
      <c r="C1010" s="3"/>
      <c r="D1010" s="3"/>
      <c r="E1010" s="3"/>
      <c r="F1010" s="3"/>
      <c r="G1010" s="3"/>
      <c r="H1010" s="3"/>
      <c r="I1010" s="3"/>
      <c r="J1010" s="3"/>
      <c r="K1010" s="3"/>
      <c r="L1010" s="3"/>
      <c r="M1010" s="3"/>
      <c r="N1010" s="3"/>
      <c r="O1010" s="3"/>
      <c r="P1010" s="3"/>
      <c r="Q1010" s="3"/>
      <c r="R1010" s="3"/>
      <c r="S1010" s="3"/>
      <c r="T1010" s="3"/>
      <c r="U1010" s="3"/>
      <c r="V1010" s="40"/>
      <c r="W1010" s="40"/>
      <c r="X1010" s="40"/>
      <c r="Y1010" s="40"/>
      <c r="Z1010" s="40"/>
      <c r="AA1010" s="40"/>
      <c r="AB1010" s="40"/>
      <c r="AC1010" s="40"/>
      <c r="AD1010" s="40"/>
      <c r="AE1010" s="40"/>
      <c r="AF1010" s="40"/>
      <c r="AG1010" s="40"/>
      <c r="AH1010" s="40"/>
      <c r="AI1010" s="40"/>
      <c r="AJ1010" s="40"/>
      <c r="AK1010" s="40"/>
      <c r="AL1010" s="40"/>
      <c r="AM1010" s="40"/>
      <c r="AN1010" s="40"/>
    </row>
    <row r="1011" spans="1:40" ht="14.5">
      <c r="A1011" s="3"/>
      <c r="B1011" s="3"/>
      <c r="C1011" s="3"/>
      <c r="D1011" s="3"/>
      <c r="E1011" s="3"/>
      <c r="F1011" s="3"/>
      <c r="G1011" s="3"/>
      <c r="H1011" s="3"/>
      <c r="I1011" s="3"/>
      <c r="J1011" s="3"/>
      <c r="K1011" s="3"/>
      <c r="L1011" s="3"/>
      <c r="M1011" s="3"/>
      <c r="N1011" s="3"/>
      <c r="O1011" s="3"/>
      <c r="P1011" s="3"/>
      <c r="Q1011" s="3"/>
      <c r="R1011" s="3"/>
      <c r="S1011" s="3"/>
      <c r="T1011" s="3"/>
      <c r="U1011" s="3"/>
      <c r="V1011" s="40"/>
      <c r="W1011" s="40"/>
      <c r="X1011" s="40"/>
      <c r="Y1011" s="40"/>
      <c r="Z1011" s="40"/>
      <c r="AA1011" s="40"/>
      <c r="AB1011" s="40"/>
      <c r="AC1011" s="40"/>
      <c r="AD1011" s="40"/>
      <c r="AE1011" s="40"/>
      <c r="AF1011" s="40"/>
      <c r="AG1011" s="40"/>
      <c r="AH1011" s="40"/>
      <c r="AI1011" s="40"/>
      <c r="AJ1011" s="40"/>
      <c r="AK1011" s="40"/>
      <c r="AL1011" s="40"/>
      <c r="AM1011" s="40"/>
      <c r="AN1011" s="40"/>
    </row>
    <row r="1012" spans="1:40" ht="14.5">
      <c r="A1012" s="3"/>
      <c r="B1012" s="3"/>
      <c r="C1012" s="3"/>
      <c r="D1012" s="3"/>
      <c r="E1012" s="3"/>
      <c r="F1012" s="3"/>
      <c r="G1012" s="3"/>
      <c r="H1012" s="3"/>
      <c r="I1012" s="3"/>
      <c r="J1012" s="3"/>
      <c r="K1012" s="3"/>
      <c r="L1012" s="3"/>
      <c r="M1012" s="3"/>
      <c r="N1012" s="3"/>
      <c r="O1012" s="3"/>
      <c r="P1012" s="3"/>
      <c r="Q1012" s="3"/>
      <c r="R1012" s="3"/>
      <c r="S1012" s="3"/>
      <c r="T1012" s="3"/>
      <c r="U1012" s="3"/>
      <c r="V1012" s="40"/>
      <c r="W1012" s="40"/>
      <c r="X1012" s="40"/>
      <c r="Y1012" s="40"/>
      <c r="Z1012" s="40"/>
      <c r="AA1012" s="40"/>
      <c r="AB1012" s="40"/>
      <c r="AC1012" s="40"/>
      <c r="AD1012" s="40"/>
      <c r="AE1012" s="40"/>
      <c r="AF1012" s="40"/>
      <c r="AG1012" s="40"/>
      <c r="AH1012" s="40"/>
      <c r="AI1012" s="40"/>
      <c r="AJ1012" s="40"/>
      <c r="AK1012" s="40"/>
      <c r="AL1012" s="40"/>
      <c r="AM1012" s="40"/>
      <c r="AN1012" s="40"/>
    </row>
    <row r="1013" spans="1:40" ht="14.5">
      <c r="A1013" s="3"/>
      <c r="B1013" s="3"/>
      <c r="C1013" s="3"/>
      <c r="D1013" s="3"/>
      <c r="E1013" s="3"/>
      <c r="F1013" s="3"/>
      <c r="G1013" s="3"/>
      <c r="H1013" s="3"/>
      <c r="I1013" s="3"/>
      <c r="J1013" s="3"/>
      <c r="K1013" s="3"/>
      <c r="L1013" s="3"/>
      <c r="M1013" s="3"/>
      <c r="N1013" s="3"/>
      <c r="O1013" s="3"/>
      <c r="P1013" s="3"/>
      <c r="Q1013" s="3"/>
      <c r="R1013" s="3"/>
      <c r="S1013" s="3"/>
      <c r="T1013" s="3"/>
      <c r="U1013" s="3"/>
      <c r="V1013" s="40"/>
      <c r="W1013" s="40"/>
      <c r="X1013" s="40"/>
      <c r="Y1013" s="40"/>
      <c r="Z1013" s="40"/>
      <c r="AA1013" s="40"/>
      <c r="AB1013" s="40"/>
      <c r="AC1013" s="40"/>
      <c r="AD1013" s="40"/>
      <c r="AE1013" s="40"/>
      <c r="AF1013" s="40"/>
      <c r="AG1013" s="40"/>
      <c r="AH1013" s="40"/>
      <c r="AI1013" s="40"/>
      <c r="AJ1013" s="40"/>
      <c r="AK1013" s="40"/>
      <c r="AL1013" s="40"/>
      <c r="AM1013" s="40"/>
      <c r="AN1013" s="40"/>
    </row>
    <row r="1014" spans="1:40" ht="14.5">
      <c r="A1014" s="3"/>
      <c r="B1014" s="3"/>
      <c r="C1014" s="3"/>
      <c r="D1014" s="3"/>
      <c r="E1014" s="3"/>
      <c r="F1014" s="3"/>
      <c r="G1014" s="3"/>
      <c r="H1014" s="3"/>
      <c r="I1014" s="3"/>
      <c r="J1014" s="3"/>
      <c r="K1014" s="3"/>
      <c r="L1014" s="3"/>
      <c r="M1014" s="3"/>
      <c r="N1014" s="3"/>
      <c r="O1014" s="3"/>
      <c r="P1014" s="3"/>
      <c r="Q1014" s="3"/>
      <c r="R1014" s="3"/>
      <c r="S1014" s="3"/>
      <c r="T1014" s="3"/>
      <c r="U1014" s="3"/>
      <c r="V1014" s="40"/>
      <c r="W1014" s="40"/>
      <c r="X1014" s="40"/>
      <c r="Y1014" s="40"/>
      <c r="Z1014" s="40"/>
      <c r="AA1014" s="40"/>
      <c r="AB1014" s="40"/>
      <c r="AC1014" s="40"/>
      <c r="AD1014" s="40"/>
      <c r="AE1014" s="40"/>
      <c r="AF1014" s="40"/>
      <c r="AG1014" s="40"/>
      <c r="AH1014" s="40"/>
      <c r="AI1014" s="40"/>
      <c r="AJ1014" s="40"/>
      <c r="AK1014" s="40"/>
      <c r="AL1014" s="40"/>
      <c r="AM1014" s="40"/>
      <c r="AN1014" s="40"/>
    </row>
    <row r="1015" spans="1:40" ht="14.5">
      <c r="A1015" s="3"/>
      <c r="B1015" s="3"/>
      <c r="C1015" s="3"/>
      <c r="D1015" s="3"/>
      <c r="E1015" s="3"/>
      <c r="F1015" s="3"/>
      <c r="G1015" s="3"/>
      <c r="H1015" s="3"/>
      <c r="I1015" s="3"/>
      <c r="J1015" s="3"/>
      <c r="K1015" s="3"/>
      <c r="L1015" s="3"/>
      <c r="M1015" s="3"/>
      <c r="N1015" s="3"/>
      <c r="O1015" s="3"/>
      <c r="P1015" s="3"/>
      <c r="Q1015" s="3"/>
      <c r="R1015" s="3"/>
      <c r="S1015" s="3"/>
      <c r="T1015" s="3"/>
      <c r="U1015" s="3"/>
      <c r="V1015" s="40"/>
      <c r="W1015" s="40"/>
      <c r="X1015" s="40"/>
      <c r="Y1015" s="40"/>
      <c r="Z1015" s="40"/>
      <c r="AA1015" s="40"/>
      <c r="AB1015" s="40"/>
      <c r="AC1015" s="40"/>
      <c r="AD1015" s="40"/>
      <c r="AE1015" s="40"/>
      <c r="AF1015" s="40"/>
      <c r="AG1015" s="40"/>
      <c r="AH1015" s="40"/>
      <c r="AI1015" s="40"/>
      <c r="AJ1015" s="40"/>
      <c r="AK1015" s="40"/>
      <c r="AL1015" s="40"/>
      <c r="AM1015" s="40"/>
      <c r="AN1015" s="40"/>
    </row>
    <row r="1016" spans="1:40" ht="14.5">
      <c r="A1016" s="3"/>
      <c r="B1016" s="3"/>
      <c r="C1016" s="3"/>
      <c r="D1016" s="3"/>
      <c r="E1016" s="3"/>
      <c r="F1016" s="3"/>
      <c r="G1016" s="3"/>
      <c r="H1016" s="3"/>
      <c r="I1016" s="3"/>
      <c r="J1016" s="3"/>
      <c r="K1016" s="3"/>
      <c r="L1016" s="3"/>
      <c r="M1016" s="3"/>
      <c r="N1016" s="3"/>
      <c r="O1016" s="3"/>
      <c r="P1016" s="3"/>
      <c r="Q1016" s="3"/>
      <c r="R1016" s="3"/>
      <c r="S1016" s="3"/>
      <c r="T1016" s="3"/>
      <c r="U1016" s="3"/>
      <c r="V1016" s="40"/>
      <c r="W1016" s="40"/>
      <c r="X1016" s="40"/>
      <c r="Y1016" s="40"/>
      <c r="Z1016" s="40"/>
      <c r="AA1016" s="40"/>
      <c r="AB1016" s="40"/>
      <c r="AC1016" s="40"/>
      <c r="AD1016" s="40"/>
      <c r="AE1016" s="40"/>
      <c r="AF1016" s="40"/>
      <c r="AG1016" s="40"/>
      <c r="AH1016" s="40"/>
      <c r="AI1016" s="40"/>
      <c r="AJ1016" s="40"/>
      <c r="AK1016" s="40"/>
      <c r="AL1016" s="40"/>
      <c r="AM1016" s="40"/>
      <c r="AN1016" s="40"/>
    </row>
    <row r="1017" spans="1:40" ht="14.5">
      <c r="A1017" s="3"/>
      <c r="B1017" s="3"/>
      <c r="C1017" s="3"/>
      <c r="D1017" s="3"/>
      <c r="E1017" s="3"/>
      <c r="F1017" s="3"/>
      <c r="G1017" s="3"/>
      <c r="H1017" s="3"/>
      <c r="I1017" s="3"/>
      <c r="J1017" s="3"/>
      <c r="K1017" s="3"/>
      <c r="L1017" s="3"/>
      <c r="M1017" s="3"/>
      <c r="N1017" s="3"/>
      <c r="O1017" s="3"/>
      <c r="P1017" s="3"/>
      <c r="Q1017" s="3"/>
      <c r="R1017" s="3"/>
      <c r="S1017" s="3"/>
      <c r="T1017" s="3"/>
      <c r="U1017" s="3"/>
      <c r="V1017" s="40"/>
      <c r="W1017" s="40"/>
      <c r="X1017" s="40"/>
      <c r="Y1017" s="40"/>
      <c r="Z1017" s="40"/>
      <c r="AA1017" s="40"/>
      <c r="AB1017" s="40"/>
      <c r="AC1017" s="40"/>
      <c r="AD1017" s="40"/>
      <c r="AE1017" s="40"/>
      <c r="AF1017" s="40"/>
      <c r="AG1017" s="40"/>
      <c r="AH1017" s="40"/>
      <c r="AI1017" s="40"/>
      <c r="AJ1017" s="40"/>
      <c r="AK1017" s="40"/>
      <c r="AL1017" s="40"/>
      <c r="AM1017" s="40"/>
      <c r="AN1017" s="40"/>
    </row>
    <row r="1018" spans="1:40" ht="14.5">
      <c r="A1018" s="3"/>
      <c r="B1018" s="3"/>
      <c r="C1018" s="3"/>
      <c r="D1018" s="3"/>
      <c r="E1018" s="3"/>
      <c r="F1018" s="3"/>
      <c r="G1018" s="3"/>
      <c r="H1018" s="3"/>
      <c r="I1018" s="3"/>
      <c r="J1018" s="3"/>
      <c r="K1018" s="3"/>
      <c r="L1018" s="3"/>
      <c r="M1018" s="3"/>
      <c r="N1018" s="3"/>
      <c r="O1018" s="3"/>
      <c r="P1018" s="3"/>
      <c r="Q1018" s="3"/>
      <c r="R1018" s="3"/>
      <c r="S1018" s="3"/>
      <c r="T1018" s="3"/>
      <c r="U1018" s="3"/>
      <c r="V1018" s="40"/>
      <c r="W1018" s="40"/>
      <c r="X1018" s="40"/>
      <c r="Y1018" s="40"/>
      <c r="Z1018" s="40"/>
      <c r="AA1018" s="40"/>
      <c r="AB1018" s="40"/>
      <c r="AC1018" s="40"/>
      <c r="AD1018" s="40"/>
      <c r="AE1018" s="40"/>
      <c r="AF1018" s="40"/>
      <c r="AG1018" s="40"/>
      <c r="AH1018" s="40"/>
      <c r="AI1018" s="40"/>
      <c r="AJ1018" s="40"/>
      <c r="AK1018" s="40"/>
      <c r="AL1018" s="40"/>
      <c r="AM1018" s="40"/>
      <c r="AN1018" s="40"/>
    </row>
    <row r="1019" spans="1:40" ht="14.5">
      <c r="A1019" s="3"/>
      <c r="B1019" s="3"/>
      <c r="C1019" s="3"/>
      <c r="D1019" s="3"/>
      <c r="E1019" s="3"/>
      <c r="F1019" s="3"/>
      <c r="G1019" s="3"/>
      <c r="H1019" s="3"/>
      <c r="I1019" s="3"/>
      <c r="J1019" s="3"/>
      <c r="K1019" s="3"/>
      <c r="L1019" s="3"/>
      <c r="M1019" s="3"/>
      <c r="N1019" s="3"/>
      <c r="O1019" s="3"/>
      <c r="P1019" s="3"/>
      <c r="Q1019" s="3"/>
      <c r="R1019" s="3"/>
      <c r="S1019" s="3"/>
      <c r="T1019" s="3"/>
      <c r="U1019" s="3"/>
      <c r="V1019" s="40"/>
      <c r="W1019" s="40"/>
      <c r="X1019" s="40"/>
      <c r="Y1019" s="40"/>
      <c r="Z1019" s="40"/>
      <c r="AA1019" s="40"/>
      <c r="AB1019" s="40"/>
      <c r="AC1019" s="40"/>
      <c r="AD1019" s="40"/>
      <c r="AE1019" s="40"/>
      <c r="AF1019" s="40"/>
      <c r="AG1019" s="40"/>
      <c r="AH1019" s="40"/>
      <c r="AI1019" s="40"/>
      <c r="AJ1019" s="40"/>
      <c r="AK1019" s="40"/>
      <c r="AL1019" s="40"/>
      <c r="AM1019" s="40"/>
      <c r="AN1019" s="40"/>
    </row>
    <row r="1020" spans="1:40" ht="14.5">
      <c r="A1020" s="3"/>
      <c r="B1020" s="3"/>
      <c r="C1020" s="3"/>
      <c r="D1020" s="3"/>
      <c r="E1020" s="3"/>
      <c r="F1020" s="3"/>
      <c r="G1020" s="3"/>
      <c r="H1020" s="3"/>
      <c r="I1020" s="3"/>
      <c r="J1020" s="3"/>
      <c r="K1020" s="3"/>
      <c r="L1020" s="3"/>
      <c r="M1020" s="3"/>
      <c r="N1020" s="3"/>
      <c r="O1020" s="3"/>
      <c r="P1020" s="3"/>
      <c r="Q1020" s="3"/>
      <c r="R1020" s="3"/>
      <c r="S1020" s="3"/>
      <c r="T1020" s="3"/>
      <c r="U1020" s="3"/>
      <c r="V1020" s="40"/>
      <c r="W1020" s="40"/>
      <c r="X1020" s="40"/>
      <c r="Y1020" s="40"/>
      <c r="Z1020" s="40"/>
      <c r="AA1020" s="40"/>
      <c r="AB1020" s="40"/>
      <c r="AC1020" s="40"/>
      <c r="AD1020" s="40"/>
      <c r="AE1020" s="40"/>
      <c r="AF1020" s="40"/>
      <c r="AG1020" s="40"/>
      <c r="AH1020" s="40"/>
      <c r="AI1020" s="40"/>
      <c r="AJ1020" s="40"/>
      <c r="AK1020" s="40"/>
      <c r="AL1020" s="40"/>
      <c r="AM1020" s="40"/>
      <c r="AN1020" s="40"/>
    </row>
    <row r="1021" spans="1:40" ht="14.5">
      <c r="A1021" s="3"/>
      <c r="B1021" s="3"/>
      <c r="C1021" s="3"/>
      <c r="D1021" s="3"/>
      <c r="E1021" s="3"/>
      <c r="F1021" s="3"/>
      <c r="G1021" s="3"/>
      <c r="H1021" s="3"/>
      <c r="I1021" s="3"/>
      <c r="J1021" s="3"/>
      <c r="K1021" s="3"/>
      <c r="L1021" s="3"/>
      <c r="M1021" s="3"/>
      <c r="N1021" s="3"/>
      <c r="O1021" s="3"/>
      <c r="P1021" s="3"/>
      <c r="Q1021" s="3"/>
      <c r="R1021" s="3"/>
      <c r="S1021" s="3"/>
      <c r="T1021" s="3"/>
      <c r="U1021" s="3"/>
      <c r="V1021" s="40"/>
      <c r="W1021" s="40"/>
      <c r="X1021" s="40"/>
      <c r="Y1021" s="40"/>
      <c r="Z1021" s="40"/>
      <c r="AA1021" s="40"/>
      <c r="AB1021" s="40"/>
      <c r="AC1021" s="40"/>
      <c r="AD1021" s="40"/>
      <c r="AE1021" s="40"/>
      <c r="AF1021" s="40"/>
      <c r="AG1021" s="40"/>
      <c r="AH1021" s="40"/>
      <c r="AI1021" s="40"/>
      <c r="AJ1021" s="40"/>
      <c r="AK1021" s="40"/>
      <c r="AL1021" s="40"/>
      <c r="AM1021" s="40"/>
      <c r="AN1021" s="40"/>
    </row>
    <row r="1022" spans="1:40" ht="14.5">
      <c r="A1022" s="3"/>
      <c r="B1022" s="3"/>
      <c r="C1022" s="3"/>
      <c r="D1022" s="3"/>
      <c r="E1022" s="3"/>
      <c r="F1022" s="3"/>
      <c r="G1022" s="3"/>
      <c r="H1022" s="3"/>
      <c r="I1022" s="3"/>
      <c r="J1022" s="3"/>
      <c r="K1022" s="3"/>
      <c r="L1022" s="3"/>
      <c r="M1022" s="3"/>
      <c r="N1022" s="3"/>
      <c r="O1022" s="3"/>
      <c r="P1022" s="3"/>
      <c r="Q1022" s="3"/>
      <c r="R1022" s="3"/>
      <c r="S1022" s="3"/>
      <c r="T1022" s="3"/>
      <c r="U1022" s="3"/>
      <c r="V1022" s="40"/>
      <c r="W1022" s="40"/>
      <c r="X1022" s="40"/>
      <c r="Y1022" s="40"/>
      <c r="Z1022" s="40"/>
      <c r="AA1022" s="40"/>
      <c r="AB1022" s="40"/>
      <c r="AC1022" s="40"/>
      <c r="AD1022" s="40"/>
      <c r="AE1022" s="40"/>
      <c r="AF1022" s="40"/>
      <c r="AG1022" s="40"/>
      <c r="AH1022" s="40"/>
      <c r="AI1022" s="40"/>
      <c r="AJ1022" s="40"/>
      <c r="AK1022" s="40"/>
      <c r="AL1022" s="40"/>
      <c r="AM1022" s="40"/>
      <c r="AN1022" s="40"/>
    </row>
    <row r="1023" spans="1:40" ht="14.5">
      <c r="A1023" s="3"/>
      <c r="B1023" s="3"/>
      <c r="C1023" s="3"/>
      <c r="D1023" s="3"/>
      <c r="E1023" s="3"/>
      <c r="F1023" s="3"/>
      <c r="G1023" s="3"/>
      <c r="H1023" s="3"/>
      <c r="I1023" s="3"/>
      <c r="J1023" s="3"/>
      <c r="K1023" s="3"/>
      <c r="L1023" s="3"/>
      <c r="M1023" s="3"/>
      <c r="N1023" s="3"/>
      <c r="O1023" s="3"/>
      <c r="P1023" s="3"/>
      <c r="Q1023" s="3"/>
      <c r="R1023" s="3"/>
      <c r="S1023" s="3"/>
      <c r="T1023" s="3"/>
      <c r="U1023" s="3"/>
      <c r="V1023" s="40"/>
      <c r="W1023" s="40"/>
      <c r="X1023" s="40"/>
      <c r="Y1023" s="40"/>
      <c r="Z1023" s="40"/>
      <c r="AA1023" s="40"/>
      <c r="AB1023" s="40"/>
      <c r="AC1023" s="40"/>
      <c r="AD1023" s="40"/>
      <c r="AE1023" s="40"/>
      <c r="AF1023" s="40"/>
      <c r="AG1023" s="40"/>
      <c r="AH1023" s="40"/>
      <c r="AI1023" s="40"/>
      <c r="AJ1023" s="40"/>
      <c r="AK1023" s="40"/>
      <c r="AL1023" s="40"/>
      <c r="AM1023" s="40"/>
      <c r="AN1023" s="40"/>
    </row>
    <row r="1024" spans="1:40" ht="14.5">
      <c r="A1024" s="3"/>
      <c r="B1024" s="3"/>
      <c r="C1024" s="3"/>
      <c r="D1024" s="3"/>
      <c r="E1024" s="3"/>
      <c r="F1024" s="3"/>
      <c r="G1024" s="3"/>
      <c r="H1024" s="3"/>
      <c r="I1024" s="3"/>
      <c r="J1024" s="3"/>
      <c r="K1024" s="3"/>
      <c r="L1024" s="3"/>
      <c r="M1024" s="3"/>
      <c r="N1024" s="3"/>
      <c r="O1024" s="3"/>
      <c r="P1024" s="3"/>
      <c r="Q1024" s="3"/>
      <c r="R1024" s="3"/>
      <c r="S1024" s="3"/>
      <c r="T1024" s="3"/>
      <c r="U1024" s="3"/>
      <c r="V1024" s="40"/>
      <c r="W1024" s="40"/>
      <c r="X1024" s="40"/>
      <c r="Y1024" s="40"/>
      <c r="Z1024" s="40"/>
      <c r="AA1024" s="40"/>
      <c r="AB1024" s="40"/>
      <c r="AC1024" s="40"/>
      <c r="AD1024" s="40"/>
      <c r="AE1024" s="40"/>
      <c r="AF1024" s="40"/>
      <c r="AG1024" s="40"/>
      <c r="AH1024" s="40"/>
      <c r="AI1024" s="40"/>
      <c r="AJ1024" s="40"/>
      <c r="AK1024" s="40"/>
      <c r="AL1024" s="40"/>
      <c r="AM1024" s="40"/>
      <c r="AN1024" s="40"/>
    </row>
    <row r="1025" spans="1:40" ht="14.5">
      <c r="A1025" s="3"/>
      <c r="B1025" s="3"/>
      <c r="C1025" s="3"/>
      <c r="D1025" s="3"/>
      <c r="E1025" s="3"/>
      <c r="F1025" s="3"/>
      <c r="G1025" s="3"/>
      <c r="H1025" s="3"/>
      <c r="I1025" s="3"/>
      <c r="J1025" s="3"/>
      <c r="K1025" s="3"/>
      <c r="L1025" s="3"/>
      <c r="M1025" s="3"/>
      <c r="N1025" s="3"/>
      <c r="O1025" s="3"/>
      <c r="P1025" s="3"/>
      <c r="Q1025" s="3"/>
      <c r="R1025" s="3"/>
      <c r="S1025" s="3"/>
      <c r="T1025" s="3"/>
      <c r="U1025" s="3"/>
      <c r="V1025" s="40"/>
      <c r="W1025" s="40"/>
      <c r="X1025" s="40"/>
      <c r="Y1025" s="40"/>
      <c r="Z1025" s="40"/>
      <c r="AA1025" s="40"/>
      <c r="AB1025" s="40"/>
      <c r="AC1025" s="40"/>
      <c r="AD1025" s="40"/>
      <c r="AE1025" s="40"/>
      <c r="AF1025" s="40"/>
      <c r="AG1025" s="40"/>
      <c r="AH1025" s="40"/>
      <c r="AI1025" s="40"/>
      <c r="AJ1025" s="40"/>
      <c r="AK1025" s="40"/>
      <c r="AL1025" s="40"/>
      <c r="AM1025" s="40"/>
      <c r="AN1025" s="40"/>
    </row>
    <row r="1026" spans="1:40" ht="14.5">
      <c r="A1026" s="3"/>
      <c r="B1026" s="3"/>
      <c r="C1026" s="3"/>
      <c r="D1026" s="3"/>
      <c r="E1026" s="3"/>
      <c r="F1026" s="3"/>
      <c r="G1026" s="3"/>
      <c r="H1026" s="3"/>
      <c r="I1026" s="3"/>
      <c r="J1026" s="3"/>
      <c r="K1026" s="3"/>
      <c r="L1026" s="3"/>
      <c r="M1026" s="3"/>
      <c r="N1026" s="3"/>
      <c r="O1026" s="3"/>
      <c r="P1026" s="3"/>
      <c r="Q1026" s="3"/>
      <c r="R1026" s="3"/>
      <c r="S1026" s="3"/>
      <c r="T1026" s="3"/>
      <c r="U1026" s="3"/>
      <c r="V1026" s="40"/>
      <c r="W1026" s="40"/>
      <c r="X1026" s="40"/>
      <c r="Y1026" s="40"/>
      <c r="Z1026" s="40"/>
      <c r="AA1026" s="40"/>
      <c r="AB1026" s="40"/>
      <c r="AC1026" s="40"/>
      <c r="AD1026" s="40"/>
      <c r="AE1026" s="40"/>
      <c r="AF1026" s="40"/>
      <c r="AG1026" s="40"/>
      <c r="AH1026" s="40"/>
      <c r="AI1026" s="40"/>
      <c r="AJ1026" s="40"/>
      <c r="AK1026" s="40"/>
      <c r="AL1026" s="40"/>
      <c r="AM1026" s="40"/>
      <c r="AN1026" s="40"/>
    </row>
    <row r="1027" spans="1:40" ht="14.5">
      <c r="A1027" s="3"/>
      <c r="B1027" s="3"/>
      <c r="C1027" s="3"/>
      <c r="D1027" s="3"/>
      <c r="E1027" s="3"/>
      <c r="F1027" s="3"/>
      <c r="G1027" s="3"/>
      <c r="H1027" s="3"/>
      <c r="I1027" s="3"/>
      <c r="J1027" s="3"/>
      <c r="K1027" s="3"/>
      <c r="L1027" s="3"/>
      <c r="M1027" s="3"/>
      <c r="N1027" s="3"/>
      <c r="O1027" s="3"/>
      <c r="P1027" s="3"/>
      <c r="Q1027" s="3"/>
      <c r="R1027" s="3"/>
      <c r="S1027" s="3"/>
      <c r="T1027" s="3"/>
      <c r="U1027" s="3"/>
      <c r="V1027" s="40"/>
      <c r="W1027" s="40"/>
      <c r="X1027" s="40"/>
      <c r="Y1027" s="40"/>
      <c r="Z1027" s="40"/>
      <c r="AA1027" s="40"/>
      <c r="AB1027" s="40"/>
      <c r="AC1027" s="40"/>
      <c r="AD1027" s="40"/>
      <c r="AE1027" s="40"/>
      <c r="AF1027" s="40"/>
      <c r="AG1027" s="40"/>
      <c r="AH1027" s="40"/>
      <c r="AI1027" s="40"/>
      <c r="AJ1027" s="40"/>
      <c r="AK1027" s="40"/>
      <c r="AL1027" s="40"/>
      <c r="AM1027" s="40"/>
      <c r="AN1027" s="40"/>
    </row>
    <row r="1028" spans="1:40" ht="14.5">
      <c r="A1028" s="3"/>
      <c r="B1028" s="3"/>
      <c r="C1028" s="3"/>
      <c r="D1028" s="3"/>
      <c r="E1028" s="3"/>
      <c r="F1028" s="3"/>
      <c r="G1028" s="3"/>
      <c r="H1028" s="3"/>
      <c r="I1028" s="3"/>
      <c r="J1028" s="3"/>
      <c r="K1028" s="3"/>
      <c r="L1028" s="3"/>
      <c r="M1028" s="3"/>
      <c r="N1028" s="3"/>
      <c r="O1028" s="3"/>
      <c r="P1028" s="3"/>
      <c r="Q1028" s="3"/>
      <c r="R1028" s="3"/>
      <c r="S1028" s="3"/>
      <c r="T1028" s="3"/>
      <c r="U1028" s="3"/>
      <c r="V1028" s="40"/>
      <c r="W1028" s="40"/>
      <c r="X1028" s="40"/>
      <c r="Y1028" s="40"/>
      <c r="Z1028" s="40"/>
      <c r="AA1028" s="40"/>
      <c r="AB1028" s="40"/>
      <c r="AC1028" s="40"/>
      <c r="AD1028" s="40"/>
      <c r="AE1028" s="40"/>
      <c r="AF1028" s="40"/>
      <c r="AG1028" s="40"/>
      <c r="AH1028" s="40"/>
      <c r="AI1028" s="40"/>
      <c r="AJ1028" s="40"/>
      <c r="AK1028" s="40"/>
      <c r="AL1028" s="40"/>
      <c r="AM1028" s="40"/>
      <c r="AN1028" s="40"/>
    </row>
    <row r="1029" spans="1:40" ht="14.5">
      <c r="A1029" s="3"/>
      <c r="B1029" s="3"/>
      <c r="C1029" s="3"/>
      <c r="D1029" s="3"/>
      <c r="E1029" s="3"/>
      <c r="F1029" s="3"/>
      <c r="G1029" s="3"/>
      <c r="H1029" s="3"/>
      <c r="I1029" s="3"/>
      <c r="J1029" s="3"/>
      <c r="K1029" s="3"/>
      <c r="L1029" s="3"/>
      <c r="M1029" s="3"/>
      <c r="N1029" s="3"/>
      <c r="O1029" s="3"/>
      <c r="P1029" s="3"/>
      <c r="Q1029" s="3"/>
      <c r="R1029" s="3"/>
      <c r="S1029" s="3"/>
      <c r="T1029" s="3"/>
      <c r="U1029" s="3"/>
      <c r="V1029" s="40"/>
      <c r="W1029" s="40"/>
      <c r="X1029" s="40"/>
      <c r="Y1029" s="40"/>
      <c r="Z1029" s="40"/>
      <c r="AA1029" s="40"/>
      <c r="AB1029" s="40"/>
      <c r="AC1029" s="40"/>
      <c r="AD1029" s="40"/>
      <c r="AE1029" s="40"/>
      <c r="AF1029" s="40"/>
      <c r="AG1029" s="40"/>
      <c r="AH1029" s="40"/>
      <c r="AI1029" s="40"/>
      <c r="AJ1029" s="40"/>
      <c r="AK1029" s="40"/>
      <c r="AL1029" s="40"/>
      <c r="AM1029" s="40"/>
      <c r="AN1029" s="40"/>
    </row>
    <row r="1030" spans="1:40" ht="14.5">
      <c r="A1030" s="3"/>
      <c r="B1030" s="3"/>
      <c r="C1030" s="3"/>
      <c r="D1030" s="3"/>
      <c r="E1030" s="3"/>
      <c r="F1030" s="3"/>
      <c r="G1030" s="3"/>
      <c r="H1030" s="3"/>
      <c r="I1030" s="3"/>
      <c r="J1030" s="3"/>
      <c r="K1030" s="3"/>
      <c r="L1030" s="3"/>
      <c r="M1030" s="3"/>
      <c r="N1030" s="3"/>
      <c r="O1030" s="3"/>
      <c r="P1030" s="3"/>
      <c r="Q1030" s="3"/>
      <c r="R1030" s="3"/>
      <c r="S1030" s="3"/>
      <c r="T1030" s="3"/>
      <c r="U1030" s="3"/>
      <c r="V1030" s="40"/>
      <c r="W1030" s="40"/>
      <c r="X1030" s="40"/>
      <c r="Y1030" s="40"/>
      <c r="Z1030" s="40"/>
      <c r="AA1030" s="40"/>
      <c r="AB1030" s="40"/>
      <c r="AC1030" s="40"/>
      <c r="AD1030" s="40"/>
      <c r="AE1030" s="40"/>
      <c r="AF1030" s="40"/>
      <c r="AG1030" s="40"/>
      <c r="AH1030" s="40"/>
      <c r="AI1030" s="40"/>
      <c r="AJ1030" s="40"/>
      <c r="AK1030" s="40"/>
      <c r="AL1030" s="40"/>
      <c r="AM1030" s="40"/>
      <c r="AN1030" s="40"/>
    </row>
    <row r="1031" spans="1:40" ht="14.5">
      <c r="A1031" s="3"/>
      <c r="B1031" s="3"/>
      <c r="C1031" s="3"/>
      <c r="D1031" s="3"/>
      <c r="E1031" s="3"/>
      <c r="F1031" s="3"/>
      <c r="G1031" s="3"/>
      <c r="H1031" s="3"/>
      <c r="I1031" s="3"/>
      <c r="J1031" s="3"/>
      <c r="K1031" s="3"/>
      <c r="L1031" s="3"/>
      <c r="M1031" s="3"/>
      <c r="N1031" s="3"/>
      <c r="O1031" s="3"/>
      <c r="P1031" s="3"/>
      <c r="Q1031" s="3"/>
      <c r="R1031" s="3"/>
      <c r="S1031" s="3"/>
      <c r="T1031" s="3"/>
      <c r="U1031" s="3"/>
      <c r="V1031" s="40"/>
      <c r="W1031" s="40"/>
      <c r="X1031" s="40"/>
      <c r="Y1031" s="40"/>
      <c r="Z1031" s="40"/>
      <c r="AA1031" s="40"/>
      <c r="AB1031" s="40"/>
      <c r="AC1031" s="40"/>
      <c r="AD1031" s="40"/>
      <c r="AE1031" s="40"/>
      <c r="AF1031" s="40"/>
      <c r="AG1031" s="40"/>
      <c r="AH1031" s="40"/>
      <c r="AI1031" s="40"/>
      <c r="AJ1031" s="40"/>
      <c r="AK1031" s="40"/>
      <c r="AL1031" s="40"/>
      <c r="AM1031" s="40"/>
      <c r="AN1031" s="40"/>
    </row>
    <row r="1032" spans="1:40" ht="14.5">
      <c r="A1032" s="3"/>
      <c r="B1032" s="3"/>
      <c r="C1032" s="3"/>
      <c r="D1032" s="3"/>
      <c r="E1032" s="3"/>
      <c r="F1032" s="3"/>
      <c r="G1032" s="3"/>
      <c r="H1032" s="3"/>
      <c r="I1032" s="3"/>
      <c r="J1032" s="3"/>
      <c r="K1032" s="3"/>
      <c r="L1032" s="3"/>
      <c r="M1032" s="3"/>
      <c r="N1032" s="3"/>
      <c r="O1032" s="3"/>
      <c r="P1032" s="3"/>
      <c r="Q1032" s="3"/>
      <c r="R1032" s="3"/>
      <c r="S1032" s="3"/>
      <c r="T1032" s="3"/>
      <c r="U1032" s="3"/>
      <c r="V1032" s="40"/>
      <c r="W1032" s="40"/>
      <c r="X1032" s="40"/>
      <c r="Y1032" s="40"/>
      <c r="Z1032" s="40"/>
      <c r="AA1032" s="40"/>
      <c r="AB1032" s="40"/>
      <c r="AC1032" s="40"/>
      <c r="AD1032" s="40"/>
      <c r="AE1032" s="40"/>
      <c r="AF1032" s="40"/>
      <c r="AG1032" s="40"/>
      <c r="AH1032" s="40"/>
      <c r="AI1032" s="40"/>
      <c r="AJ1032" s="40"/>
      <c r="AK1032" s="40"/>
      <c r="AL1032" s="40"/>
      <c r="AM1032" s="40"/>
      <c r="AN1032" s="40"/>
    </row>
    <row r="1033" spans="1:40" ht="14.5">
      <c r="A1033" s="3"/>
      <c r="B1033" s="3"/>
      <c r="C1033" s="3"/>
      <c r="D1033" s="3"/>
      <c r="E1033" s="3"/>
      <c r="F1033" s="3"/>
      <c r="G1033" s="3"/>
      <c r="H1033" s="3"/>
      <c r="I1033" s="3"/>
      <c r="J1033" s="3"/>
      <c r="K1033" s="3"/>
      <c r="L1033" s="3"/>
      <c r="M1033" s="3"/>
      <c r="N1033" s="3"/>
      <c r="O1033" s="3"/>
      <c r="P1033" s="3"/>
      <c r="Q1033" s="3"/>
      <c r="R1033" s="3"/>
      <c r="S1033" s="3"/>
      <c r="T1033" s="3"/>
      <c r="U1033" s="3"/>
      <c r="V1033" s="40"/>
      <c r="W1033" s="40"/>
      <c r="X1033" s="40"/>
      <c r="Y1033" s="40"/>
      <c r="Z1033" s="40"/>
      <c r="AA1033" s="40"/>
      <c r="AB1033" s="40"/>
      <c r="AC1033" s="40"/>
      <c r="AD1033" s="40"/>
      <c r="AE1033" s="40"/>
      <c r="AF1033" s="40"/>
      <c r="AG1033" s="40"/>
      <c r="AH1033" s="40"/>
      <c r="AI1033" s="40"/>
      <c r="AJ1033" s="40"/>
      <c r="AK1033" s="40"/>
      <c r="AL1033" s="40"/>
      <c r="AM1033" s="40"/>
      <c r="AN1033" s="40"/>
    </row>
    <row r="1034" spans="1:40" ht="14.5">
      <c r="A1034" s="3"/>
      <c r="B1034" s="3"/>
      <c r="C1034" s="3"/>
      <c r="D1034" s="3"/>
      <c r="E1034" s="3"/>
      <c r="F1034" s="3"/>
      <c r="G1034" s="3"/>
      <c r="H1034" s="3"/>
      <c r="I1034" s="3"/>
      <c r="J1034" s="3"/>
      <c r="K1034" s="3"/>
      <c r="L1034" s="3"/>
      <c r="M1034" s="3"/>
      <c r="N1034" s="3"/>
      <c r="O1034" s="3"/>
      <c r="P1034" s="3"/>
      <c r="Q1034" s="3"/>
      <c r="R1034" s="3"/>
      <c r="S1034" s="3"/>
      <c r="T1034" s="3"/>
      <c r="U1034" s="3"/>
      <c r="V1034" s="40"/>
      <c r="W1034" s="40"/>
      <c r="X1034" s="40"/>
      <c r="Y1034" s="40"/>
      <c r="Z1034" s="40"/>
      <c r="AA1034" s="40"/>
      <c r="AB1034" s="40"/>
      <c r="AC1034" s="40"/>
      <c r="AD1034" s="40"/>
      <c r="AE1034" s="40"/>
      <c r="AF1034" s="40"/>
      <c r="AG1034" s="40"/>
      <c r="AH1034" s="40"/>
      <c r="AI1034" s="40"/>
      <c r="AJ1034" s="40"/>
      <c r="AK1034" s="40"/>
      <c r="AL1034" s="40"/>
      <c r="AM1034" s="40"/>
      <c r="AN1034" s="40"/>
    </row>
    <row r="1035" spans="1:40" ht="14.5">
      <c r="A1035" s="3"/>
      <c r="B1035" s="3"/>
      <c r="C1035" s="3"/>
      <c r="D1035" s="3"/>
      <c r="E1035" s="3"/>
      <c r="F1035" s="3"/>
      <c r="G1035" s="3"/>
      <c r="H1035" s="3"/>
      <c r="I1035" s="3"/>
      <c r="J1035" s="3"/>
      <c r="K1035" s="3"/>
      <c r="L1035" s="3"/>
      <c r="M1035" s="3"/>
      <c r="N1035" s="3"/>
      <c r="O1035" s="3"/>
      <c r="P1035" s="3"/>
      <c r="Q1035" s="3"/>
      <c r="R1035" s="3"/>
      <c r="S1035" s="3"/>
      <c r="T1035" s="3"/>
      <c r="U1035" s="3"/>
      <c r="V1035" s="40"/>
      <c r="W1035" s="40"/>
      <c r="X1035" s="40"/>
      <c r="Y1035" s="40"/>
      <c r="Z1035" s="40"/>
      <c r="AA1035" s="40"/>
      <c r="AB1035" s="40"/>
      <c r="AC1035" s="40"/>
      <c r="AD1035" s="40"/>
      <c r="AE1035" s="40"/>
      <c r="AF1035" s="40"/>
      <c r="AG1035" s="40"/>
      <c r="AH1035" s="40"/>
      <c r="AI1035" s="40"/>
      <c r="AJ1035" s="40"/>
      <c r="AK1035" s="40"/>
      <c r="AL1035" s="40"/>
      <c r="AM1035" s="40"/>
      <c r="AN1035" s="40"/>
    </row>
    <row r="1036" spans="1:40" ht="14.5">
      <c r="A1036" s="3"/>
      <c r="B1036" s="3"/>
      <c r="C1036" s="3"/>
      <c r="D1036" s="3"/>
      <c r="E1036" s="3"/>
      <c r="F1036" s="3"/>
      <c r="G1036" s="3"/>
      <c r="H1036" s="3"/>
      <c r="I1036" s="3"/>
      <c r="J1036" s="3"/>
      <c r="K1036" s="3"/>
      <c r="L1036" s="3"/>
      <c r="M1036" s="3"/>
      <c r="N1036" s="3"/>
      <c r="O1036" s="3"/>
      <c r="P1036" s="3"/>
      <c r="Q1036" s="3"/>
      <c r="R1036" s="3"/>
      <c r="S1036" s="3"/>
      <c r="T1036" s="3"/>
      <c r="U1036" s="3"/>
      <c r="V1036" s="40"/>
      <c r="W1036" s="40"/>
      <c r="X1036" s="40"/>
      <c r="Y1036" s="40"/>
      <c r="Z1036" s="40"/>
      <c r="AA1036" s="40"/>
      <c r="AB1036" s="40"/>
      <c r="AC1036" s="40"/>
      <c r="AD1036" s="40"/>
      <c r="AE1036" s="40"/>
      <c r="AF1036" s="40"/>
      <c r="AG1036" s="40"/>
      <c r="AH1036" s="40"/>
      <c r="AI1036" s="40"/>
      <c r="AJ1036" s="40"/>
      <c r="AK1036" s="40"/>
      <c r="AL1036" s="40"/>
      <c r="AM1036" s="40"/>
      <c r="AN1036" s="40"/>
    </row>
    <row r="1037" spans="1:40" ht="14.5">
      <c r="A1037" s="3"/>
      <c r="B1037" s="3"/>
      <c r="C1037" s="3"/>
      <c r="D1037" s="3"/>
      <c r="E1037" s="3"/>
      <c r="F1037" s="3"/>
      <c r="G1037" s="3"/>
      <c r="H1037" s="3"/>
      <c r="I1037" s="3"/>
      <c r="J1037" s="3"/>
      <c r="K1037" s="3"/>
      <c r="L1037" s="3"/>
      <c r="M1037" s="3"/>
      <c r="N1037" s="3"/>
      <c r="O1037" s="3"/>
      <c r="P1037" s="3"/>
      <c r="Q1037" s="3"/>
      <c r="R1037" s="3"/>
      <c r="S1037" s="3"/>
      <c r="T1037" s="3"/>
      <c r="U1037" s="3"/>
      <c r="V1037" s="40"/>
      <c r="W1037" s="40"/>
      <c r="X1037" s="40"/>
      <c r="Y1037" s="40"/>
      <c r="Z1037" s="40"/>
      <c r="AA1037" s="40"/>
      <c r="AB1037" s="40"/>
      <c r="AC1037" s="40"/>
      <c r="AD1037" s="40"/>
      <c r="AE1037" s="40"/>
      <c r="AF1037" s="40"/>
      <c r="AG1037" s="40"/>
      <c r="AH1037" s="40"/>
      <c r="AI1037" s="40"/>
      <c r="AJ1037" s="40"/>
      <c r="AK1037" s="40"/>
      <c r="AL1037" s="40"/>
      <c r="AM1037" s="40"/>
      <c r="AN1037" s="40"/>
    </row>
    <row r="1038" spans="1:40" ht="14.5">
      <c r="A1038" s="3"/>
      <c r="B1038" s="3"/>
      <c r="C1038" s="3"/>
      <c r="D1038" s="3"/>
      <c r="E1038" s="3"/>
      <c r="F1038" s="3"/>
      <c r="G1038" s="3"/>
      <c r="H1038" s="3"/>
      <c r="I1038" s="3"/>
      <c r="J1038" s="3"/>
      <c r="K1038" s="3"/>
      <c r="L1038" s="3"/>
      <c r="M1038" s="3"/>
      <c r="N1038" s="3"/>
      <c r="O1038" s="3"/>
      <c r="P1038" s="3"/>
      <c r="Q1038" s="3"/>
      <c r="R1038" s="3"/>
      <c r="S1038" s="3"/>
      <c r="T1038" s="3"/>
      <c r="U1038" s="3"/>
      <c r="V1038" s="40"/>
      <c r="W1038" s="40"/>
      <c r="X1038" s="40"/>
      <c r="Y1038" s="40"/>
      <c r="Z1038" s="40"/>
      <c r="AA1038" s="40"/>
      <c r="AB1038" s="40"/>
      <c r="AC1038" s="40"/>
      <c r="AD1038" s="40"/>
      <c r="AE1038" s="40"/>
      <c r="AF1038" s="40"/>
      <c r="AG1038" s="40"/>
      <c r="AH1038" s="40"/>
      <c r="AI1038" s="40"/>
      <c r="AJ1038" s="40"/>
      <c r="AK1038" s="40"/>
      <c r="AL1038" s="40"/>
      <c r="AM1038" s="40"/>
      <c r="AN1038" s="40"/>
    </row>
    <row r="1039" spans="1:40" ht="14.5">
      <c r="A1039" s="3"/>
      <c r="B1039" s="3"/>
      <c r="C1039" s="3"/>
      <c r="D1039" s="3"/>
      <c r="E1039" s="3"/>
      <c r="F1039" s="3"/>
      <c r="G1039" s="3"/>
      <c r="H1039" s="3"/>
      <c r="I1039" s="3"/>
      <c r="J1039" s="3"/>
      <c r="K1039" s="3"/>
      <c r="L1039" s="3"/>
      <c r="M1039" s="3"/>
      <c r="N1039" s="3"/>
      <c r="O1039" s="3"/>
      <c r="P1039" s="3"/>
      <c r="Q1039" s="3"/>
      <c r="R1039" s="3"/>
      <c r="S1039" s="3"/>
      <c r="T1039" s="3"/>
      <c r="U1039" s="3"/>
      <c r="V1039" s="40"/>
      <c r="W1039" s="40"/>
      <c r="X1039" s="40"/>
      <c r="Y1039" s="40"/>
      <c r="Z1039" s="40"/>
      <c r="AA1039" s="40"/>
      <c r="AB1039" s="40"/>
      <c r="AC1039" s="40"/>
      <c r="AD1039" s="40"/>
      <c r="AE1039" s="40"/>
      <c r="AF1039" s="40"/>
      <c r="AG1039" s="40"/>
      <c r="AH1039" s="40"/>
      <c r="AI1039" s="40"/>
      <c r="AJ1039" s="40"/>
      <c r="AK1039" s="40"/>
      <c r="AL1039" s="40"/>
      <c r="AM1039" s="40"/>
      <c r="AN1039" s="40"/>
    </row>
    <row r="1040" spans="1:40" ht="14.5">
      <c r="A1040" s="3"/>
      <c r="B1040" s="3"/>
      <c r="C1040" s="3"/>
      <c r="D1040" s="3"/>
      <c r="E1040" s="3"/>
      <c r="F1040" s="3"/>
      <c r="G1040" s="3"/>
      <c r="H1040" s="3"/>
      <c r="I1040" s="3"/>
      <c r="J1040" s="3"/>
      <c r="K1040" s="3"/>
      <c r="L1040" s="3"/>
      <c r="M1040" s="3"/>
      <c r="N1040" s="3"/>
      <c r="O1040" s="3"/>
      <c r="P1040" s="3"/>
      <c r="Q1040" s="3"/>
      <c r="R1040" s="3"/>
      <c r="S1040" s="3"/>
      <c r="T1040" s="3"/>
      <c r="U1040" s="3"/>
      <c r="V1040" s="40"/>
      <c r="W1040" s="40"/>
      <c r="X1040" s="40"/>
      <c r="Y1040" s="40"/>
      <c r="Z1040" s="40"/>
      <c r="AA1040" s="40"/>
      <c r="AB1040" s="40"/>
      <c r="AC1040" s="40"/>
      <c r="AD1040" s="40"/>
      <c r="AE1040" s="40"/>
      <c r="AF1040" s="40"/>
      <c r="AG1040" s="40"/>
      <c r="AH1040" s="40"/>
      <c r="AI1040" s="40"/>
      <c r="AJ1040" s="40"/>
      <c r="AK1040" s="40"/>
      <c r="AL1040" s="40"/>
      <c r="AM1040" s="40"/>
      <c r="AN1040" s="40"/>
    </row>
    <row r="1041" spans="1:40" ht="14.5">
      <c r="A1041" s="3"/>
      <c r="B1041" s="3"/>
      <c r="C1041" s="3"/>
      <c r="D1041" s="3"/>
      <c r="E1041" s="3"/>
      <c r="F1041" s="3"/>
      <c r="G1041" s="3"/>
      <c r="H1041" s="3"/>
      <c r="I1041" s="3"/>
      <c r="J1041" s="3"/>
      <c r="K1041" s="3"/>
      <c r="L1041" s="3"/>
      <c r="M1041" s="3"/>
      <c r="N1041" s="3"/>
      <c r="O1041" s="3"/>
      <c r="P1041" s="3"/>
      <c r="Q1041" s="3"/>
      <c r="R1041" s="3"/>
      <c r="S1041" s="3"/>
      <c r="T1041" s="3"/>
      <c r="U1041" s="3"/>
      <c r="V1041" s="40"/>
      <c r="W1041" s="40"/>
      <c r="X1041" s="40"/>
      <c r="Y1041" s="40"/>
      <c r="Z1041" s="40"/>
      <c r="AA1041" s="40"/>
      <c r="AB1041" s="40"/>
      <c r="AC1041" s="40"/>
      <c r="AD1041" s="40"/>
      <c r="AE1041" s="40"/>
      <c r="AF1041" s="40"/>
      <c r="AG1041" s="40"/>
      <c r="AH1041" s="40"/>
      <c r="AI1041" s="40"/>
      <c r="AJ1041" s="40"/>
      <c r="AK1041" s="40"/>
      <c r="AL1041" s="40"/>
      <c r="AM1041" s="40"/>
      <c r="AN1041" s="40"/>
    </row>
    <row r="1042" spans="1:40" ht="14.5">
      <c r="A1042" s="3"/>
      <c r="B1042" s="3"/>
      <c r="C1042" s="3"/>
      <c r="D1042" s="3"/>
      <c r="E1042" s="3"/>
      <c r="F1042" s="3"/>
      <c r="G1042" s="3"/>
      <c r="H1042" s="3"/>
      <c r="I1042" s="3"/>
      <c r="J1042" s="3"/>
      <c r="K1042" s="3"/>
      <c r="L1042" s="3"/>
      <c r="M1042" s="3"/>
      <c r="N1042" s="3"/>
      <c r="O1042" s="3"/>
      <c r="P1042" s="3"/>
      <c r="Q1042" s="3"/>
      <c r="R1042" s="3"/>
      <c r="S1042" s="3"/>
      <c r="T1042" s="3"/>
      <c r="U1042" s="3"/>
      <c r="V1042" s="40"/>
      <c r="W1042" s="40"/>
      <c r="X1042" s="40"/>
      <c r="Y1042" s="40"/>
      <c r="Z1042" s="40"/>
      <c r="AA1042" s="40"/>
      <c r="AB1042" s="40"/>
      <c r="AC1042" s="40"/>
      <c r="AD1042" s="40"/>
      <c r="AE1042" s="40"/>
      <c r="AF1042" s="40"/>
      <c r="AG1042" s="40"/>
      <c r="AH1042" s="40"/>
      <c r="AI1042" s="40"/>
      <c r="AJ1042" s="40"/>
      <c r="AK1042" s="40"/>
      <c r="AL1042" s="40"/>
      <c r="AM1042" s="40"/>
      <c r="AN1042" s="40"/>
    </row>
    <row r="1043" spans="1:40" ht="14.5">
      <c r="A1043" s="3"/>
      <c r="B1043" s="3"/>
      <c r="C1043" s="3"/>
      <c r="D1043" s="3"/>
      <c r="E1043" s="3"/>
      <c r="F1043" s="3"/>
      <c r="G1043" s="3"/>
      <c r="H1043" s="3"/>
      <c r="I1043" s="3"/>
      <c r="J1043" s="3"/>
      <c r="K1043" s="3"/>
      <c r="L1043" s="3"/>
      <c r="M1043" s="3"/>
      <c r="N1043" s="3"/>
      <c r="O1043" s="3"/>
      <c r="P1043" s="3"/>
      <c r="Q1043" s="3"/>
      <c r="R1043" s="3"/>
      <c r="S1043" s="3"/>
      <c r="T1043" s="3"/>
      <c r="U1043" s="3"/>
      <c r="V1043" s="40"/>
      <c r="W1043" s="40"/>
      <c r="X1043" s="40"/>
      <c r="Y1043" s="40"/>
      <c r="Z1043" s="40"/>
      <c r="AA1043" s="40"/>
      <c r="AB1043" s="40"/>
      <c r="AC1043" s="40"/>
      <c r="AD1043" s="40"/>
      <c r="AE1043" s="40"/>
      <c r="AF1043" s="40"/>
      <c r="AG1043" s="40"/>
      <c r="AH1043" s="40"/>
      <c r="AI1043" s="40"/>
      <c r="AJ1043" s="40"/>
      <c r="AK1043" s="40"/>
      <c r="AL1043" s="40"/>
      <c r="AM1043" s="40"/>
      <c r="AN1043" s="40"/>
    </row>
    <row r="1044" spans="1:40" ht="14.5">
      <c r="A1044" s="3"/>
      <c r="B1044" s="3"/>
      <c r="C1044" s="3"/>
      <c r="D1044" s="3"/>
      <c r="E1044" s="3"/>
      <c r="F1044" s="3"/>
      <c r="G1044" s="3"/>
      <c r="H1044" s="3"/>
      <c r="I1044" s="3"/>
      <c r="J1044" s="3"/>
      <c r="K1044" s="3"/>
      <c r="L1044" s="3"/>
      <c r="M1044" s="3"/>
      <c r="N1044" s="3"/>
      <c r="O1044" s="3"/>
      <c r="P1044" s="3"/>
      <c r="Q1044" s="3"/>
      <c r="R1044" s="3"/>
      <c r="S1044" s="3"/>
      <c r="T1044" s="3"/>
      <c r="U1044" s="3"/>
      <c r="V1044" s="40"/>
      <c r="W1044" s="40"/>
      <c r="X1044" s="40"/>
      <c r="Y1044" s="40"/>
      <c r="Z1044" s="40"/>
      <c r="AA1044" s="40"/>
      <c r="AB1044" s="40"/>
      <c r="AC1044" s="40"/>
      <c r="AD1044" s="40"/>
      <c r="AE1044" s="40"/>
      <c r="AF1044" s="40"/>
      <c r="AG1044" s="40"/>
      <c r="AH1044" s="40"/>
      <c r="AI1044" s="40"/>
      <c r="AJ1044" s="40"/>
      <c r="AK1044" s="40"/>
      <c r="AL1044" s="40"/>
      <c r="AM1044" s="40"/>
      <c r="AN1044" s="40"/>
    </row>
    <row r="1045" spans="1:40" ht="14.5">
      <c r="A1045" s="3"/>
      <c r="B1045" s="3"/>
      <c r="C1045" s="3"/>
      <c r="D1045" s="3"/>
      <c r="E1045" s="3"/>
      <c r="F1045" s="3"/>
      <c r="G1045" s="3"/>
      <c r="H1045" s="3"/>
      <c r="I1045" s="3"/>
      <c r="J1045" s="3"/>
      <c r="K1045" s="3"/>
      <c r="L1045" s="3"/>
      <c r="M1045" s="3"/>
      <c r="N1045" s="3"/>
      <c r="O1045" s="3"/>
      <c r="P1045" s="3"/>
      <c r="Q1045" s="3"/>
      <c r="R1045" s="3"/>
      <c r="S1045" s="3"/>
      <c r="T1045" s="3"/>
      <c r="U1045" s="3"/>
      <c r="V1045" s="40"/>
      <c r="W1045" s="40"/>
      <c r="X1045" s="40"/>
      <c r="Y1045" s="40"/>
      <c r="Z1045" s="40"/>
      <c r="AA1045" s="40"/>
      <c r="AB1045" s="40"/>
      <c r="AC1045" s="40"/>
      <c r="AD1045" s="40"/>
      <c r="AE1045" s="40"/>
      <c r="AF1045" s="40"/>
      <c r="AG1045" s="40"/>
      <c r="AH1045" s="40"/>
      <c r="AI1045" s="40"/>
      <c r="AJ1045" s="40"/>
      <c r="AK1045" s="40"/>
      <c r="AL1045" s="40"/>
      <c r="AM1045" s="40"/>
      <c r="AN1045" s="40"/>
    </row>
    <row r="1046" spans="1:40" ht="14.5">
      <c r="A1046" s="3"/>
      <c r="B1046" s="3"/>
      <c r="C1046" s="3"/>
      <c r="D1046" s="3"/>
      <c r="E1046" s="3"/>
      <c r="F1046" s="3"/>
      <c r="G1046" s="3"/>
      <c r="H1046" s="3"/>
      <c r="I1046" s="3"/>
      <c r="J1046" s="3"/>
      <c r="K1046" s="3"/>
      <c r="L1046" s="3"/>
      <c r="M1046" s="3"/>
      <c r="N1046" s="3"/>
      <c r="O1046" s="3"/>
      <c r="P1046" s="3"/>
      <c r="Q1046" s="3"/>
      <c r="R1046" s="3"/>
      <c r="S1046" s="3"/>
      <c r="T1046" s="3"/>
      <c r="U1046" s="3"/>
      <c r="V1046" s="40"/>
      <c r="W1046" s="40"/>
      <c r="X1046" s="40"/>
      <c r="Y1046" s="40"/>
      <c r="Z1046" s="40"/>
      <c r="AA1046" s="40"/>
      <c r="AB1046" s="40"/>
      <c r="AC1046" s="40"/>
      <c r="AD1046" s="40"/>
      <c r="AE1046" s="40"/>
      <c r="AF1046" s="40"/>
      <c r="AG1046" s="40"/>
      <c r="AH1046" s="40"/>
      <c r="AI1046" s="40"/>
      <c r="AJ1046" s="40"/>
      <c r="AK1046" s="40"/>
      <c r="AL1046" s="40"/>
      <c r="AM1046" s="40"/>
      <c r="AN1046" s="40"/>
    </row>
    <row r="1047" spans="1:40" ht="14.5">
      <c r="A1047" s="3"/>
      <c r="B1047" s="3"/>
      <c r="C1047" s="3"/>
      <c r="D1047" s="3"/>
      <c r="E1047" s="3"/>
      <c r="F1047" s="3"/>
      <c r="G1047" s="3"/>
      <c r="H1047" s="3"/>
      <c r="I1047" s="3"/>
      <c r="J1047" s="3"/>
      <c r="K1047" s="3"/>
      <c r="L1047" s="3"/>
      <c r="M1047" s="3"/>
      <c r="N1047" s="3"/>
      <c r="O1047" s="3"/>
      <c r="P1047" s="3"/>
      <c r="Q1047" s="3"/>
      <c r="R1047" s="3"/>
      <c r="S1047" s="3"/>
      <c r="T1047" s="3"/>
      <c r="U1047" s="3"/>
      <c r="V1047" s="40"/>
      <c r="W1047" s="40"/>
      <c r="X1047" s="40"/>
      <c r="Y1047" s="40"/>
      <c r="Z1047" s="40"/>
      <c r="AA1047" s="40"/>
      <c r="AB1047" s="40"/>
      <c r="AC1047" s="40"/>
      <c r="AD1047" s="40"/>
      <c r="AE1047" s="40"/>
      <c r="AF1047" s="40"/>
      <c r="AG1047" s="40"/>
      <c r="AH1047" s="40"/>
      <c r="AI1047" s="40"/>
      <c r="AJ1047" s="40"/>
      <c r="AK1047" s="40"/>
      <c r="AL1047" s="40"/>
      <c r="AM1047" s="40"/>
      <c r="AN1047" s="40"/>
    </row>
    <row r="1048" spans="1:40" ht="14.5">
      <c r="A1048" s="3"/>
      <c r="B1048" s="3"/>
      <c r="C1048" s="3"/>
      <c r="D1048" s="3"/>
      <c r="E1048" s="3"/>
      <c r="F1048" s="3"/>
      <c r="G1048" s="3"/>
      <c r="H1048" s="3"/>
      <c r="I1048" s="3"/>
      <c r="J1048" s="3"/>
      <c r="K1048" s="3"/>
      <c r="L1048" s="3"/>
      <c r="M1048" s="3"/>
      <c r="N1048" s="3"/>
      <c r="O1048" s="3"/>
      <c r="P1048" s="3"/>
      <c r="Q1048" s="3"/>
      <c r="R1048" s="3"/>
      <c r="S1048" s="3"/>
      <c r="T1048" s="3"/>
      <c r="U1048" s="3"/>
      <c r="V1048" s="40"/>
      <c r="W1048" s="40"/>
      <c r="X1048" s="40"/>
      <c r="Y1048" s="40"/>
      <c r="Z1048" s="40"/>
      <c r="AA1048" s="40"/>
      <c r="AB1048" s="40"/>
      <c r="AC1048" s="40"/>
      <c r="AD1048" s="40"/>
      <c r="AE1048" s="40"/>
      <c r="AF1048" s="40"/>
      <c r="AG1048" s="40"/>
      <c r="AH1048" s="40"/>
      <c r="AI1048" s="40"/>
      <c r="AJ1048" s="40"/>
      <c r="AK1048" s="40"/>
      <c r="AL1048" s="40"/>
      <c r="AM1048" s="40"/>
      <c r="AN1048" s="40"/>
    </row>
    <row r="1049" spans="1:40" ht="14.5">
      <c r="A1049" s="3"/>
      <c r="B1049" s="3"/>
      <c r="C1049" s="3"/>
      <c r="D1049" s="3"/>
      <c r="E1049" s="3"/>
      <c r="F1049" s="3"/>
      <c r="G1049" s="3"/>
      <c r="H1049" s="3"/>
      <c r="I1049" s="3"/>
      <c r="J1049" s="3"/>
      <c r="K1049" s="3"/>
      <c r="L1049" s="3"/>
      <c r="M1049" s="3"/>
      <c r="N1049" s="3"/>
      <c r="O1049" s="3"/>
      <c r="P1049" s="3"/>
      <c r="Q1049" s="3"/>
      <c r="R1049" s="3"/>
      <c r="S1049" s="3"/>
      <c r="T1049" s="3"/>
      <c r="U1049" s="3"/>
      <c r="V1049" s="40"/>
      <c r="W1049" s="40"/>
      <c r="X1049" s="40"/>
      <c r="Y1049" s="40"/>
      <c r="Z1049" s="40"/>
      <c r="AA1049" s="40"/>
      <c r="AB1049" s="40"/>
      <c r="AC1049" s="40"/>
      <c r="AD1049" s="40"/>
      <c r="AE1049" s="40"/>
      <c r="AF1049" s="40"/>
      <c r="AG1049" s="40"/>
      <c r="AH1049" s="40"/>
      <c r="AI1049" s="40"/>
      <c r="AJ1049" s="40"/>
      <c r="AK1049" s="40"/>
      <c r="AL1049" s="40"/>
      <c r="AM1049" s="40"/>
      <c r="AN1049" s="40"/>
    </row>
    <row r="1050" spans="1:40" ht="14.5">
      <c r="A1050" s="3"/>
      <c r="B1050" s="3"/>
      <c r="C1050" s="3"/>
      <c r="D1050" s="3"/>
      <c r="E1050" s="3"/>
      <c r="F1050" s="3"/>
      <c r="G1050" s="3"/>
      <c r="H1050" s="3"/>
      <c r="I1050" s="3"/>
      <c r="J1050" s="3"/>
      <c r="K1050" s="3"/>
      <c r="L1050" s="3"/>
      <c r="M1050" s="3"/>
      <c r="N1050" s="3"/>
      <c r="O1050" s="3"/>
      <c r="P1050" s="3"/>
      <c r="Q1050" s="3"/>
      <c r="R1050" s="3"/>
      <c r="S1050" s="3"/>
      <c r="T1050" s="3"/>
      <c r="U1050" s="3"/>
      <c r="V1050" s="40"/>
      <c r="W1050" s="40"/>
      <c r="X1050" s="40"/>
      <c r="Y1050" s="40"/>
      <c r="Z1050" s="40"/>
      <c r="AA1050" s="40"/>
      <c r="AB1050" s="40"/>
      <c r="AC1050" s="40"/>
      <c r="AD1050" s="40"/>
      <c r="AE1050" s="40"/>
      <c r="AF1050" s="40"/>
      <c r="AG1050" s="40"/>
      <c r="AH1050" s="40"/>
      <c r="AI1050" s="40"/>
      <c r="AJ1050" s="40"/>
      <c r="AK1050" s="40"/>
      <c r="AL1050" s="40"/>
      <c r="AM1050" s="40"/>
      <c r="AN1050" s="40"/>
    </row>
    <row r="1051" spans="1:40" ht="14.5">
      <c r="A1051" s="3"/>
      <c r="B1051" s="3"/>
      <c r="C1051" s="3"/>
      <c r="D1051" s="3"/>
      <c r="E1051" s="3"/>
      <c r="F1051" s="3"/>
      <c r="G1051" s="3"/>
      <c r="H1051" s="3"/>
      <c r="I1051" s="3"/>
      <c r="J1051" s="3"/>
      <c r="K1051" s="3"/>
      <c r="L1051" s="3"/>
      <c r="M1051" s="3"/>
      <c r="N1051" s="3"/>
      <c r="O1051" s="3"/>
      <c r="P1051" s="3"/>
      <c r="Q1051" s="3"/>
      <c r="R1051" s="3"/>
      <c r="S1051" s="3"/>
      <c r="T1051" s="3"/>
      <c r="U1051" s="3"/>
      <c r="V1051" s="40"/>
      <c r="W1051" s="40"/>
      <c r="X1051" s="40"/>
      <c r="Y1051" s="40"/>
      <c r="Z1051" s="40"/>
      <c r="AA1051" s="40"/>
      <c r="AB1051" s="40"/>
      <c r="AC1051" s="40"/>
      <c r="AD1051" s="40"/>
      <c r="AE1051" s="40"/>
      <c r="AF1051" s="40"/>
      <c r="AG1051" s="40"/>
      <c r="AH1051" s="40"/>
      <c r="AI1051" s="40"/>
      <c r="AJ1051" s="40"/>
      <c r="AK1051" s="40"/>
      <c r="AL1051" s="40"/>
      <c r="AM1051" s="40"/>
      <c r="AN1051" s="40"/>
    </row>
    <row r="1052" spans="1:40" ht="14.5">
      <c r="A1052" s="3"/>
      <c r="B1052" s="3"/>
      <c r="C1052" s="3"/>
      <c r="D1052" s="3"/>
      <c r="E1052" s="3"/>
      <c r="F1052" s="3"/>
      <c r="G1052" s="3"/>
      <c r="H1052" s="3"/>
      <c r="I1052" s="3"/>
      <c r="J1052" s="3"/>
      <c r="K1052" s="3"/>
      <c r="L1052" s="3"/>
      <c r="M1052" s="3"/>
      <c r="N1052" s="3"/>
      <c r="O1052" s="3"/>
      <c r="P1052" s="3"/>
      <c r="Q1052" s="3"/>
      <c r="R1052" s="3"/>
      <c r="S1052" s="3"/>
      <c r="T1052" s="3"/>
      <c r="U1052" s="3"/>
      <c r="V1052" s="40"/>
      <c r="W1052" s="40"/>
      <c r="X1052" s="40"/>
      <c r="Y1052" s="40"/>
      <c r="Z1052" s="40"/>
      <c r="AA1052" s="40"/>
      <c r="AB1052" s="40"/>
      <c r="AC1052" s="40"/>
      <c r="AD1052" s="40"/>
      <c r="AE1052" s="40"/>
      <c r="AF1052" s="40"/>
      <c r="AG1052" s="40"/>
      <c r="AH1052" s="40"/>
      <c r="AI1052" s="40"/>
      <c r="AJ1052" s="40"/>
      <c r="AK1052" s="40"/>
      <c r="AL1052" s="40"/>
      <c r="AM1052" s="40"/>
      <c r="AN1052" s="40"/>
    </row>
    <row r="1053" spans="1:40" ht="14.5">
      <c r="A1053" s="3"/>
      <c r="B1053" s="3"/>
      <c r="C1053" s="3"/>
      <c r="D1053" s="3"/>
      <c r="E1053" s="3"/>
      <c r="F1053" s="3"/>
      <c r="G1053" s="3"/>
      <c r="H1053" s="3"/>
      <c r="I1053" s="3"/>
      <c r="J1053" s="3"/>
      <c r="K1053" s="3"/>
      <c r="L1053" s="3"/>
      <c r="M1053" s="3"/>
      <c r="N1053" s="3"/>
      <c r="O1053" s="3"/>
      <c r="P1053" s="3"/>
      <c r="Q1053" s="3"/>
      <c r="R1053" s="3"/>
      <c r="S1053" s="3"/>
      <c r="T1053" s="3"/>
      <c r="U1053" s="3"/>
      <c r="V1053" s="40"/>
      <c r="W1053" s="40"/>
      <c r="X1053" s="40"/>
      <c r="Y1053" s="40"/>
      <c r="Z1053" s="40"/>
      <c r="AA1053" s="40"/>
      <c r="AB1053" s="40"/>
      <c r="AC1053" s="40"/>
      <c r="AD1053" s="40"/>
      <c r="AE1053" s="40"/>
      <c r="AF1053" s="40"/>
      <c r="AG1053" s="40"/>
      <c r="AH1053" s="40"/>
      <c r="AI1053" s="40"/>
      <c r="AJ1053" s="40"/>
      <c r="AK1053" s="40"/>
      <c r="AL1053" s="40"/>
      <c r="AM1053" s="40"/>
      <c r="AN1053" s="40"/>
    </row>
    <row r="1054" spans="1:40" ht="14.5">
      <c r="A1054" s="3"/>
      <c r="B1054" s="3"/>
      <c r="C1054" s="3"/>
      <c r="D1054" s="3"/>
      <c r="E1054" s="3"/>
      <c r="F1054" s="3"/>
      <c r="G1054" s="3"/>
      <c r="H1054" s="3"/>
      <c r="I1054" s="3"/>
      <c r="J1054" s="3"/>
      <c r="K1054" s="3"/>
      <c r="L1054" s="3"/>
      <c r="M1054" s="3"/>
      <c r="N1054" s="3"/>
      <c r="O1054" s="3"/>
      <c r="P1054" s="3"/>
      <c r="Q1054" s="3"/>
      <c r="R1054" s="3"/>
      <c r="S1054" s="3"/>
      <c r="T1054" s="3"/>
      <c r="U1054" s="3"/>
      <c r="V1054" s="40"/>
      <c r="W1054" s="40"/>
      <c r="X1054" s="40"/>
      <c r="Y1054" s="40"/>
      <c r="Z1054" s="40"/>
      <c r="AA1054" s="40"/>
      <c r="AB1054" s="40"/>
      <c r="AC1054" s="40"/>
      <c r="AD1054" s="40"/>
      <c r="AE1054" s="40"/>
      <c r="AF1054" s="40"/>
      <c r="AG1054" s="40"/>
      <c r="AH1054" s="40"/>
      <c r="AI1054" s="40"/>
      <c r="AJ1054" s="40"/>
      <c r="AK1054" s="40"/>
      <c r="AL1054" s="40"/>
      <c r="AM1054" s="40"/>
      <c r="AN1054" s="40"/>
    </row>
    <row r="1055" spans="1:40" ht="14.5">
      <c r="A1055" s="3"/>
      <c r="B1055" s="3"/>
      <c r="C1055" s="3"/>
      <c r="D1055" s="3"/>
      <c r="E1055" s="3"/>
      <c r="F1055" s="3"/>
      <c r="G1055" s="3"/>
      <c r="H1055" s="3"/>
      <c r="I1055" s="3"/>
      <c r="J1055" s="3"/>
      <c r="K1055" s="3"/>
      <c r="L1055" s="3"/>
      <c r="M1055" s="3"/>
      <c r="N1055" s="3"/>
      <c r="O1055" s="3"/>
      <c r="P1055" s="3"/>
      <c r="Q1055" s="3"/>
      <c r="R1055" s="3"/>
      <c r="S1055" s="3"/>
      <c r="T1055" s="3"/>
      <c r="U1055" s="3"/>
      <c r="V1055" s="40"/>
      <c r="W1055" s="40"/>
      <c r="X1055" s="40"/>
      <c r="Y1055" s="40"/>
      <c r="Z1055" s="40"/>
      <c r="AA1055" s="40"/>
      <c r="AB1055" s="40"/>
      <c r="AC1055" s="40"/>
      <c r="AD1055" s="40"/>
      <c r="AE1055" s="40"/>
      <c r="AF1055" s="40"/>
      <c r="AG1055" s="40"/>
      <c r="AH1055" s="40"/>
      <c r="AI1055" s="40"/>
      <c r="AJ1055" s="40"/>
      <c r="AK1055" s="40"/>
      <c r="AL1055" s="40"/>
      <c r="AM1055" s="40"/>
      <c r="AN1055" s="40"/>
    </row>
    <row r="1056" spans="1:40" ht="14.5">
      <c r="A1056" s="3"/>
      <c r="B1056" s="3"/>
      <c r="C1056" s="3"/>
      <c r="D1056" s="3"/>
      <c r="E1056" s="3"/>
      <c r="F1056" s="3"/>
      <c r="G1056" s="3"/>
      <c r="H1056" s="3"/>
      <c r="I1056" s="3"/>
      <c r="J1056" s="3"/>
      <c r="K1056" s="3"/>
      <c r="L1056" s="3"/>
      <c r="M1056" s="3"/>
      <c r="N1056" s="3"/>
      <c r="O1056" s="3"/>
      <c r="P1056" s="3"/>
      <c r="Q1056" s="3"/>
      <c r="R1056" s="3"/>
      <c r="S1056" s="3"/>
      <c r="T1056" s="3"/>
      <c r="U1056" s="3"/>
      <c r="V1056" s="40"/>
      <c r="W1056" s="40"/>
      <c r="X1056" s="40"/>
      <c r="Y1056" s="40"/>
      <c r="Z1056" s="40"/>
      <c r="AA1056" s="40"/>
      <c r="AB1056" s="40"/>
      <c r="AC1056" s="40"/>
      <c r="AD1056" s="40"/>
      <c r="AE1056" s="40"/>
      <c r="AF1056" s="40"/>
      <c r="AG1056" s="40"/>
      <c r="AH1056" s="40"/>
      <c r="AI1056" s="40"/>
      <c r="AJ1056" s="40"/>
      <c r="AK1056" s="40"/>
      <c r="AL1056" s="40"/>
      <c r="AM1056" s="40"/>
      <c r="AN1056" s="40"/>
    </row>
    <row r="1057" spans="1:40" ht="14.5">
      <c r="A1057" s="3"/>
      <c r="B1057" s="3"/>
      <c r="C1057" s="3"/>
      <c r="D1057" s="3"/>
      <c r="E1057" s="3"/>
      <c r="F1057" s="3"/>
      <c r="G1057" s="3"/>
      <c r="H1057" s="3"/>
      <c r="I1057" s="3"/>
      <c r="J1057" s="3"/>
      <c r="K1057" s="3"/>
      <c r="L1057" s="3"/>
      <c r="M1057" s="3"/>
      <c r="N1057" s="3"/>
      <c r="O1057" s="3"/>
      <c r="P1057" s="3"/>
      <c r="Q1057" s="3"/>
      <c r="R1057" s="3"/>
      <c r="S1057" s="3"/>
      <c r="T1057" s="3"/>
      <c r="U1057" s="3"/>
      <c r="V1057" s="40"/>
      <c r="W1057" s="40"/>
      <c r="X1057" s="40"/>
      <c r="Y1057" s="40"/>
      <c r="Z1057" s="40"/>
      <c r="AA1057" s="40"/>
      <c r="AB1057" s="40"/>
      <c r="AC1057" s="40"/>
      <c r="AD1057" s="40"/>
      <c r="AE1057" s="40"/>
      <c r="AF1057" s="40"/>
      <c r="AG1057" s="40"/>
      <c r="AH1057" s="40"/>
      <c r="AI1057" s="40"/>
      <c r="AJ1057" s="40"/>
      <c r="AK1057" s="40"/>
      <c r="AL1057" s="40"/>
      <c r="AM1057" s="40"/>
      <c r="AN1057" s="40"/>
    </row>
    <row r="1058" spans="1:40" ht="14.5">
      <c r="A1058" s="3"/>
      <c r="B1058" s="3"/>
      <c r="C1058" s="3"/>
      <c r="D1058" s="3"/>
      <c r="E1058" s="3"/>
      <c r="F1058" s="3"/>
      <c r="G1058" s="3"/>
      <c r="H1058" s="3"/>
      <c r="I1058" s="3"/>
      <c r="J1058" s="3"/>
      <c r="K1058" s="3"/>
      <c r="L1058" s="3"/>
      <c r="M1058" s="3"/>
      <c r="N1058" s="3"/>
      <c r="O1058" s="3"/>
      <c r="P1058" s="3"/>
      <c r="Q1058" s="3"/>
      <c r="R1058" s="3"/>
      <c r="S1058" s="3"/>
      <c r="T1058" s="3"/>
      <c r="U1058" s="3"/>
      <c r="V1058" s="40"/>
      <c r="W1058" s="40"/>
      <c r="X1058" s="40"/>
      <c r="Y1058" s="40"/>
      <c r="Z1058" s="40"/>
      <c r="AA1058" s="40"/>
      <c r="AB1058" s="40"/>
      <c r="AC1058" s="40"/>
      <c r="AD1058" s="40"/>
      <c r="AE1058" s="40"/>
      <c r="AF1058" s="40"/>
      <c r="AG1058" s="40"/>
      <c r="AH1058" s="40"/>
      <c r="AI1058" s="40"/>
      <c r="AJ1058" s="40"/>
      <c r="AK1058" s="40"/>
      <c r="AL1058" s="40"/>
      <c r="AM1058" s="40"/>
      <c r="AN1058" s="40"/>
    </row>
    <row r="1059" spans="1:40" ht="14.5">
      <c r="A1059" s="3"/>
      <c r="B1059" s="3"/>
      <c r="C1059" s="3"/>
      <c r="D1059" s="3"/>
      <c r="E1059" s="3"/>
      <c r="F1059" s="3"/>
      <c r="G1059" s="3"/>
      <c r="H1059" s="3"/>
      <c r="I1059" s="3"/>
      <c r="J1059" s="3"/>
      <c r="K1059" s="3"/>
      <c r="L1059" s="3"/>
      <c r="M1059" s="3"/>
      <c r="N1059" s="3"/>
      <c r="O1059" s="3"/>
      <c r="P1059" s="3"/>
      <c r="Q1059" s="3"/>
      <c r="R1059" s="3"/>
      <c r="S1059" s="3"/>
      <c r="T1059" s="3"/>
      <c r="U1059" s="3"/>
      <c r="V1059" s="40"/>
      <c r="W1059" s="40"/>
      <c r="X1059" s="40"/>
      <c r="Y1059" s="40"/>
      <c r="Z1059" s="40"/>
      <c r="AA1059" s="40"/>
      <c r="AB1059" s="40"/>
      <c r="AC1059" s="40"/>
      <c r="AD1059" s="40"/>
      <c r="AE1059" s="40"/>
      <c r="AF1059" s="40"/>
      <c r="AG1059" s="40"/>
      <c r="AH1059" s="40"/>
      <c r="AI1059" s="40"/>
      <c r="AJ1059" s="40"/>
      <c r="AK1059" s="40"/>
      <c r="AL1059" s="40"/>
      <c r="AM1059" s="40"/>
      <c r="AN1059" s="40"/>
    </row>
    <row r="1060" spans="1:40" ht="14.5">
      <c r="A1060" s="3"/>
      <c r="B1060" s="3"/>
      <c r="C1060" s="3"/>
      <c r="D1060" s="3"/>
      <c r="E1060" s="3"/>
      <c r="F1060" s="3"/>
      <c r="G1060" s="3"/>
      <c r="H1060" s="3"/>
      <c r="I1060" s="3"/>
      <c r="J1060" s="3"/>
      <c r="K1060" s="3"/>
      <c r="L1060" s="3"/>
      <c r="M1060" s="3"/>
      <c r="N1060" s="3"/>
      <c r="O1060" s="3"/>
      <c r="P1060" s="3"/>
      <c r="Q1060" s="3"/>
      <c r="R1060" s="3"/>
      <c r="S1060" s="3"/>
      <c r="T1060" s="3"/>
      <c r="U1060" s="3"/>
      <c r="V1060" s="40"/>
      <c r="W1060" s="40"/>
      <c r="X1060" s="40"/>
      <c r="Y1060" s="40"/>
      <c r="Z1060" s="40"/>
      <c r="AA1060" s="40"/>
      <c r="AB1060" s="40"/>
      <c r="AC1060" s="40"/>
      <c r="AD1060" s="40"/>
      <c r="AE1060" s="40"/>
      <c r="AF1060" s="40"/>
      <c r="AG1060" s="40"/>
      <c r="AH1060" s="40"/>
      <c r="AI1060" s="40"/>
      <c r="AJ1060" s="40"/>
      <c r="AK1060" s="40"/>
      <c r="AL1060" s="40"/>
      <c r="AM1060" s="40"/>
      <c r="AN1060" s="40"/>
    </row>
    <row r="1061" spans="1:40" ht="14.5">
      <c r="A1061" s="3"/>
      <c r="B1061" s="3"/>
      <c r="C1061" s="3"/>
      <c r="D1061" s="3"/>
      <c r="E1061" s="3"/>
      <c r="F1061" s="3"/>
      <c r="G1061" s="3"/>
      <c r="H1061" s="3"/>
      <c r="I1061" s="3"/>
      <c r="J1061" s="3"/>
      <c r="K1061" s="3"/>
      <c r="L1061" s="3"/>
      <c r="M1061" s="3"/>
      <c r="N1061" s="3"/>
      <c r="O1061" s="3"/>
      <c r="P1061" s="3"/>
      <c r="Q1061" s="3"/>
      <c r="R1061" s="3"/>
      <c r="S1061" s="3"/>
      <c r="T1061" s="3"/>
      <c r="U1061" s="3"/>
      <c r="V1061" s="40"/>
      <c r="W1061" s="40"/>
      <c r="X1061" s="40"/>
      <c r="Y1061" s="40"/>
      <c r="Z1061" s="40"/>
      <c r="AA1061" s="40"/>
      <c r="AB1061" s="40"/>
      <c r="AC1061" s="40"/>
      <c r="AD1061" s="40"/>
      <c r="AE1061" s="40"/>
      <c r="AF1061" s="40"/>
      <c r="AG1061" s="40"/>
      <c r="AH1061" s="40"/>
      <c r="AI1061" s="40"/>
      <c r="AJ1061" s="40"/>
      <c r="AK1061" s="40"/>
      <c r="AL1061" s="40"/>
      <c r="AM1061" s="40"/>
      <c r="AN1061" s="40"/>
    </row>
    <row r="1062" spans="1:40" ht="14.5">
      <c r="A1062" s="3"/>
      <c r="B1062" s="3"/>
      <c r="C1062" s="3"/>
      <c r="D1062" s="3"/>
      <c r="E1062" s="3"/>
      <c r="F1062" s="3"/>
      <c r="G1062" s="3"/>
      <c r="H1062" s="3"/>
      <c r="I1062" s="3"/>
      <c r="J1062" s="3"/>
      <c r="K1062" s="3"/>
      <c r="L1062" s="3"/>
      <c r="M1062" s="3"/>
      <c r="N1062" s="3"/>
      <c r="O1062" s="3"/>
      <c r="P1062" s="3"/>
      <c r="Q1062" s="3"/>
      <c r="R1062" s="3"/>
      <c r="S1062" s="3"/>
      <c r="T1062" s="3"/>
      <c r="U1062" s="3"/>
      <c r="V1062" s="40"/>
      <c r="W1062" s="40"/>
      <c r="X1062" s="40"/>
      <c r="Y1062" s="40"/>
      <c r="Z1062" s="40"/>
      <c r="AA1062" s="40"/>
      <c r="AB1062" s="40"/>
      <c r="AC1062" s="40"/>
      <c r="AD1062" s="40"/>
      <c r="AE1062" s="40"/>
      <c r="AF1062" s="40"/>
      <c r="AG1062" s="40"/>
      <c r="AH1062" s="40"/>
      <c r="AI1062" s="40"/>
      <c r="AJ1062" s="40"/>
      <c r="AK1062" s="40"/>
      <c r="AL1062" s="40"/>
      <c r="AM1062" s="40"/>
      <c r="AN1062" s="40"/>
    </row>
    <row r="1063" spans="1:40" ht="14.5">
      <c r="A1063" s="3"/>
      <c r="B1063" s="3"/>
      <c r="C1063" s="3"/>
      <c r="D1063" s="3"/>
      <c r="E1063" s="3"/>
      <c r="F1063" s="3"/>
      <c r="G1063" s="3"/>
      <c r="H1063" s="3"/>
      <c r="I1063" s="3"/>
      <c r="J1063" s="3"/>
      <c r="K1063" s="3"/>
      <c r="L1063" s="3"/>
      <c r="M1063" s="3"/>
      <c r="N1063" s="3"/>
      <c r="O1063" s="3"/>
      <c r="P1063" s="3"/>
      <c r="Q1063" s="3"/>
      <c r="R1063" s="3"/>
      <c r="S1063" s="3"/>
      <c r="T1063" s="3"/>
      <c r="U1063" s="3"/>
      <c r="V1063" s="40"/>
      <c r="W1063" s="40"/>
      <c r="X1063" s="40"/>
      <c r="Y1063" s="40"/>
      <c r="Z1063" s="40"/>
      <c r="AA1063" s="40"/>
      <c r="AB1063" s="40"/>
      <c r="AC1063" s="40"/>
      <c r="AD1063" s="40"/>
      <c r="AE1063" s="40"/>
      <c r="AF1063" s="40"/>
      <c r="AG1063" s="40"/>
      <c r="AH1063" s="40"/>
      <c r="AI1063" s="40"/>
      <c r="AJ1063" s="40"/>
      <c r="AK1063" s="40"/>
      <c r="AL1063" s="40"/>
      <c r="AM1063" s="40"/>
      <c r="AN1063" s="40"/>
    </row>
    <row r="1064" spans="1:40" ht="14.5">
      <c r="A1064" s="3"/>
      <c r="B1064" s="3"/>
      <c r="C1064" s="3"/>
      <c r="D1064" s="3"/>
      <c r="E1064" s="3"/>
      <c r="F1064" s="3"/>
      <c r="G1064" s="3"/>
      <c r="H1064" s="3"/>
      <c r="I1064" s="3"/>
      <c r="J1064" s="3"/>
      <c r="K1064" s="3"/>
      <c r="L1064" s="3"/>
      <c r="M1064" s="3"/>
      <c r="N1064" s="3"/>
      <c r="O1064" s="3"/>
      <c r="P1064" s="3"/>
      <c r="Q1064" s="3"/>
      <c r="R1064" s="3"/>
      <c r="S1064" s="3"/>
      <c r="T1064" s="3"/>
      <c r="U1064" s="3"/>
      <c r="V1064" s="40"/>
      <c r="W1064" s="40"/>
      <c r="X1064" s="40"/>
      <c r="Y1064" s="40"/>
      <c r="Z1064" s="40"/>
      <c r="AA1064" s="40"/>
      <c r="AB1064" s="40"/>
      <c r="AC1064" s="40"/>
      <c r="AD1064" s="40"/>
      <c r="AE1064" s="40"/>
      <c r="AF1064" s="40"/>
      <c r="AG1064" s="40"/>
      <c r="AH1064" s="40"/>
      <c r="AI1064" s="40"/>
      <c r="AJ1064" s="40"/>
      <c r="AK1064" s="40"/>
      <c r="AL1064" s="40"/>
      <c r="AM1064" s="40"/>
      <c r="AN1064" s="40"/>
    </row>
    <row r="1065" spans="1:40" ht="14.5">
      <c r="A1065" s="3"/>
      <c r="B1065" s="3"/>
      <c r="C1065" s="3"/>
      <c r="D1065" s="3"/>
      <c r="E1065" s="3"/>
      <c r="F1065" s="3"/>
      <c r="G1065" s="3"/>
      <c r="H1065" s="3"/>
      <c r="I1065" s="3"/>
      <c r="J1065" s="3"/>
      <c r="K1065" s="3"/>
      <c r="L1065" s="3"/>
      <c r="M1065" s="3"/>
      <c r="N1065" s="3"/>
      <c r="O1065" s="3"/>
      <c r="P1065" s="3"/>
      <c r="Q1065" s="3"/>
      <c r="R1065" s="3"/>
      <c r="S1065" s="3"/>
      <c r="T1065" s="3"/>
      <c r="U1065" s="3"/>
      <c r="V1065" s="40"/>
      <c r="W1065" s="40"/>
      <c r="X1065" s="40"/>
      <c r="Y1065" s="40"/>
      <c r="Z1065" s="40"/>
      <c r="AA1065" s="40"/>
      <c r="AB1065" s="40"/>
      <c r="AC1065" s="40"/>
      <c r="AD1065" s="40"/>
      <c r="AE1065" s="40"/>
      <c r="AF1065" s="40"/>
      <c r="AG1065" s="40"/>
      <c r="AH1065" s="40"/>
      <c r="AI1065" s="40"/>
      <c r="AJ1065" s="40"/>
      <c r="AK1065" s="40"/>
      <c r="AL1065" s="40"/>
      <c r="AM1065" s="40"/>
      <c r="AN1065" s="40"/>
    </row>
    <row r="1066" spans="1:40" ht="14.5">
      <c r="A1066" s="3"/>
      <c r="B1066" s="3"/>
      <c r="C1066" s="3"/>
      <c r="D1066" s="3"/>
      <c r="E1066" s="3"/>
      <c r="F1066" s="3"/>
      <c r="G1066" s="3"/>
      <c r="H1066" s="3"/>
      <c r="I1066" s="3"/>
      <c r="J1066" s="3"/>
      <c r="K1066" s="3"/>
      <c r="L1066" s="3"/>
      <c r="M1066" s="3"/>
      <c r="N1066" s="3"/>
      <c r="O1066" s="3"/>
      <c r="P1066" s="3"/>
      <c r="Q1066" s="3"/>
      <c r="R1066" s="3"/>
      <c r="S1066" s="3"/>
      <c r="T1066" s="3"/>
      <c r="U1066" s="3"/>
      <c r="V1066" s="40"/>
      <c r="W1066" s="40"/>
      <c r="X1066" s="40"/>
      <c r="Y1066" s="40"/>
      <c r="Z1066" s="40"/>
      <c r="AA1066" s="40"/>
      <c r="AB1066" s="40"/>
      <c r="AC1066" s="40"/>
      <c r="AD1066" s="40"/>
      <c r="AE1066" s="40"/>
      <c r="AF1066" s="40"/>
      <c r="AG1066" s="40"/>
      <c r="AH1066" s="40"/>
      <c r="AI1066" s="40"/>
      <c r="AJ1066" s="40"/>
      <c r="AK1066" s="40"/>
      <c r="AL1066" s="40"/>
      <c r="AM1066" s="40"/>
      <c r="AN1066" s="40"/>
    </row>
    <row r="1067" spans="1:40" ht="14.5">
      <c r="A1067" s="3"/>
      <c r="B1067" s="3"/>
      <c r="C1067" s="3"/>
      <c r="D1067" s="3"/>
      <c r="E1067" s="3"/>
      <c r="F1067" s="3"/>
      <c r="G1067" s="3"/>
      <c r="H1067" s="3"/>
      <c r="I1067" s="3"/>
      <c r="J1067" s="3"/>
      <c r="K1067" s="3"/>
      <c r="L1067" s="3"/>
      <c r="M1067" s="3"/>
      <c r="N1067" s="3"/>
      <c r="O1067" s="3"/>
      <c r="P1067" s="3"/>
      <c r="Q1067" s="3"/>
      <c r="R1067" s="3"/>
      <c r="S1067" s="3"/>
      <c r="T1067" s="3"/>
      <c r="U1067" s="3"/>
      <c r="V1067" s="40"/>
      <c r="W1067" s="40"/>
      <c r="X1067" s="40"/>
      <c r="Y1067" s="40"/>
      <c r="Z1067" s="40"/>
      <c r="AA1067" s="40"/>
      <c r="AB1067" s="40"/>
      <c r="AC1067" s="40"/>
      <c r="AD1067" s="40"/>
      <c r="AE1067" s="40"/>
      <c r="AF1067" s="40"/>
      <c r="AG1067" s="40"/>
      <c r="AH1067" s="40"/>
      <c r="AI1067" s="40"/>
      <c r="AJ1067" s="40"/>
      <c r="AK1067" s="40"/>
      <c r="AL1067" s="40"/>
      <c r="AM1067" s="40"/>
      <c r="AN1067" s="40"/>
    </row>
    <row r="1068" spans="1:40" ht="14.5">
      <c r="A1068" s="3"/>
      <c r="B1068" s="3"/>
      <c r="C1068" s="3"/>
      <c r="D1068" s="3"/>
      <c r="E1068" s="3"/>
      <c r="F1068" s="3"/>
      <c r="G1068" s="3"/>
      <c r="H1068" s="3"/>
      <c r="I1068" s="3"/>
      <c r="J1068" s="3"/>
      <c r="K1068" s="3"/>
      <c r="L1068" s="3"/>
      <c r="M1068" s="3"/>
      <c r="N1068" s="3"/>
      <c r="O1068" s="3"/>
      <c r="P1068" s="3"/>
      <c r="Q1068" s="3"/>
      <c r="R1068" s="3"/>
      <c r="S1068" s="3"/>
      <c r="T1068" s="3"/>
      <c r="U1068" s="3"/>
      <c r="V1068" s="40"/>
      <c r="W1068" s="40"/>
      <c r="X1068" s="40"/>
      <c r="Y1068" s="40"/>
      <c r="Z1068" s="40"/>
      <c r="AA1068" s="40"/>
      <c r="AB1068" s="40"/>
      <c r="AC1068" s="40"/>
      <c r="AD1068" s="40"/>
      <c r="AE1068" s="40"/>
      <c r="AF1068" s="40"/>
      <c r="AG1068" s="40"/>
      <c r="AH1068" s="40"/>
      <c r="AI1068" s="40"/>
      <c r="AJ1068" s="40"/>
      <c r="AK1068" s="40"/>
      <c r="AL1068" s="40"/>
      <c r="AM1068" s="40"/>
      <c r="AN1068" s="40"/>
    </row>
    <row r="1069" spans="1:40" ht="14.5">
      <c r="A1069" s="3"/>
      <c r="B1069" s="3"/>
      <c r="C1069" s="3"/>
      <c r="D1069" s="3"/>
      <c r="E1069" s="3"/>
      <c r="F1069" s="3"/>
      <c r="G1069" s="3"/>
      <c r="H1069" s="3"/>
      <c r="I1069" s="3"/>
      <c r="J1069" s="3"/>
      <c r="K1069" s="3"/>
      <c r="L1069" s="3"/>
      <c r="M1069" s="3"/>
      <c r="N1069" s="3"/>
      <c r="O1069" s="3"/>
      <c r="P1069" s="3"/>
      <c r="Q1069" s="3"/>
      <c r="R1069" s="3"/>
      <c r="S1069" s="3"/>
      <c r="T1069" s="3"/>
      <c r="U1069" s="3"/>
      <c r="V1069" s="40"/>
      <c r="W1069" s="40"/>
      <c r="X1069" s="40"/>
      <c r="Y1069" s="40"/>
      <c r="Z1069" s="40"/>
      <c r="AA1069" s="40"/>
      <c r="AB1069" s="40"/>
      <c r="AC1069" s="40"/>
      <c r="AD1069" s="40"/>
      <c r="AE1069" s="40"/>
      <c r="AF1069" s="40"/>
      <c r="AG1069" s="40"/>
      <c r="AH1069" s="40"/>
      <c r="AI1069" s="40"/>
      <c r="AJ1069" s="40"/>
      <c r="AK1069" s="40"/>
      <c r="AL1069" s="40"/>
      <c r="AM1069" s="40"/>
      <c r="AN1069" s="40"/>
    </row>
    <row r="1070" spans="1:40" ht="14.5">
      <c r="A1070" s="3"/>
      <c r="B1070" s="3"/>
      <c r="C1070" s="3"/>
      <c r="D1070" s="3"/>
      <c r="E1070" s="3"/>
      <c r="F1070" s="3"/>
      <c r="G1070" s="3"/>
      <c r="H1070" s="3"/>
      <c r="I1070" s="3"/>
      <c r="J1070" s="3"/>
      <c r="K1070" s="3"/>
      <c r="L1070" s="3"/>
      <c r="M1070" s="3"/>
      <c r="N1070" s="3"/>
      <c r="O1070" s="3"/>
      <c r="P1070" s="3"/>
      <c r="Q1070" s="3"/>
      <c r="R1070" s="3"/>
      <c r="S1070" s="3"/>
      <c r="T1070" s="3"/>
      <c r="U1070" s="3"/>
      <c r="V1070" s="40"/>
      <c r="W1070" s="40"/>
      <c r="X1070" s="40"/>
      <c r="Y1070" s="40"/>
      <c r="Z1070" s="40"/>
      <c r="AA1070" s="40"/>
      <c r="AB1070" s="40"/>
      <c r="AC1070" s="40"/>
      <c r="AD1070" s="40"/>
      <c r="AE1070" s="40"/>
      <c r="AF1070" s="40"/>
      <c r="AG1070" s="40"/>
      <c r="AH1070" s="40"/>
      <c r="AI1070" s="40"/>
      <c r="AJ1070" s="40"/>
      <c r="AK1070" s="40"/>
      <c r="AL1070" s="40"/>
      <c r="AM1070" s="40"/>
      <c r="AN1070" s="40"/>
    </row>
    <row r="1071" spans="1:40" ht="14.5">
      <c r="A1071" s="3"/>
      <c r="B1071" s="3"/>
      <c r="C1071" s="3"/>
      <c r="D1071" s="3"/>
      <c r="E1071" s="3"/>
      <c r="F1071" s="3"/>
      <c r="G1071" s="3"/>
      <c r="H1071" s="3"/>
      <c r="I1071" s="3"/>
      <c r="J1071" s="3"/>
      <c r="K1071" s="3"/>
      <c r="L1071" s="3"/>
      <c r="M1071" s="3"/>
      <c r="N1071" s="3"/>
      <c r="O1071" s="3"/>
      <c r="P1071" s="3"/>
      <c r="Q1071" s="3"/>
      <c r="R1071" s="3"/>
      <c r="S1071" s="3"/>
      <c r="T1071" s="3"/>
      <c r="U1071" s="3"/>
      <c r="V1071" s="40"/>
      <c r="W1071" s="40"/>
      <c r="X1071" s="40"/>
      <c r="Y1071" s="40"/>
      <c r="Z1071" s="40"/>
      <c r="AA1071" s="40"/>
      <c r="AB1071" s="40"/>
      <c r="AC1071" s="40"/>
      <c r="AD1071" s="40"/>
      <c r="AE1071" s="40"/>
      <c r="AF1071" s="40"/>
      <c r="AG1071" s="40"/>
      <c r="AH1071" s="40"/>
      <c r="AI1071" s="40"/>
      <c r="AJ1071" s="40"/>
      <c r="AK1071" s="40"/>
      <c r="AL1071" s="40"/>
      <c r="AM1071" s="40"/>
      <c r="AN1071" s="40"/>
    </row>
    <row r="1072" spans="1:40" ht="14.5">
      <c r="A1072" s="3"/>
      <c r="B1072" s="3"/>
      <c r="C1072" s="3"/>
      <c r="D1072" s="3"/>
      <c r="E1072" s="3"/>
      <c r="F1072" s="3"/>
      <c r="G1072" s="3"/>
      <c r="H1072" s="3"/>
      <c r="I1072" s="3"/>
      <c r="J1072" s="3"/>
      <c r="K1072" s="3"/>
      <c r="L1072" s="3"/>
      <c r="M1072" s="3"/>
      <c r="N1072" s="3"/>
      <c r="O1072" s="3"/>
      <c r="P1072" s="3"/>
      <c r="Q1072" s="3"/>
      <c r="R1072" s="3"/>
      <c r="S1072" s="3"/>
      <c r="T1072" s="3"/>
      <c r="U1072" s="3"/>
      <c r="V1072" s="40"/>
      <c r="W1072" s="40"/>
      <c r="X1072" s="40"/>
      <c r="Y1072" s="40"/>
      <c r="Z1072" s="40"/>
      <c r="AA1072" s="40"/>
      <c r="AB1072" s="40"/>
      <c r="AC1072" s="40"/>
      <c r="AD1072" s="40"/>
      <c r="AE1072" s="40"/>
      <c r="AF1072" s="40"/>
      <c r="AG1072" s="40"/>
      <c r="AH1072" s="40"/>
      <c r="AI1072" s="40"/>
      <c r="AJ1072" s="40"/>
      <c r="AK1072" s="40"/>
      <c r="AL1072" s="40"/>
      <c r="AM1072" s="40"/>
      <c r="AN1072" s="40"/>
    </row>
    <row r="1073" spans="1:40" ht="14.5">
      <c r="A1073" s="3"/>
      <c r="B1073" s="3"/>
      <c r="C1073" s="3"/>
      <c r="D1073" s="3"/>
      <c r="E1073" s="3"/>
      <c r="F1073" s="3"/>
      <c r="G1073" s="3"/>
      <c r="H1073" s="3"/>
      <c r="I1073" s="3"/>
      <c r="J1073" s="3"/>
      <c r="K1073" s="3"/>
      <c r="L1073" s="3"/>
      <c r="M1073" s="3"/>
      <c r="N1073" s="3"/>
      <c r="O1073" s="3"/>
      <c r="P1073" s="3"/>
      <c r="Q1073" s="3"/>
      <c r="R1073" s="3"/>
      <c r="S1073" s="3"/>
      <c r="T1073" s="3"/>
      <c r="U1073" s="3"/>
      <c r="V1073" s="40"/>
      <c r="W1073" s="40"/>
      <c r="X1073" s="40"/>
      <c r="Y1073" s="40"/>
      <c r="Z1073" s="40"/>
      <c r="AA1073" s="40"/>
      <c r="AB1073" s="40"/>
      <c r="AC1073" s="40"/>
      <c r="AD1073" s="40"/>
      <c r="AE1073" s="40"/>
      <c r="AF1073" s="40"/>
      <c r="AG1073" s="40"/>
      <c r="AH1073" s="40"/>
      <c r="AI1073" s="40"/>
      <c r="AJ1073" s="40"/>
      <c r="AK1073" s="40"/>
      <c r="AL1073" s="40"/>
      <c r="AM1073" s="40"/>
      <c r="AN1073" s="40"/>
    </row>
    <row r="1074" spans="1:40" ht="14.5">
      <c r="A1074" s="3"/>
      <c r="B1074" s="3"/>
      <c r="C1074" s="3"/>
      <c r="D1074" s="3"/>
      <c r="E1074" s="3"/>
      <c r="F1074" s="3"/>
      <c r="G1074" s="3"/>
      <c r="H1074" s="3"/>
      <c r="I1074" s="3"/>
      <c r="J1074" s="3"/>
      <c r="K1074" s="3"/>
      <c r="L1074" s="3"/>
      <c r="M1074" s="3"/>
      <c r="N1074" s="3"/>
      <c r="O1074" s="3"/>
      <c r="P1074" s="3"/>
      <c r="Q1074" s="3"/>
      <c r="R1074" s="3"/>
      <c r="S1074" s="3"/>
      <c r="T1074" s="3"/>
      <c r="U1074" s="3"/>
      <c r="V1074" s="40"/>
      <c r="W1074" s="40"/>
      <c r="X1074" s="40"/>
      <c r="Y1074" s="40"/>
      <c r="Z1074" s="40"/>
      <c r="AA1074" s="40"/>
      <c r="AB1074" s="40"/>
      <c r="AC1074" s="40"/>
      <c r="AD1074" s="40"/>
      <c r="AE1074" s="40"/>
      <c r="AF1074" s="40"/>
      <c r="AG1074" s="40"/>
      <c r="AH1074" s="40"/>
      <c r="AI1074" s="40"/>
      <c r="AJ1074" s="40"/>
      <c r="AK1074" s="40"/>
      <c r="AL1074" s="40"/>
      <c r="AM1074" s="40"/>
      <c r="AN1074" s="40"/>
    </row>
    <row r="1075" spans="1:40" ht="14.5">
      <c r="A1075" s="3"/>
      <c r="B1075" s="3"/>
      <c r="C1075" s="3"/>
      <c r="D1075" s="3"/>
      <c r="E1075" s="3"/>
      <c r="F1075" s="3"/>
      <c r="G1075" s="3"/>
      <c r="H1075" s="3"/>
      <c r="I1075" s="3"/>
      <c r="J1075" s="3"/>
      <c r="K1075" s="3"/>
      <c r="L1075" s="3"/>
      <c r="M1075" s="3"/>
      <c r="N1075" s="3"/>
      <c r="O1075" s="3"/>
      <c r="P1075" s="3"/>
      <c r="Q1075" s="3"/>
      <c r="R1075" s="3"/>
      <c r="S1075" s="3"/>
      <c r="T1075" s="3"/>
      <c r="U1075" s="3"/>
      <c r="V1075" s="40"/>
      <c r="W1075" s="40"/>
      <c r="X1075" s="40"/>
      <c r="Y1075" s="40"/>
      <c r="Z1075" s="40"/>
      <c r="AA1075" s="40"/>
      <c r="AB1075" s="40"/>
      <c r="AC1075" s="40"/>
      <c r="AD1075" s="40"/>
      <c r="AE1075" s="40"/>
      <c r="AF1075" s="40"/>
      <c r="AG1075" s="40"/>
      <c r="AH1075" s="40"/>
      <c r="AI1075" s="40"/>
      <c r="AJ1075" s="40"/>
      <c r="AK1075" s="40"/>
      <c r="AL1075" s="40"/>
      <c r="AM1075" s="40"/>
      <c r="AN1075" s="40"/>
    </row>
    <row r="1076" spans="1:40" ht="14.5">
      <c r="A1076" s="3"/>
      <c r="B1076" s="3"/>
      <c r="C1076" s="3"/>
      <c r="D1076" s="3"/>
      <c r="E1076" s="3"/>
      <c r="F1076" s="3"/>
      <c r="G1076" s="3"/>
      <c r="H1076" s="3"/>
      <c r="I1076" s="3"/>
      <c r="J1076" s="3"/>
      <c r="K1076" s="3"/>
      <c r="L1076" s="3"/>
      <c r="M1076" s="3"/>
      <c r="N1076" s="3"/>
      <c r="O1076" s="3"/>
      <c r="P1076" s="3"/>
      <c r="Q1076" s="3"/>
      <c r="R1076" s="3"/>
      <c r="S1076" s="3"/>
      <c r="T1076" s="3"/>
      <c r="U1076" s="3"/>
      <c r="V1076" s="40"/>
      <c r="W1076" s="40"/>
      <c r="X1076" s="40"/>
      <c r="Y1076" s="40"/>
      <c r="Z1076" s="40"/>
      <c r="AA1076" s="40"/>
      <c r="AB1076" s="40"/>
      <c r="AC1076" s="40"/>
      <c r="AD1076" s="40"/>
      <c r="AE1076" s="40"/>
      <c r="AF1076" s="40"/>
      <c r="AG1076" s="40"/>
      <c r="AH1076" s="40"/>
      <c r="AI1076" s="40"/>
      <c r="AJ1076" s="40"/>
      <c r="AK1076" s="40"/>
      <c r="AL1076" s="40"/>
      <c r="AM1076" s="40"/>
      <c r="AN1076" s="40"/>
    </row>
    <row r="1077" spans="1:40" ht="14.5">
      <c r="A1077" s="3"/>
      <c r="B1077" s="3"/>
      <c r="C1077" s="3"/>
      <c r="D1077" s="3"/>
      <c r="E1077" s="3"/>
      <c r="F1077" s="3"/>
      <c r="G1077" s="3"/>
      <c r="H1077" s="3"/>
      <c r="I1077" s="3"/>
      <c r="J1077" s="3"/>
      <c r="K1077" s="3"/>
      <c r="L1077" s="3"/>
      <c r="M1077" s="3"/>
      <c r="N1077" s="3"/>
      <c r="O1077" s="3"/>
      <c r="P1077" s="3"/>
      <c r="Q1077" s="3"/>
      <c r="R1077" s="3"/>
      <c r="S1077" s="3"/>
      <c r="T1077" s="3"/>
      <c r="U1077" s="3"/>
      <c r="V1077" s="40"/>
      <c r="W1077" s="40"/>
      <c r="X1077" s="40"/>
      <c r="Y1077" s="40"/>
      <c r="Z1077" s="40"/>
      <c r="AA1077" s="40"/>
      <c r="AB1077" s="40"/>
      <c r="AC1077" s="40"/>
      <c r="AD1077" s="40"/>
      <c r="AE1077" s="40"/>
      <c r="AF1077" s="40"/>
      <c r="AG1077" s="40"/>
      <c r="AH1077" s="40"/>
      <c r="AI1077" s="40"/>
      <c r="AJ1077" s="40"/>
      <c r="AK1077" s="40"/>
      <c r="AL1077" s="40"/>
      <c r="AM1077" s="40"/>
      <c r="AN1077" s="40"/>
    </row>
    <row r="1078" spans="1:40" ht="14.5">
      <c r="A1078" s="3"/>
      <c r="B1078" s="3"/>
      <c r="C1078" s="3"/>
      <c r="D1078" s="3"/>
      <c r="E1078" s="3"/>
      <c r="F1078" s="3"/>
      <c r="G1078" s="3"/>
      <c r="H1078" s="3"/>
      <c r="I1078" s="3"/>
      <c r="J1078" s="3"/>
      <c r="K1078" s="3"/>
      <c r="L1078" s="3"/>
      <c r="M1078" s="3"/>
      <c r="N1078" s="3"/>
      <c r="O1078" s="3"/>
      <c r="P1078" s="3"/>
      <c r="Q1078" s="3"/>
      <c r="R1078" s="3"/>
      <c r="S1078" s="3"/>
      <c r="T1078" s="3"/>
      <c r="U1078" s="3"/>
      <c r="V1078" s="40"/>
      <c r="W1078" s="40"/>
      <c r="X1078" s="40"/>
      <c r="Y1078" s="40"/>
      <c r="Z1078" s="40"/>
      <c r="AA1078" s="40"/>
      <c r="AB1078" s="40"/>
      <c r="AC1078" s="40"/>
      <c r="AD1078" s="40"/>
      <c r="AE1078" s="40"/>
      <c r="AF1078" s="40"/>
      <c r="AG1078" s="40"/>
      <c r="AH1078" s="40"/>
      <c r="AI1078" s="40"/>
      <c r="AJ1078" s="40"/>
      <c r="AK1078" s="40"/>
      <c r="AL1078" s="40"/>
      <c r="AM1078" s="40"/>
      <c r="AN1078" s="40"/>
    </row>
    <row r="1079" spans="1:40" ht="14.5">
      <c r="A1079" s="3"/>
      <c r="B1079" s="3"/>
      <c r="C1079" s="3"/>
      <c r="D1079" s="3"/>
      <c r="E1079" s="3"/>
      <c r="F1079" s="3"/>
      <c r="G1079" s="3"/>
      <c r="H1079" s="3"/>
      <c r="I1079" s="3"/>
      <c r="J1079" s="3"/>
      <c r="K1079" s="3"/>
      <c r="L1079" s="3"/>
      <c r="M1079" s="3"/>
      <c r="N1079" s="3"/>
      <c r="O1079" s="3"/>
      <c r="P1079" s="3"/>
      <c r="Q1079" s="3"/>
      <c r="R1079" s="3"/>
      <c r="S1079" s="3"/>
      <c r="T1079" s="3"/>
      <c r="U1079" s="3"/>
      <c r="V1079" s="40"/>
      <c r="W1079" s="40"/>
      <c r="X1079" s="40"/>
      <c r="Y1079" s="40"/>
      <c r="Z1079" s="40"/>
      <c r="AA1079" s="40"/>
      <c r="AB1079" s="40"/>
      <c r="AC1079" s="40"/>
      <c r="AD1079" s="40"/>
      <c r="AE1079" s="40"/>
      <c r="AF1079" s="40"/>
      <c r="AG1079" s="40"/>
      <c r="AH1079" s="40"/>
      <c r="AI1079" s="40"/>
      <c r="AJ1079" s="40"/>
      <c r="AK1079" s="40"/>
      <c r="AL1079" s="40"/>
      <c r="AM1079" s="40"/>
      <c r="AN1079" s="40"/>
    </row>
    <row r="1080" spans="1:40" ht="14.5">
      <c r="A1080" s="3"/>
      <c r="B1080" s="3"/>
      <c r="C1080" s="3"/>
      <c r="D1080" s="3"/>
      <c r="E1080" s="3"/>
      <c r="F1080" s="3"/>
      <c r="G1080" s="3"/>
      <c r="H1080" s="3"/>
      <c r="I1080" s="3"/>
      <c r="J1080" s="3"/>
      <c r="K1080" s="3"/>
      <c r="L1080" s="3"/>
      <c r="M1080" s="3"/>
      <c r="N1080" s="3"/>
      <c r="O1080" s="3"/>
      <c r="P1080" s="3"/>
      <c r="Q1080" s="3"/>
      <c r="R1080" s="3"/>
      <c r="S1080" s="3"/>
      <c r="T1080" s="3"/>
      <c r="U1080" s="3"/>
      <c r="V1080" s="40"/>
      <c r="W1080" s="40"/>
      <c r="X1080" s="40"/>
      <c r="Y1080" s="40"/>
      <c r="Z1080" s="40"/>
      <c r="AA1080" s="40"/>
      <c r="AB1080" s="40"/>
      <c r="AC1080" s="40"/>
      <c r="AD1080" s="40"/>
      <c r="AE1080" s="40"/>
      <c r="AF1080" s="40"/>
      <c r="AG1080" s="40"/>
      <c r="AH1080" s="40"/>
      <c r="AI1080" s="40"/>
      <c r="AJ1080" s="40"/>
      <c r="AK1080" s="40"/>
      <c r="AL1080" s="40"/>
      <c r="AM1080" s="40"/>
      <c r="AN1080" s="40"/>
    </row>
    <row r="1081" spans="1:40" ht="14.5">
      <c r="A1081" s="3"/>
      <c r="B1081" s="3"/>
      <c r="C1081" s="3"/>
      <c r="D1081" s="3"/>
      <c r="E1081" s="3"/>
      <c r="F1081" s="3"/>
      <c r="G1081" s="3"/>
      <c r="H1081" s="3"/>
      <c r="I1081" s="3"/>
      <c r="J1081" s="3"/>
      <c r="K1081" s="3"/>
      <c r="L1081" s="3"/>
      <c r="M1081" s="3"/>
      <c r="N1081" s="3"/>
      <c r="O1081" s="3"/>
      <c r="P1081" s="3"/>
      <c r="Q1081" s="3"/>
      <c r="R1081" s="3"/>
      <c r="S1081" s="3"/>
      <c r="T1081" s="3"/>
      <c r="U1081" s="3"/>
      <c r="V1081" s="40"/>
      <c r="W1081" s="40"/>
      <c r="X1081" s="40"/>
      <c r="Y1081" s="40"/>
      <c r="Z1081" s="40"/>
      <c r="AA1081" s="40"/>
      <c r="AB1081" s="40"/>
      <c r="AC1081" s="40"/>
      <c r="AD1081" s="40"/>
      <c r="AE1081" s="40"/>
      <c r="AF1081" s="40"/>
      <c r="AG1081" s="40"/>
      <c r="AH1081" s="40"/>
      <c r="AI1081" s="40"/>
      <c r="AJ1081" s="40"/>
      <c r="AK1081" s="40"/>
      <c r="AL1081" s="40"/>
      <c r="AM1081" s="40"/>
      <c r="AN1081" s="40"/>
    </row>
    <row r="1082" spans="1:40" ht="14.5">
      <c r="A1082" s="3"/>
      <c r="B1082" s="3"/>
      <c r="C1082" s="3"/>
      <c r="D1082" s="3"/>
      <c r="E1082" s="3"/>
      <c r="F1082" s="3"/>
      <c r="G1082" s="3"/>
      <c r="H1082" s="3"/>
      <c r="I1082" s="3"/>
      <c r="J1082" s="3"/>
      <c r="K1082" s="3"/>
      <c r="L1082" s="3"/>
      <c r="M1082" s="3"/>
      <c r="N1082" s="3"/>
      <c r="O1082" s="3"/>
      <c r="P1082" s="3"/>
      <c r="Q1082" s="3"/>
      <c r="R1082" s="3"/>
      <c r="S1082" s="3"/>
      <c r="T1082" s="3"/>
      <c r="U1082" s="3"/>
      <c r="V1082" s="40"/>
      <c r="W1082" s="40"/>
      <c r="X1082" s="40"/>
      <c r="Y1082" s="40"/>
      <c r="Z1082" s="40"/>
      <c r="AA1082" s="40"/>
      <c r="AB1082" s="40"/>
      <c r="AC1082" s="40"/>
      <c r="AD1082" s="40"/>
      <c r="AE1082" s="40"/>
      <c r="AF1082" s="40"/>
      <c r="AG1082" s="40"/>
      <c r="AH1082" s="40"/>
      <c r="AI1082" s="40"/>
      <c r="AJ1082" s="40"/>
      <c r="AK1082" s="40"/>
      <c r="AL1082" s="40"/>
      <c r="AM1082" s="40"/>
      <c r="AN1082" s="40"/>
    </row>
    <row r="1083" spans="1:40" ht="14.5">
      <c r="A1083" s="3"/>
      <c r="B1083" s="3"/>
      <c r="C1083" s="3"/>
      <c r="D1083" s="3"/>
      <c r="E1083" s="3"/>
      <c r="F1083" s="3"/>
      <c r="G1083" s="3"/>
      <c r="H1083" s="3"/>
      <c r="I1083" s="3"/>
      <c r="J1083" s="3"/>
      <c r="K1083" s="3"/>
      <c r="L1083" s="3"/>
      <c r="M1083" s="3"/>
      <c r="N1083" s="3"/>
      <c r="O1083" s="3"/>
      <c r="P1083" s="3"/>
      <c r="Q1083" s="3"/>
      <c r="R1083" s="3"/>
      <c r="S1083" s="3"/>
      <c r="T1083" s="3"/>
      <c r="U1083" s="3"/>
      <c r="V1083" s="40"/>
      <c r="W1083" s="40"/>
      <c r="X1083" s="40"/>
      <c r="Y1083" s="40"/>
      <c r="Z1083" s="40"/>
      <c r="AA1083" s="40"/>
      <c r="AB1083" s="40"/>
      <c r="AC1083" s="40"/>
      <c r="AD1083" s="40"/>
      <c r="AE1083" s="40"/>
      <c r="AF1083" s="40"/>
      <c r="AG1083" s="40"/>
      <c r="AH1083" s="40"/>
      <c r="AI1083" s="40"/>
      <c r="AJ1083" s="40"/>
      <c r="AK1083" s="40"/>
      <c r="AL1083" s="40"/>
      <c r="AM1083" s="40"/>
      <c r="AN1083" s="40"/>
    </row>
    <row r="1084" spans="1:40" ht="14.5">
      <c r="A1084" s="3"/>
      <c r="B1084" s="3"/>
      <c r="C1084" s="3"/>
      <c r="D1084" s="3"/>
      <c r="E1084" s="3"/>
      <c r="F1084" s="3"/>
      <c r="G1084" s="3"/>
      <c r="H1084" s="3"/>
      <c r="I1084" s="3"/>
      <c r="J1084" s="3"/>
      <c r="K1084" s="3"/>
      <c r="L1084" s="3"/>
      <c r="M1084" s="3"/>
      <c r="N1084" s="3"/>
      <c r="O1084" s="3"/>
      <c r="P1084" s="3"/>
      <c r="Q1084" s="3"/>
      <c r="R1084" s="3"/>
      <c r="S1084" s="3"/>
      <c r="T1084" s="3"/>
      <c r="U1084" s="3"/>
      <c r="V1084" s="40"/>
      <c r="W1084" s="40"/>
      <c r="X1084" s="40"/>
      <c r="Y1084" s="40"/>
      <c r="Z1084" s="40"/>
      <c r="AA1084" s="40"/>
      <c r="AB1084" s="40"/>
      <c r="AC1084" s="40"/>
      <c r="AD1084" s="40"/>
      <c r="AE1084" s="40"/>
      <c r="AF1084" s="40"/>
      <c r="AG1084" s="40"/>
      <c r="AH1084" s="40"/>
      <c r="AI1084" s="40"/>
      <c r="AJ1084" s="40"/>
      <c r="AK1084" s="40"/>
      <c r="AL1084" s="40"/>
      <c r="AM1084" s="40"/>
      <c r="AN1084" s="40"/>
    </row>
    <row r="1085" spans="1:40" ht="14.5">
      <c r="A1085" s="3"/>
      <c r="B1085" s="3"/>
      <c r="C1085" s="3"/>
      <c r="D1085" s="3"/>
      <c r="E1085" s="3"/>
      <c r="F1085" s="3"/>
      <c r="G1085" s="3"/>
      <c r="H1085" s="3"/>
      <c r="I1085" s="3"/>
      <c r="J1085" s="3"/>
      <c r="K1085" s="3"/>
      <c r="L1085" s="3"/>
      <c r="M1085" s="3"/>
      <c r="N1085" s="3"/>
      <c r="O1085" s="3"/>
      <c r="P1085" s="3"/>
      <c r="Q1085" s="3"/>
      <c r="R1085" s="3"/>
      <c r="S1085" s="3"/>
      <c r="T1085" s="3"/>
      <c r="U1085" s="3"/>
      <c r="V1085" s="40"/>
      <c r="W1085" s="40"/>
      <c r="X1085" s="40"/>
      <c r="Y1085" s="40"/>
      <c r="Z1085" s="40"/>
      <c r="AA1085" s="40"/>
      <c r="AB1085" s="40"/>
      <c r="AC1085" s="40"/>
      <c r="AD1085" s="40"/>
      <c r="AE1085" s="40"/>
      <c r="AF1085" s="40"/>
      <c r="AG1085" s="40"/>
      <c r="AH1085" s="40"/>
      <c r="AI1085" s="40"/>
      <c r="AJ1085" s="40"/>
      <c r="AK1085" s="40"/>
      <c r="AL1085" s="40"/>
      <c r="AM1085" s="40"/>
      <c r="AN1085" s="40"/>
    </row>
    <row r="1086" spans="1:40" ht="14.5">
      <c r="A1086" s="3"/>
      <c r="B1086" s="3"/>
      <c r="C1086" s="3"/>
      <c r="D1086" s="3"/>
      <c r="E1086" s="3"/>
      <c r="F1086" s="3"/>
      <c r="G1086" s="3"/>
      <c r="H1086" s="3"/>
      <c r="I1086" s="3"/>
      <c r="J1086" s="3"/>
      <c r="K1086" s="3"/>
      <c r="L1086" s="3"/>
      <c r="M1086" s="3"/>
      <c r="N1086" s="3"/>
      <c r="O1086" s="3"/>
      <c r="P1086" s="3"/>
      <c r="Q1086" s="3"/>
      <c r="R1086" s="3"/>
      <c r="S1086" s="3"/>
      <c r="T1086" s="3"/>
      <c r="U1086" s="3"/>
      <c r="V1086" s="40"/>
      <c r="W1086" s="40"/>
      <c r="X1086" s="40"/>
      <c r="Y1086" s="40"/>
      <c r="Z1086" s="40"/>
      <c r="AA1086" s="40"/>
      <c r="AB1086" s="40"/>
      <c r="AC1086" s="40"/>
      <c r="AD1086" s="40"/>
      <c r="AE1086" s="40"/>
      <c r="AF1086" s="40"/>
      <c r="AG1086" s="40"/>
      <c r="AH1086" s="40"/>
      <c r="AI1086" s="40"/>
      <c r="AJ1086" s="40"/>
      <c r="AK1086" s="40"/>
      <c r="AL1086" s="40"/>
      <c r="AM1086" s="40"/>
      <c r="AN1086" s="40"/>
    </row>
    <row r="1087" spans="1:40" ht="14.5">
      <c r="A1087" s="3"/>
      <c r="B1087" s="3"/>
      <c r="C1087" s="3"/>
      <c r="D1087" s="3"/>
      <c r="E1087" s="3"/>
      <c r="F1087" s="3"/>
      <c r="G1087" s="3"/>
      <c r="H1087" s="3"/>
      <c r="I1087" s="3"/>
      <c r="J1087" s="3"/>
      <c r="K1087" s="3"/>
      <c r="L1087" s="3"/>
      <c r="M1087" s="3"/>
      <c r="N1087" s="3"/>
      <c r="O1087" s="3"/>
      <c r="P1087" s="3"/>
      <c r="Q1087" s="3"/>
      <c r="R1087" s="3"/>
      <c r="S1087" s="3"/>
      <c r="T1087" s="3"/>
      <c r="U1087" s="3"/>
      <c r="V1087" s="40"/>
      <c r="W1087" s="40"/>
      <c r="X1087" s="40"/>
      <c r="Y1087" s="40"/>
      <c r="Z1087" s="40"/>
      <c r="AA1087" s="40"/>
      <c r="AB1087" s="40"/>
      <c r="AC1087" s="40"/>
      <c r="AD1087" s="40"/>
      <c r="AE1087" s="40"/>
      <c r="AF1087" s="40"/>
      <c r="AG1087" s="40"/>
      <c r="AH1087" s="40"/>
      <c r="AI1087" s="40"/>
      <c r="AJ1087" s="40"/>
      <c r="AK1087" s="40"/>
      <c r="AL1087" s="40"/>
      <c r="AM1087" s="40"/>
      <c r="AN1087" s="40"/>
    </row>
    <row r="1088" spans="1:40" ht="14.5">
      <c r="A1088" s="3"/>
      <c r="B1088" s="3"/>
      <c r="C1088" s="3"/>
      <c r="D1088" s="3"/>
      <c r="E1088" s="3"/>
      <c r="F1088" s="3"/>
      <c r="G1088" s="3"/>
      <c r="H1088" s="3"/>
      <c r="I1088" s="3"/>
      <c r="J1088" s="3"/>
      <c r="K1088" s="3"/>
      <c r="L1088" s="3"/>
      <c r="M1088" s="3"/>
      <c r="N1088" s="3"/>
      <c r="O1088" s="3"/>
      <c r="P1088" s="3"/>
      <c r="Q1088" s="3"/>
      <c r="R1088" s="3"/>
      <c r="S1088" s="3"/>
      <c r="T1088" s="3"/>
      <c r="U1088" s="3"/>
      <c r="V1088" s="40"/>
      <c r="W1088" s="40"/>
      <c r="X1088" s="40"/>
      <c r="Y1088" s="40"/>
      <c r="Z1088" s="40"/>
      <c r="AA1088" s="40"/>
      <c r="AB1088" s="40"/>
      <c r="AC1088" s="40"/>
      <c r="AD1088" s="40"/>
      <c r="AE1088" s="40"/>
      <c r="AF1088" s="40"/>
      <c r="AG1088" s="40"/>
      <c r="AH1088" s="40"/>
      <c r="AI1088" s="40"/>
      <c r="AJ1088" s="40"/>
      <c r="AK1088" s="40"/>
      <c r="AL1088" s="40"/>
      <c r="AM1088" s="40"/>
      <c r="AN1088" s="40"/>
    </row>
    <row r="1089" spans="1:40" ht="14.5">
      <c r="A1089" s="3"/>
      <c r="B1089" s="3"/>
      <c r="C1089" s="3"/>
      <c r="D1089" s="3"/>
      <c r="E1089" s="3"/>
      <c r="F1089" s="3"/>
      <c r="G1089" s="3"/>
      <c r="H1089" s="3"/>
      <c r="I1089" s="3"/>
      <c r="J1089" s="3"/>
      <c r="K1089" s="3"/>
      <c r="L1089" s="3"/>
      <c r="M1089" s="3"/>
      <c r="N1089" s="3"/>
      <c r="O1089" s="3"/>
      <c r="P1089" s="3"/>
      <c r="Q1089" s="3"/>
      <c r="R1089" s="3"/>
      <c r="S1089" s="3"/>
      <c r="T1089" s="3"/>
      <c r="U1089" s="3"/>
      <c r="V1089" s="40"/>
      <c r="W1089" s="40"/>
      <c r="X1089" s="40"/>
      <c r="Y1089" s="40"/>
      <c r="Z1089" s="40"/>
      <c r="AA1089" s="40"/>
      <c r="AB1089" s="40"/>
      <c r="AC1089" s="40"/>
      <c r="AD1089" s="40"/>
      <c r="AE1089" s="40"/>
      <c r="AF1089" s="40"/>
      <c r="AG1089" s="40"/>
      <c r="AH1089" s="40"/>
      <c r="AI1089" s="40"/>
      <c r="AJ1089" s="40"/>
      <c r="AK1089" s="40"/>
      <c r="AL1089" s="40"/>
      <c r="AM1089" s="40"/>
      <c r="AN1089" s="40"/>
    </row>
    <row r="1090" spans="1:40" ht="14.5">
      <c r="A1090" s="3"/>
      <c r="B1090" s="3"/>
      <c r="C1090" s="3"/>
      <c r="D1090" s="3"/>
      <c r="E1090" s="3"/>
      <c r="F1090" s="3"/>
      <c r="G1090" s="3"/>
      <c r="H1090" s="3"/>
      <c r="I1090" s="3"/>
      <c r="J1090" s="3"/>
      <c r="K1090" s="3"/>
      <c r="L1090" s="3"/>
      <c r="M1090" s="3"/>
      <c r="N1090" s="3"/>
      <c r="O1090" s="3"/>
      <c r="P1090" s="3"/>
      <c r="Q1090" s="3"/>
      <c r="R1090" s="3"/>
      <c r="S1090" s="3"/>
      <c r="T1090" s="3"/>
      <c r="U1090" s="3"/>
      <c r="V1090" s="40"/>
      <c r="W1090" s="40"/>
      <c r="X1090" s="40"/>
      <c r="Y1090" s="40"/>
      <c r="Z1090" s="40"/>
      <c r="AA1090" s="40"/>
      <c r="AB1090" s="40"/>
      <c r="AC1090" s="40"/>
      <c r="AD1090" s="40"/>
      <c r="AE1090" s="40"/>
      <c r="AF1090" s="40"/>
      <c r="AG1090" s="40"/>
      <c r="AH1090" s="40"/>
      <c r="AI1090" s="40"/>
      <c r="AJ1090" s="40"/>
      <c r="AK1090" s="40"/>
      <c r="AL1090" s="40"/>
      <c r="AM1090" s="40"/>
      <c r="AN1090" s="40"/>
    </row>
    <row r="1091" spans="1:40" ht="14.5">
      <c r="A1091" s="3"/>
      <c r="B1091" s="3"/>
      <c r="C1091" s="3"/>
      <c r="D1091" s="3"/>
      <c r="E1091" s="3"/>
      <c r="F1091" s="3"/>
      <c r="G1091" s="3"/>
      <c r="H1091" s="3"/>
      <c r="I1091" s="3"/>
      <c r="J1091" s="3"/>
      <c r="K1091" s="3"/>
      <c r="L1091" s="3"/>
      <c r="M1091" s="3"/>
      <c r="N1091" s="3"/>
      <c r="O1091" s="3"/>
      <c r="P1091" s="3"/>
      <c r="Q1091" s="3"/>
      <c r="R1091" s="3"/>
      <c r="S1091" s="3"/>
      <c r="T1091" s="3"/>
      <c r="U1091" s="3"/>
      <c r="V1091" s="40"/>
      <c r="W1091" s="40"/>
      <c r="X1091" s="40"/>
      <c r="Y1091" s="40"/>
      <c r="Z1091" s="40"/>
      <c r="AA1091" s="40"/>
      <c r="AB1091" s="40"/>
      <c r="AC1091" s="40"/>
      <c r="AD1091" s="40"/>
      <c r="AE1091" s="40"/>
      <c r="AF1091" s="40"/>
      <c r="AG1091" s="40"/>
      <c r="AH1091" s="40"/>
      <c r="AI1091" s="40"/>
      <c r="AJ1091" s="40"/>
      <c r="AK1091" s="40"/>
      <c r="AL1091" s="40"/>
      <c r="AM1091" s="40"/>
      <c r="AN1091" s="40"/>
    </row>
    <row r="1092" spans="1:40" ht="14.5">
      <c r="A1092" s="3"/>
      <c r="B1092" s="3"/>
      <c r="C1092" s="3"/>
      <c r="D1092" s="3"/>
      <c r="E1092" s="3"/>
      <c r="F1092" s="3"/>
      <c r="G1092" s="3"/>
      <c r="H1092" s="3"/>
      <c r="I1092" s="3"/>
      <c r="J1092" s="3"/>
      <c r="K1092" s="3"/>
      <c r="L1092" s="3"/>
      <c r="M1092" s="3"/>
      <c r="N1092" s="3"/>
      <c r="O1092" s="3"/>
      <c r="P1092" s="3"/>
      <c r="Q1092" s="3"/>
      <c r="R1092" s="3"/>
      <c r="S1092" s="3"/>
      <c r="T1092" s="3"/>
      <c r="U1092" s="3"/>
      <c r="V1092" s="40"/>
      <c r="W1092" s="40"/>
      <c r="X1092" s="40"/>
      <c r="Y1092" s="40"/>
      <c r="Z1092" s="40"/>
      <c r="AA1092" s="40"/>
      <c r="AB1092" s="40"/>
      <c r="AC1092" s="40"/>
      <c r="AD1092" s="40"/>
      <c r="AE1092" s="40"/>
      <c r="AF1092" s="40"/>
      <c r="AG1092" s="40"/>
      <c r="AH1092" s="40"/>
      <c r="AI1092" s="40"/>
      <c r="AJ1092" s="40"/>
      <c r="AK1092" s="40"/>
      <c r="AL1092" s="40"/>
      <c r="AM1092" s="40"/>
      <c r="AN1092" s="40"/>
    </row>
    <row r="1093" spans="1:40" ht="14.5">
      <c r="A1093" s="3"/>
      <c r="B1093" s="3"/>
      <c r="C1093" s="3"/>
      <c r="D1093" s="3"/>
      <c r="E1093" s="3"/>
      <c r="F1093" s="3"/>
      <c r="G1093" s="3"/>
      <c r="H1093" s="3"/>
      <c r="I1093" s="3"/>
      <c r="J1093" s="3"/>
      <c r="K1093" s="3"/>
      <c r="L1093" s="3"/>
      <c r="M1093" s="3"/>
      <c r="N1093" s="3"/>
      <c r="O1093" s="3"/>
      <c r="P1093" s="3"/>
      <c r="Q1093" s="3"/>
      <c r="R1093" s="3"/>
      <c r="S1093" s="3"/>
      <c r="T1093" s="3"/>
      <c r="U1093" s="3"/>
      <c r="V1093" s="40"/>
      <c r="W1093" s="40"/>
      <c r="X1093" s="40"/>
      <c r="Y1093" s="40"/>
      <c r="Z1093" s="40"/>
      <c r="AA1093" s="40"/>
      <c r="AB1093" s="40"/>
      <c r="AC1093" s="40"/>
      <c r="AD1093" s="40"/>
      <c r="AE1093" s="40"/>
      <c r="AF1093" s="40"/>
      <c r="AG1093" s="40"/>
      <c r="AH1093" s="40"/>
      <c r="AI1093" s="40"/>
      <c r="AJ1093" s="40"/>
      <c r="AK1093" s="40"/>
      <c r="AL1093" s="40"/>
      <c r="AM1093" s="40"/>
      <c r="AN1093" s="40"/>
    </row>
    <row r="1094" spans="1:40" ht="14.5">
      <c r="A1094" s="3"/>
      <c r="B1094" s="3"/>
      <c r="C1094" s="3"/>
      <c r="D1094" s="3"/>
      <c r="E1094" s="3"/>
      <c r="F1094" s="3"/>
      <c r="G1094" s="3"/>
      <c r="H1094" s="3"/>
      <c r="I1094" s="3"/>
      <c r="J1094" s="3"/>
      <c r="K1094" s="3"/>
      <c r="L1094" s="3"/>
      <c r="M1094" s="3"/>
      <c r="N1094" s="3"/>
      <c r="O1094" s="3"/>
      <c r="P1094" s="3"/>
      <c r="Q1094" s="3"/>
      <c r="R1094" s="3"/>
      <c r="S1094" s="3"/>
      <c r="T1094" s="3"/>
      <c r="U1094" s="3"/>
      <c r="V1094" s="40"/>
      <c r="W1094" s="40"/>
      <c r="X1094" s="40"/>
      <c r="Y1094" s="40"/>
      <c r="Z1094" s="40"/>
      <c r="AA1094" s="40"/>
      <c r="AB1094" s="40"/>
      <c r="AC1094" s="40"/>
      <c r="AD1094" s="40"/>
      <c r="AE1094" s="40"/>
      <c r="AF1094" s="40"/>
      <c r="AG1094" s="40"/>
      <c r="AH1094" s="40"/>
      <c r="AI1094" s="40"/>
      <c r="AJ1094" s="40"/>
      <c r="AK1094" s="40"/>
      <c r="AL1094" s="40"/>
      <c r="AM1094" s="40"/>
      <c r="AN1094" s="40"/>
    </row>
    <row r="1095" spans="1:40" ht="14.5">
      <c r="A1095" s="3"/>
      <c r="B1095" s="3"/>
      <c r="C1095" s="3"/>
      <c r="D1095" s="3"/>
      <c r="E1095" s="3"/>
      <c r="F1095" s="3"/>
      <c r="G1095" s="3"/>
      <c r="H1095" s="3"/>
      <c r="I1095" s="3"/>
      <c r="J1095" s="3"/>
      <c r="K1095" s="3"/>
      <c r="L1095" s="3"/>
      <c r="M1095" s="3"/>
      <c r="N1095" s="3"/>
      <c r="O1095" s="3"/>
      <c r="P1095" s="3"/>
      <c r="Q1095" s="3"/>
      <c r="R1095" s="3"/>
      <c r="S1095" s="3"/>
      <c r="T1095" s="3"/>
      <c r="U1095" s="3"/>
      <c r="V1095" s="40"/>
      <c r="W1095" s="40"/>
      <c r="X1095" s="40"/>
      <c r="Y1095" s="40"/>
      <c r="Z1095" s="40"/>
      <c r="AA1095" s="40"/>
      <c r="AB1095" s="40"/>
      <c r="AC1095" s="40"/>
      <c r="AD1095" s="40"/>
      <c r="AE1095" s="40"/>
      <c r="AF1095" s="40"/>
      <c r="AG1095" s="40"/>
      <c r="AH1095" s="40"/>
      <c r="AI1095" s="40"/>
      <c r="AJ1095" s="40"/>
      <c r="AK1095" s="40"/>
      <c r="AL1095" s="40"/>
      <c r="AM1095" s="40"/>
      <c r="AN1095" s="40"/>
    </row>
    <row r="1096" spans="1:40" ht="14.5">
      <c r="A1096" s="3"/>
      <c r="B1096" s="3"/>
      <c r="C1096" s="3"/>
      <c r="D1096" s="3"/>
      <c r="E1096" s="3"/>
      <c r="F1096" s="3"/>
      <c r="G1096" s="3"/>
      <c r="H1096" s="3"/>
      <c r="I1096" s="3"/>
      <c r="J1096" s="3"/>
      <c r="K1096" s="3"/>
      <c r="L1096" s="3"/>
      <c r="M1096" s="3"/>
      <c r="N1096" s="3"/>
      <c r="O1096" s="3"/>
      <c r="P1096" s="3"/>
      <c r="Q1096" s="3"/>
      <c r="R1096" s="3"/>
      <c r="S1096" s="3"/>
      <c r="T1096" s="3"/>
      <c r="U1096" s="3"/>
      <c r="V1096" s="40"/>
      <c r="W1096" s="40"/>
      <c r="X1096" s="40"/>
      <c r="Y1096" s="40"/>
      <c r="Z1096" s="40"/>
      <c r="AA1096" s="40"/>
      <c r="AB1096" s="40"/>
      <c r="AC1096" s="40"/>
      <c r="AD1096" s="40"/>
      <c r="AE1096" s="40"/>
      <c r="AF1096" s="40"/>
      <c r="AG1096" s="40"/>
      <c r="AH1096" s="40"/>
      <c r="AI1096" s="40"/>
      <c r="AJ1096" s="40"/>
      <c r="AK1096" s="40"/>
      <c r="AL1096" s="40"/>
      <c r="AM1096" s="40"/>
      <c r="AN1096" s="40"/>
    </row>
    <row r="1097" spans="1:40" ht="14.5">
      <c r="A1097" s="3"/>
      <c r="B1097" s="3"/>
      <c r="C1097" s="3"/>
      <c r="D1097" s="3"/>
      <c r="E1097" s="3"/>
      <c r="F1097" s="3"/>
      <c r="G1097" s="3"/>
      <c r="H1097" s="3"/>
      <c r="I1097" s="3"/>
      <c r="J1097" s="3"/>
      <c r="K1097" s="3"/>
      <c r="L1097" s="3"/>
      <c r="M1097" s="3"/>
      <c r="N1097" s="3"/>
      <c r="O1097" s="3"/>
      <c r="P1097" s="3"/>
      <c r="Q1097" s="3"/>
      <c r="R1097" s="3"/>
      <c r="S1097" s="3"/>
      <c r="T1097" s="3"/>
      <c r="U1097" s="3"/>
      <c r="V1097" s="40"/>
      <c r="W1097" s="40"/>
      <c r="X1097" s="40"/>
      <c r="Y1097" s="40"/>
      <c r="Z1097" s="40"/>
      <c r="AA1097" s="40"/>
      <c r="AB1097" s="40"/>
      <c r="AC1097" s="40"/>
      <c r="AD1097" s="40"/>
      <c r="AE1097" s="40"/>
      <c r="AF1097" s="40"/>
      <c r="AG1097" s="40"/>
      <c r="AH1097" s="40"/>
      <c r="AI1097" s="40"/>
      <c r="AJ1097" s="40"/>
      <c r="AK1097" s="40"/>
      <c r="AL1097" s="40"/>
      <c r="AM1097" s="40"/>
      <c r="AN1097" s="40"/>
    </row>
    <row r="1098" spans="1:40" ht="14.5">
      <c r="A1098" s="3"/>
      <c r="B1098" s="3"/>
      <c r="C1098" s="3"/>
      <c r="D1098" s="3"/>
      <c r="E1098" s="3"/>
      <c r="F1098" s="3"/>
      <c r="G1098" s="3"/>
      <c r="H1098" s="3"/>
      <c r="I1098" s="3"/>
      <c r="J1098" s="3"/>
      <c r="K1098" s="3"/>
      <c r="L1098" s="3"/>
      <c r="M1098" s="3"/>
      <c r="N1098" s="3"/>
      <c r="O1098" s="3"/>
      <c r="P1098" s="3"/>
      <c r="Q1098" s="3"/>
      <c r="R1098" s="3"/>
      <c r="S1098" s="3"/>
      <c r="T1098" s="3"/>
      <c r="U1098" s="3"/>
      <c r="V1098" s="40"/>
      <c r="W1098" s="40"/>
      <c r="X1098" s="40"/>
      <c r="Y1098" s="40"/>
      <c r="Z1098" s="40"/>
      <c r="AA1098" s="40"/>
      <c r="AB1098" s="40"/>
      <c r="AC1098" s="40"/>
      <c r="AD1098" s="40"/>
      <c r="AE1098" s="40"/>
      <c r="AF1098" s="40"/>
      <c r="AG1098" s="40"/>
      <c r="AH1098" s="40"/>
      <c r="AI1098" s="40"/>
      <c r="AJ1098" s="40"/>
      <c r="AK1098" s="40"/>
      <c r="AL1098" s="40"/>
      <c r="AM1098" s="40"/>
      <c r="AN1098" s="40"/>
    </row>
    <row r="1099" spans="1:40" ht="14.5">
      <c r="A1099" s="3"/>
      <c r="B1099" s="3"/>
      <c r="C1099" s="3"/>
      <c r="D1099" s="3"/>
      <c r="E1099" s="3"/>
      <c r="F1099" s="3"/>
      <c r="G1099" s="3"/>
      <c r="H1099" s="3"/>
      <c r="I1099" s="3"/>
      <c r="J1099" s="3"/>
      <c r="K1099" s="3"/>
      <c r="L1099" s="3"/>
      <c r="M1099" s="3"/>
      <c r="N1099" s="3"/>
      <c r="O1099" s="3"/>
      <c r="P1099" s="3"/>
      <c r="Q1099" s="3"/>
      <c r="R1099" s="3"/>
      <c r="S1099" s="3"/>
      <c r="T1099" s="3"/>
      <c r="U1099" s="3"/>
      <c r="V1099" s="40"/>
      <c r="W1099" s="40"/>
      <c r="X1099" s="40"/>
      <c r="Y1099" s="40"/>
      <c r="Z1099" s="40"/>
      <c r="AA1099" s="40"/>
      <c r="AB1099" s="40"/>
      <c r="AC1099" s="40"/>
      <c r="AD1099" s="40"/>
      <c r="AE1099" s="40"/>
      <c r="AF1099" s="40"/>
      <c r="AG1099" s="40"/>
      <c r="AH1099" s="40"/>
      <c r="AI1099" s="40"/>
      <c r="AJ1099" s="40"/>
      <c r="AK1099" s="40"/>
      <c r="AL1099" s="40"/>
      <c r="AM1099" s="40"/>
      <c r="AN1099" s="40"/>
    </row>
    <row r="1100" spans="1:40" ht="14.5">
      <c r="A1100" s="3"/>
      <c r="B1100" s="3"/>
      <c r="C1100" s="3"/>
      <c r="D1100" s="3"/>
      <c r="E1100" s="3"/>
      <c r="F1100" s="3"/>
      <c r="G1100" s="3"/>
      <c r="H1100" s="3"/>
      <c r="I1100" s="3"/>
      <c r="J1100" s="3"/>
      <c r="K1100" s="3"/>
      <c r="L1100" s="3"/>
      <c r="M1100" s="3"/>
      <c r="N1100" s="3"/>
      <c r="O1100" s="3"/>
      <c r="P1100" s="3"/>
      <c r="Q1100" s="3"/>
      <c r="R1100" s="3"/>
      <c r="S1100" s="3"/>
      <c r="T1100" s="3"/>
      <c r="U1100" s="3"/>
      <c r="V1100" s="40"/>
      <c r="W1100" s="40"/>
      <c r="X1100" s="40"/>
      <c r="Y1100" s="40"/>
      <c r="Z1100" s="40"/>
      <c r="AA1100" s="40"/>
      <c r="AB1100" s="40"/>
      <c r="AC1100" s="40"/>
      <c r="AD1100" s="40"/>
      <c r="AE1100" s="40"/>
      <c r="AF1100" s="40"/>
      <c r="AG1100" s="40"/>
      <c r="AH1100" s="40"/>
      <c r="AI1100" s="40"/>
      <c r="AJ1100" s="40"/>
      <c r="AK1100" s="40"/>
      <c r="AL1100" s="40"/>
      <c r="AM1100" s="40"/>
      <c r="AN1100" s="40"/>
    </row>
    <row r="1101" spans="1:40" ht="14.5">
      <c r="A1101" s="3"/>
      <c r="B1101" s="3"/>
      <c r="C1101" s="3"/>
      <c r="D1101" s="3"/>
      <c r="E1101" s="3"/>
      <c r="F1101" s="3"/>
      <c r="G1101" s="3"/>
      <c r="H1101" s="3"/>
      <c r="I1101" s="3"/>
      <c r="J1101" s="3"/>
      <c r="K1101" s="3"/>
      <c r="L1101" s="3"/>
      <c r="M1101" s="3"/>
      <c r="N1101" s="3"/>
      <c r="O1101" s="3"/>
      <c r="P1101" s="3"/>
      <c r="Q1101" s="3"/>
      <c r="R1101" s="3"/>
      <c r="S1101" s="3"/>
      <c r="T1101" s="3"/>
      <c r="U1101" s="3"/>
      <c r="V1101" s="40"/>
      <c r="W1101" s="40"/>
      <c r="X1101" s="40"/>
      <c r="Y1101" s="40"/>
      <c r="Z1101" s="40"/>
      <c r="AA1101" s="40"/>
      <c r="AB1101" s="40"/>
      <c r="AC1101" s="40"/>
      <c r="AD1101" s="40"/>
      <c r="AE1101" s="40"/>
      <c r="AF1101" s="40"/>
      <c r="AG1101" s="40"/>
      <c r="AH1101" s="40"/>
      <c r="AI1101" s="40"/>
      <c r="AJ1101" s="40"/>
      <c r="AK1101" s="40"/>
      <c r="AL1101" s="40"/>
      <c r="AM1101" s="40"/>
      <c r="AN1101" s="40"/>
    </row>
    <row r="1102" spans="1:40" ht="14.5">
      <c r="A1102" s="3"/>
      <c r="B1102" s="3"/>
      <c r="C1102" s="3"/>
      <c r="D1102" s="3"/>
      <c r="E1102" s="3"/>
      <c r="F1102" s="3"/>
      <c r="G1102" s="3"/>
      <c r="H1102" s="3"/>
      <c r="I1102" s="3"/>
      <c r="J1102" s="3"/>
      <c r="K1102" s="3"/>
      <c r="L1102" s="3"/>
      <c r="M1102" s="3"/>
      <c r="N1102" s="3"/>
      <c r="O1102" s="3"/>
      <c r="P1102" s="3"/>
      <c r="Q1102" s="3"/>
      <c r="R1102" s="3"/>
      <c r="S1102" s="3"/>
      <c r="T1102" s="3"/>
      <c r="U1102" s="3"/>
      <c r="V1102" s="40"/>
      <c r="W1102" s="40"/>
      <c r="X1102" s="40"/>
      <c r="Y1102" s="40"/>
      <c r="Z1102" s="40"/>
      <c r="AA1102" s="40"/>
      <c r="AB1102" s="40"/>
      <c r="AC1102" s="40"/>
      <c r="AD1102" s="40"/>
      <c r="AE1102" s="40"/>
      <c r="AF1102" s="40"/>
      <c r="AG1102" s="40"/>
      <c r="AH1102" s="40"/>
      <c r="AI1102" s="40"/>
      <c r="AJ1102" s="40"/>
      <c r="AK1102" s="40"/>
      <c r="AL1102" s="40"/>
      <c r="AM1102" s="40"/>
      <c r="AN1102" s="40"/>
    </row>
    <row r="1103" spans="1:40" ht="14.5">
      <c r="A1103" s="3"/>
      <c r="B1103" s="3"/>
      <c r="C1103" s="3"/>
      <c r="D1103" s="3"/>
      <c r="E1103" s="3"/>
      <c r="F1103" s="3"/>
      <c r="G1103" s="3"/>
      <c r="H1103" s="3"/>
      <c r="I1103" s="3"/>
      <c r="J1103" s="3"/>
      <c r="K1103" s="3"/>
      <c r="L1103" s="3"/>
      <c r="M1103" s="3"/>
      <c r="N1103" s="3"/>
      <c r="O1103" s="3"/>
      <c r="P1103" s="3"/>
      <c r="Q1103" s="3"/>
      <c r="R1103" s="3"/>
      <c r="S1103" s="3"/>
      <c r="T1103" s="3"/>
      <c r="U1103" s="3"/>
      <c r="V1103" s="40"/>
      <c r="W1103" s="40"/>
      <c r="X1103" s="40"/>
      <c r="Y1103" s="40"/>
      <c r="Z1103" s="40"/>
      <c r="AA1103" s="40"/>
      <c r="AB1103" s="40"/>
      <c r="AC1103" s="40"/>
      <c r="AD1103" s="40"/>
      <c r="AE1103" s="40"/>
      <c r="AF1103" s="40"/>
      <c r="AG1103" s="40"/>
      <c r="AH1103" s="40"/>
      <c r="AI1103" s="40"/>
      <c r="AJ1103" s="40"/>
      <c r="AK1103" s="40"/>
      <c r="AL1103" s="40"/>
      <c r="AM1103" s="40"/>
      <c r="AN1103" s="40"/>
    </row>
    <row r="1104" spans="1:40" ht="14.5">
      <c r="A1104" s="3"/>
      <c r="B1104" s="3"/>
      <c r="C1104" s="3"/>
      <c r="D1104" s="3"/>
      <c r="E1104" s="3"/>
      <c r="F1104" s="3"/>
      <c r="G1104" s="3"/>
      <c r="H1104" s="3"/>
      <c r="I1104" s="3"/>
      <c r="J1104" s="3"/>
      <c r="K1104" s="3"/>
      <c r="L1104" s="3"/>
      <c r="M1104" s="3"/>
      <c r="N1104" s="3"/>
      <c r="O1104" s="3"/>
      <c r="P1104" s="3"/>
      <c r="Q1104" s="3"/>
      <c r="R1104" s="3"/>
      <c r="S1104" s="3"/>
      <c r="T1104" s="3"/>
      <c r="U1104" s="3"/>
      <c r="V1104" s="40"/>
      <c r="W1104" s="40"/>
      <c r="X1104" s="40"/>
      <c r="Y1104" s="40"/>
      <c r="Z1104" s="40"/>
      <c r="AA1104" s="40"/>
      <c r="AB1104" s="40"/>
      <c r="AC1104" s="40"/>
      <c r="AD1104" s="40"/>
      <c r="AE1104" s="40"/>
      <c r="AF1104" s="40"/>
      <c r="AG1104" s="40"/>
      <c r="AH1104" s="40"/>
      <c r="AI1104" s="40"/>
      <c r="AJ1104" s="40"/>
      <c r="AK1104" s="40"/>
      <c r="AL1104" s="40"/>
      <c r="AM1104" s="40"/>
      <c r="AN1104" s="40"/>
    </row>
    <row r="1105" spans="1:40" ht="14.5">
      <c r="A1105" s="3"/>
      <c r="B1105" s="3"/>
      <c r="C1105" s="3"/>
      <c r="D1105" s="3"/>
      <c r="E1105" s="3"/>
      <c r="F1105" s="3"/>
      <c r="G1105" s="3"/>
      <c r="H1105" s="3"/>
      <c r="I1105" s="3"/>
      <c r="J1105" s="3"/>
      <c r="K1105" s="3"/>
      <c r="L1105" s="3"/>
      <c r="M1105" s="3"/>
      <c r="N1105" s="3"/>
      <c r="O1105" s="3"/>
      <c r="P1105" s="3"/>
      <c r="Q1105" s="3"/>
      <c r="R1105" s="3"/>
      <c r="S1105" s="3"/>
      <c r="T1105" s="3"/>
      <c r="U1105" s="3"/>
      <c r="V1105" s="40"/>
      <c r="W1105" s="40"/>
      <c r="X1105" s="40"/>
      <c r="Y1105" s="40"/>
      <c r="Z1105" s="40"/>
      <c r="AA1105" s="40"/>
      <c r="AB1105" s="40"/>
      <c r="AC1105" s="40"/>
      <c r="AD1105" s="40"/>
      <c r="AE1105" s="40"/>
      <c r="AF1105" s="40"/>
      <c r="AG1105" s="40"/>
      <c r="AH1105" s="40"/>
      <c r="AI1105" s="40"/>
      <c r="AJ1105" s="40"/>
      <c r="AK1105" s="40"/>
      <c r="AL1105" s="40"/>
      <c r="AM1105" s="40"/>
      <c r="AN1105" s="40"/>
    </row>
    <row r="1106" spans="1:40" ht="14.5">
      <c r="A1106" s="3"/>
      <c r="B1106" s="3"/>
      <c r="C1106" s="3"/>
      <c r="D1106" s="3"/>
      <c r="E1106" s="3"/>
      <c r="F1106" s="3"/>
      <c r="G1106" s="3"/>
      <c r="H1106" s="3"/>
      <c r="I1106" s="3"/>
      <c r="J1106" s="3"/>
      <c r="K1106" s="3"/>
      <c r="L1106" s="3"/>
      <c r="M1106" s="3"/>
      <c r="N1106" s="3"/>
      <c r="O1106" s="3"/>
      <c r="P1106" s="3"/>
      <c r="Q1106" s="3"/>
      <c r="R1106" s="3"/>
      <c r="S1106" s="3"/>
      <c r="T1106" s="3"/>
      <c r="U1106" s="3"/>
      <c r="V1106" s="40"/>
      <c r="W1106" s="40"/>
      <c r="X1106" s="40"/>
      <c r="Y1106" s="40"/>
      <c r="Z1106" s="40"/>
      <c r="AA1106" s="40"/>
      <c r="AB1106" s="40"/>
      <c r="AC1106" s="40"/>
      <c r="AD1106" s="40"/>
      <c r="AE1106" s="40"/>
      <c r="AF1106" s="40"/>
      <c r="AG1106" s="40"/>
      <c r="AH1106" s="40"/>
      <c r="AI1106" s="40"/>
      <c r="AJ1106" s="40"/>
      <c r="AK1106" s="40"/>
      <c r="AL1106" s="40"/>
      <c r="AM1106" s="40"/>
      <c r="AN1106" s="40"/>
    </row>
    <row r="1107" spans="1:40" ht="14.5">
      <c r="A1107" s="3"/>
      <c r="B1107" s="3"/>
      <c r="C1107" s="3"/>
      <c r="D1107" s="3"/>
      <c r="E1107" s="3"/>
      <c r="F1107" s="3"/>
      <c r="G1107" s="3"/>
      <c r="H1107" s="3"/>
      <c r="I1107" s="3"/>
      <c r="J1107" s="3"/>
      <c r="K1107" s="3"/>
      <c r="L1107" s="3"/>
      <c r="M1107" s="3"/>
      <c r="N1107" s="3"/>
      <c r="O1107" s="3"/>
      <c r="P1107" s="3"/>
      <c r="Q1107" s="3"/>
      <c r="R1107" s="3"/>
      <c r="S1107" s="3"/>
      <c r="T1107" s="3"/>
      <c r="U1107" s="3"/>
      <c r="V1107" s="40"/>
      <c r="W1107" s="40"/>
      <c r="X1107" s="40"/>
      <c r="Y1107" s="40"/>
      <c r="Z1107" s="40"/>
      <c r="AA1107" s="40"/>
      <c r="AB1107" s="40"/>
      <c r="AC1107" s="40"/>
      <c r="AD1107" s="40"/>
      <c r="AE1107" s="40"/>
      <c r="AF1107" s="40"/>
      <c r="AG1107" s="40"/>
      <c r="AH1107" s="40"/>
      <c r="AI1107" s="40"/>
      <c r="AJ1107" s="40"/>
      <c r="AK1107" s="40"/>
      <c r="AL1107" s="40"/>
      <c r="AM1107" s="40"/>
      <c r="AN1107" s="40"/>
    </row>
    <row r="1108" spans="1:40" ht="14.5">
      <c r="A1108" s="3"/>
      <c r="B1108" s="3"/>
      <c r="C1108" s="3"/>
      <c r="D1108" s="3"/>
      <c r="E1108" s="3"/>
      <c r="F1108" s="3"/>
      <c r="G1108" s="3"/>
      <c r="H1108" s="3"/>
      <c r="I1108" s="3"/>
      <c r="J1108" s="3"/>
      <c r="K1108" s="3"/>
      <c r="L1108" s="3"/>
      <c r="M1108" s="3"/>
      <c r="N1108" s="3"/>
      <c r="O1108" s="3"/>
      <c r="P1108" s="3"/>
      <c r="Q1108" s="3"/>
      <c r="R1108" s="3"/>
      <c r="S1108" s="3"/>
      <c r="T1108" s="3"/>
      <c r="U1108" s="3"/>
      <c r="V1108" s="40"/>
      <c r="W1108" s="40"/>
      <c r="X1108" s="40"/>
      <c r="Y1108" s="40"/>
      <c r="Z1108" s="40"/>
      <c r="AA1108" s="40"/>
      <c r="AB1108" s="40"/>
      <c r="AC1108" s="40"/>
      <c r="AD1108" s="40"/>
      <c r="AE1108" s="40"/>
      <c r="AF1108" s="40"/>
      <c r="AG1108" s="40"/>
      <c r="AH1108" s="40"/>
      <c r="AI1108" s="40"/>
      <c r="AJ1108" s="40"/>
      <c r="AK1108" s="40"/>
      <c r="AL1108" s="40"/>
      <c r="AM1108" s="40"/>
      <c r="AN1108" s="40"/>
    </row>
    <row r="1109" spans="1:40" ht="14.5">
      <c r="A1109" s="3"/>
      <c r="B1109" s="3"/>
      <c r="C1109" s="3"/>
      <c r="D1109" s="3"/>
      <c r="E1109" s="3"/>
      <c r="F1109" s="3"/>
      <c r="G1109" s="3"/>
      <c r="H1109" s="3"/>
      <c r="I1109" s="3"/>
      <c r="J1109" s="3"/>
      <c r="K1109" s="3"/>
      <c r="L1109" s="3"/>
      <c r="M1109" s="3"/>
      <c r="N1109" s="3"/>
      <c r="O1109" s="3"/>
      <c r="P1109" s="3"/>
      <c r="Q1109" s="3"/>
      <c r="R1109" s="3"/>
      <c r="S1109" s="3"/>
      <c r="T1109" s="3"/>
      <c r="U1109" s="3"/>
      <c r="V1109" s="40"/>
      <c r="W1109" s="40"/>
      <c r="X1109" s="40"/>
      <c r="Y1109" s="40"/>
      <c r="Z1109" s="40"/>
      <c r="AA1109" s="40"/>
      <c r="AB1109" s="40"/>
      <c r="AC1109" s="40"/>
      <c r="AD1109" s="40"/>
      <c r="AE1109" s="40"/>
      <c r="AF1109" s="40"/>
      <c r="AG1109" s="40"/>
      <c r="AH1109" s="40"/>
      <c r="AI1109" s="40"/>
      <c r="AJ1109" s="40"/>
      <c r="AK1109" s="40"/>
      <c r="AL1109" s="40"/>
      <c r="AM1109" s="40"/>
      <c r="AN1109" s="40"/>
    </row>
    <row r="1110" spans="1:40" ht="14.5">
      <c r="A1110" s="3"/>
      <c r="B1110" s="3"/>
      <c r="C1110" s="3"/>
      <c r="D1110" s="3"/>
      <c r="E1110" s="3"/>
      <c r="F1110" s="3"/>
      <c r="G1110" s="3"/>
      <c r="H1110" s="3"/>
      <c r="I1110" s="3"/>
      <c r="J1110" s="3"/>
      <c r="K1110" s="3"/>
      <c r="L1110" s="3"/>
      <c r="M1110" s="3"/>
      <c r="N1110" s="3"/>
      <c r="O1110" s="3"/>
      <c r="P1110" s="3"/>
      <c r="Q1110" s="3"/>
      <c r="R1110" s="3"/>
      <c r="S1110" s="3"/>
      <c r="T1110" s="3"/>
      <c r="U1110" s="3"/>
      <c r="V1110" s="40"/>
      <c r="W1110" s="40"/>
      <c r="X1110" s="40"/>
      <c r="Y1110" s="40"/>
      <c r="Z1110" s="40"/>
      <c r="AA1110" s="40"/>
      <c r="AB1110" s="40"/>
      <c r="AC1110" s="40"/>
      <c r="AD1110" s="40"/>
      <c r="AE1110" s="40"/>
      <c r="AF1110" s="40"/>
      <c r="AG1110" s="40"/>
      <c r="AH1110" s="40"/>
      <c r="AI1110" s="40"/>
      <c r="AJ1110" s="40"/>
      <c r="AK1110" s="40"/>
      <c r="AL1110" s="40"/>
      <c r="AM1110" s="40"/>
      <c r="AN1110" s="40"/>
    </row>
    <row r="1111" spans="1:40" ht="14.5">
      <c r="A1111" s="3"/>
      <c r="B1111" s="3"/>
      <c r="C1111" s="3"/>
      <c r="D1111" s="3"/>
      <c r="E1111" s="3"/>
      <c r="F1111" s="3"/>
      <c r="G1111" s="3"/>
      <c r="H1111" s="3"/>
      <c r="I1111" s="3"/>
      <c r="J1111" s="3"/>
      <c r="K1111" s="3"/>
      <c r="L1111" s="3"/>
      <c r="M1111" s="3"/>
      <c r="N1111" s="3"/>
      <c r="O1111" s="3"/>
      <c r="P1111" s="3"/>
      <c r="Q1111" s="3"/>
      <c r="R1111" s="3"/>
      <c r="S1111" s="3"/>
      <c r="T1111" s="3"/>
      <c r="U1111" s="3"/>
      <c r="V1111" s="40"/>
      <c r="W1111" s="40"/>
      <c r="X1111" s="40"/>
      <c r="Y1111" s="40"/>
      <c r="Z1111" s="40"/>
      <c r="AA1111" s="40"/>
      <c r="AB1111" s="40"/>
      <c r="AC1111" s="40"/>
      <c r="AD1111" s="40"/>
      <c r="AE1111" s="40"/>
      <c r="AF1111" s="40"/>
      <c r="AG1111" s="40"/>
      <c r="AH1111" s="40"/>
      <c r="AI1111" s="40"/>
      <c r="AJ1111" s="40"/>
      <c r="AK1111" s="40"/>
      <c r="AL1111" s="40"/>
      <c r="AM1111" s="40"/>
      <c r="AN1111" s="40"/>
    </row>
    <row r="1112" spans="1:40" ht="14.5">
      <c r="A1112" s="3"/>
      <c r="B1112" s="3"/>
      <c r="C1112" s="3"/>
      <c r="D1112" s="3"/>
      <c r="E1112" s="3"/>
      <c r="F1112" s="3"/>
      <c r="G1112" s="3"/>
      <c r="H1112" s="3"/>
      <c r="I1112" s="3"/>
      <c r="J1112" s="3"/>
      <c r="K1112" s="3"/>
      <c r="L1112" s="3"/>
      <c r="M1112" s="3"/>
      <c r="N1112" s="3"/>
      <c r="O1112" s="3"/>
      <c r="P1112" s="3"/>
      <c r="Q1112" s="3"/>
      <c r="R1112" s="3"/>
      <c r="S1112" s="3"/>
      <c r="T1112" s="3"/>
      <c r="U1112" s="3"/>
      <c r="V1112" s="40"/>
      <c r="W1112" s="40"/>
      <c r="X1112" s="40"/>
      <c r="Y1112" s="40"/>
      <c r="Z1112" s="40"/>
      <c r="AA1112" s="40"/>
      <c r="AB1112" s="40"/>
      <c r="AC1112" s="40"/>
      <c r="AD1112" s="40"/>
      <c r="AE1112" s="40"/>
      <c r="AF1112" s="40"/>
      <c r="AG1112" s="40"/>
      <c r="AH1112" s="40"/>
      <c r="AI1112" s="40"/>
      <c r="AJ1112" s="40"/>
      <c r="AK1112" s="40"/>
      <c r="AL1112" s="40"/>
      <c r="AM1112" s="40"/>
      <c r="AN1112" s="40"/>
    </row>
    <row r="1113" spans="1:40" ht="14.5">
      <c r="A1113" s="3"/>
      <c r="B1113" s="3"/>
      <c r="C1113" s="3"/>
      <c r="D1113" s="3"/>
      <c r="E1113" s="3"/>
      <c r="F1113" s="3"/>
      <c r="G1113" s="3"/>
      <c r="H1113" s="3"/>
      <c r="I1113" s="3"/>
      <c r="J1113" s="3"/>
      <c r="K1113" s="3"/>
      <c r="L1113" s="3"/>
      <c r="M1113" s="3"/>
      <c r="N1113" s="3"/>
      <c r="O1113" s="3"/>
      <c r="P1113" s="3"/>
      <c r="Q1113" s="3"/>
      <c r="R1113" s="3"/>
      <c r="S1113" s="3"/>
      <c r="T1113" s="3"/>
      <c r="U1113" s="3"/>
      <c r="V1113" s="40"/>
      <c r="W1113" s="40"/>
      <c r="X1113" s="40"/>
      <c r="Y1113" s="40"/>
      <c r="Z1113" s="40"/>
      <c r="AA1113" s="40"/>
      <c r="AB1113" s="40"/>
      <c r="AC1113" s="40"/>
      <c r="AD1113" s="40"/>
      <c r="AE1113" s="40"/>
      <c r="AF1113" s="40"/>
      <c r="AG1113" s="40"/>
      <c r="AH1113" s="40"/>
      <c r="AI1113" s="40"/>
      <c r="AJ1113" s="40"/>
      <c r="AK1113" s="40"/>
      <c r="AL1113" s="40"/>
      <c r="AM1113" s="40"/>
      <c r="AN1113" s="40"/>
    </row>
    <row r="1114" spans="1:40" ht="14.5">
      <c r="A1114" s="3"/>
      <c r="B1114" s="3"/>
      <c r="C1114" s="3"/>
      <c r="D1114" s="3"/>
      <c r="E1114" s="3"/>
      <c r="F1114" s="3"/>
      <c r="G1114" s="3"/>
      <c r="H1114" s="3"/>
      <c r="I1114" s="3"/>
      <c r="J1114" s="3"/>
      <c r="K1114" s="3"/>
      <c r="L1114" s="3"/>
      <c r="M1114" s="3"/>
      <c r="N1114" s="3"/>
      <c r="O1114" s="3"/>
      <c r="P1114" s="3"/>
      <c r="Q1114" s="3"/>
      <c r="R1114" s="3"/>
      <c r="S1114" s="3"/>
      <c r="T1114" s="3"/>
      <c r="U1114" s="3"/>
      <c r="V1114" s="40"/>
      <c r="W1114" s="40"/>
      <c r="X1114" s="40"/>
      <c r="Y1114" s="40"/>
      <c r="Z1114" s="40"/>
      <c r="AA1114" s="40"/>
      <c r="AB1114" s="40"/>
      <c r="AC1114" s="40"/>
      <c r="AD1114" s="40"/>
      <c r="AE1114" s="40"/>
      <c r="AF1114" s="40"/>
      <c r="AG1114" s="40"/>
      <c r="AH1114" s="40"/>
      <c r="AI1114" s="40"/>
      <c r="AJ1114" s="40"/>
      <c r="AK1114" s="40"/>
      <c r="AL1114" s="40"/>
      <c r="AM1114" s="40"/>
      <c r="AN1114" s="40"/>
    </row>
    <row r="1115" spans="1:40" ht="14.5">
      <c r="A1115" s="3"/>
      <c r="B1115" s="3"/>
      <c r="C1115" s="3"/>
      <c r="D1115" s="3"/>
      <c r="E1115" s="3"/>
      <c r="F1115" s="3"/>
      <c r="G1115" s="3"/>
      <c r="H1115" s="3"/>
      <c r="I1115" s="3"/>
      <c r="J1115" s="3"/>
      <c r="K1115" s="3"/>
      <c r="L1115" s="3"/>
      <c r="M1115" s="3"/>
      <c r="N1115" s="3"/>
      <c r="O1115" s="3"/>
      <c r="P1115" s="3"/>
      <c r="Q1115" s="3"/>
      <c r="R1115" s="3"/>
      <c r="S1115" s="3"/>
      <c r="T1115" s="3"/>
      <c r="U1115" s="3"/>
      <c r="V1115" s="40"/>
      <c r="W1115" s="40"/>
      <c r="X1115" s="40"/>
      <c r="Y1115" s="40"/>
      <c r="Z1115" s="40"/>
      <c r="AA1115" s="40"/>
      <c r="AB1115" s="40"/>
      <c r="AC1115" s="40"/>
      <c r="AD1115" s="40"/>
      <c r="AE1115" s="40"/>
      <c r="AF1115" s="40"/>
      <c r="AG1115" s="40"/>
      <c r="AH1115" s="40"/>
      <c r="AI1115" s="40"/>
      <c r="AJ1115" s="40"/>
      <c r="AK1115" s="40"/>
      <c r="AL1115" s="40"/>
      <c r="AM1115" s="40"/>
      <c r="AN1115" s="40"/>
    </row>
    <row r="1116" spans="1:40" ht="14.5">
      <c r="A1116" s="3"/>
      <c r="B1116" s="3"/>
      <c r="C1116" s="3"/>
      <c r="D1116" s="3"/>
      <c r="E1116" s="3"/>
      <c r="F1116" s="3"/>
      <c r="G1116" s="3"/>
      <c r="H1116" s="3"/>
      <c r="I1116" s="3"/>
      <c r="J1116" s="3"/>
      <c r="K1116" s="3"/>
      <c r="L1116" s="3"/>
      <c r="M1116" s="3"/>
      <c r="N1116" s="3"/>
      <c r="O1116" s="3"/>
      <c r="P1116" s="3"/>
      <c r="Q1116" s="3"/>
      <c r="R1116" s="3"/>
      <c r="S1116" s="3"/>
      <c r="T1116" s="3"/>
      <c r="U1116" s="3"/>
      <c r="V1116" s="40"/>
      <c r="W1116" s="40"/>
      <c r="X1116" s="40"/>
      <c r="Y1116" s="40"/>
      <c r="Z1116" s="40"/>
      <c r="AA1116" s="40"/>
      <c r="AB1116" s="40"/>
      <c r="AC1116" s="40"/>
      <c r="AD1116" s="40"/>
      <c r="AE1116" s="40"/>
      <c r="AF1116" s="40"/>
      <c r="AG1116" s="40"/>
      <c r="AH1116" s="40"/>
      <c r="AI1116" s="40"/>
      <c r="AJ1116" s="40"/>
      <c r="AK1116" s="40"/>
      <c r="AL1116" s="40"/>
      <c r="AM1116" s="40"/>
      <c r="AN1116" s="40"/>
    </row>
    <row r="1117" spans="1:40" ht="14.5">
      <c r="A1117" s="3"/>
      <c r="B1117" s="3"/>
      <c r="C1117" s="3"/>
      <c r="D1117" s="3"/>
      <c r="E1117" s="3"/>
      <c r="F1117" s="3"/>
      <c r="G1117" s="3"/>
      <c r="H1117" s="3"/>
      <c r="I1117" s="3"/>
      <c r="J1117" s="3"/>
      <c r="K1117" s="3"/>
      <c r="L1117" s="3"/>
      <c r="M1117" s="3"/>
      <c r="N1117" s="3"/>
      <c r="O1117" s="3"/>
      <c r="P1117" s="3"/>
      <c r="Q1117" s="3"/>
      <c r="R1117" s="3"/>
      <c r="S1117" s="3"/>
      <c r="T1117" s="3"/>
      <c r="U1117" s="3"/>
      <c r="V1117" s="40"/>
      <c r="W1117" s="40"/>
      <c r="X1117" s="40"/>
      <c r="Y1117" s="40"/>
      <c r="Z1117" s="40"/>
      <c r="AA1117" s="40"/>
      <c r="AB1117" s="40"/>
      <c r="AC1117" s="40"/>
      <c r="AD1117" s="40"/>
      <c r="AE1117" s="40"/>
      <c r="AF1117" s="40"/>
      <c r="AG1117" s="40"/>
      <c r="AH1117" s="40"/>
      <c r="AI1117" s="40"/>
      <c r="AJ1117" s="40"/>
      <c r="AK1117" s="40"/>
      <c r="AL1117" s="40"/>
      <c r="AM1117" s="40"/>
      <c r="AN1117" s="40"/>
    </row>
    <row r="1118" spans="1:40" ht="14.5">
      <c r="A1118" s="3"/>
      <c r="B1118" s="3"/>
      <c r="C1118" s="3"/>
      <c r="D1118" s="3"/>
      <c r="E1118" s="3"/>
      <c r="F1118" s="3"/>
      <c r="G1118" s="3"/>
      <c r="H1118" s="3"/>
      <c r="I1118" s="3"/>
      <c r="J1118" s="3"/>
      <c r="K1118" s="3"/>
      <c r="L1118" s="3"/>
      <c r="M1118" s="3"/>
      <c r="N1118" s="3"/>
      <c r="O1118" s="3"/>
      <c r="P1118" s="3"/>
      <c r="Q1118" s="3"/>
      <c r="R1118" s="3"/>
      <c r="S1118" s="3"/>
      <c r="T1118" s="3"/>
      <c r="U1118" s="3"/>
      <c r="V1118" s="40"/>
      <c r="W1118" s="40"/>
      <c r="X1118" s="40"/>
      <c r="Y1118" s="40"/>
      <c r="Z1118" s="40"/>
      <c r="AA1118" s="40"/>
      <c r="AB1118" s="40"/>
      <c r="AC1118" s="40"/>
      <c r="AD1118" s="40"/>
      <c r="AE1118" s="40"/>
      <c r="AF1118" s="40"/>
      <c r="AG1118" s="40"/>
      <c r="AH1118" s="40"/>
      <c r="AI1118" s="40"/>
      <c r="AJ1118" s="40"/>
      <c r="AK1118" s="40"/>
      <c r="AL1118" s="40"/>
      <c r="AM1118" s="40"/>
      <c r="AN1118" s="40"/>
    </row>
    <row r="1119" spans="1:40" ht="14.5">
      <c r="A1119" s="3"/>
      <c r="B1119" s="3"/>
      <c r="C1119" s="3"/>
      <c r="D1119" s="3"/>
      <c r="E1119" s="3"/>
      <c r="F1119" s="3"/>
      <c r="G1119" s="3"/>
      <c r="H1119" s="3"/>
      <c r="I1119" s="3"/>
      <c r="J1119" s="3"/>
      <c r="K1119" s="3"/>
      <c r="L1119" s="3"/>
      <c r="M1119" s="3"/>
      <c r="N1119" s="3"/>
      <c r="O1119" s="3"/>
      <c r="P1119" s="3"/>
      <c r="Q1119" s="3"/>
      <c r="R1119" s="3"/>
      <c r="S1119" s="3"/>
      <c r="T1119" s="3"/>
      <c r="U1119" s="3"/>
      <c r="V1119" s="40"/>
      <c r="W1119" s="40"/>
      <c r="X1119" s="40"/>
      <c r="Y1119" s="40"/>
      <c r="Z1119" s="40"/>
      <c r="AA1119" s="40"/>
      <c r="AB1119" s="40"/>
      <c r="AC1119" s="40"/>
      <c r="AD1119" s="40"/>
      <c r="AE1119" s="40"/>
      <c r="AF1119" s="40"/>
      <c r="AG1119" s="40"/>
      <c r="AH1119" s="40"/>
      <c r="AI1119" s="40"/>
      <c r="AJ1119" s="40"/>
      <c r="AK1119" s="40"/>
      <c r="AL1119" s="40"/>
      <c r="AM1119" s="40"/>
      <c r="AN1119" s="40"/>
    </row>
    <row r="1120" spans="1:40" ht="14.5">
      <c r="A1120" s="3"/>
      <c r="B1120" s="3"/>
      <c r="C1120" s="3"/>
      <c r="D1120" s="3"/>
      <c r="E1120" s="3"/>
      <c r="F1120" s="3"/>
      <c r="G1120" s="3"/>
      <c r="H1120" s="3"/>
      <c r="I1120" s="3"/>
      <c r="J1120" s="3"/>
      <c r="K1120" s="3"/>
      <c r="L1120" s="3"/>
      <c r="M1120" s="3"/>
      <c r="N1120" s="3"/>
      <c r="O1120" s="3"/>
      <c r="P1120" s="3"/>
      <c r="Q1120" s="3"/>
      <c r="R1120" s="3"/>
      <c r="S1120" s="3"/>
      <c r="T1120" s="3"/>
      <c r="U1120" s="3"/>
      <c r="V1120" s="40"/>
      <c r="W1120" s="40"/>
      <c r="X1120" s="40"/>
      <c r="Y1120" s="40"/>
      <c r="Z1120" s="40"/>
      <c r="AA1120" s="40"/>
      <c r="AB1120" s="40"/>
      <c r="AC1120" s="40"/>
      <c r="AD1120" s="40"/>
      <c r="AE1120" s="40"/>
      <c r="AF1120" s="40"/>
      <c r="AG1120" s="40"/>
      <c r="AH1120" s="40"/>
      <c r="AI1120" s="40"/>
      <c r="AJ1120" s="40"/>
      <c r="AK1120" s="40"/>
      <c r="AL1120" s="40"/>
      <c r="AM1120" s="40"/>
      <c r="AN1120" s="40"/>
    </row>
    <row r="1121" spans="1:40" ht="14.5">
      <c r="A1121" s="3"/>
      <c r="B1121" s="3"/>
      <c r="C1121" s="3"/>
      <c r="D1121" s="3"/>
      <c r="E1121" s="3"/>
      <c r="F1121" s="3"/>
      <c r="G1121" s="3"/>
      <c r="H1121" s="3"/>
      <c r="I1121" s="3"/>
      <c r="J1121" s="3"/>
      <c r="K1121" s="3"/>
      <c r="L1121" s="3"/>
      <c r="M1121" s="3"/>
      <c r="N1121" s="3"/>
      <c r="O1121" s="3"/>
      <c r="P1121" s="3"/>
      <c r="Q1121" s="3"/>
      <c r="R1121" s="3"/>
      <c r="S1121" s="3"/>
      <c r="T1121" s="3"/>
      <c r="U1121" s="3"/>
      <c r="V1121" s="40"/>
      <c r="W1121" s="40"/>
      <c r="X1121" s="40"/>
      <c r="Y1121" s="40"/>
      <c r="Z1121" s="40"/>
      <c r="AA1121" s="40"/>
      <c r="AB1121" s="40"/>
      <c r="AC1121" s="40"/>
      <c r="AD1121" s="40"/>
      <c r="AE1121" s="40"/>
      <c r="AF1121" s="40"/>
      <c r="AG1121" s="40"/>
      <c r="AH1121" s="40"/>
      <c r="AI1121" s="40"/>
      <c r="AJ1121" s="40"/>
      <c r="AK1121" s="40"/>
      <c r="AL1121" s="40"/>
      <c r="AM1121" s="40"/>
      <c r="AN1121" s="40"/>
    </row>
    <row r="1122" spans="1:40" ht="14.5">
      <c r="A1122" s="3"/>
      <c r="B1122" s="3"/>
      <c r="C1122" s="3"/>
      <c r="D1122" s="3"/>
      <c r="E1122" s="3"/>
      <c r="F1122" s="3"/>
      <c r="G1122" s="3"/>
      <c r="H1122" s="3"/>
      <c r="I1122" s="3"/>
      <c r="J1122" s="3"/>
      <c r="K1122" s="3"/>
      <c r="L1122" s="3"/>
      <c r="M1122" s="3"/>
      <c r="N1122" s="3"/>
      <c r="O1122" s="3"/>
      <c r="P1122" s="3"/>
      <c r="Q1122" s="3"/>
      <c r="R1122" s="3"/>
      <c r="S1122" s="3"/>
      <c r="T1122" s="3"/>
      <c r="U1122" s="3"/>
      <c r="V1122" s="40"/>
      <c r="W1122" s="40"/>
      <c r="X1122" s="40"/>
      <c r="Y1122" s="40"/>
      <c r="Z1122" s="40"/>
      <c r="AA1122" s="40"/>
      <c r="AB1122" s="40"/>
      <c r="AC1122" s="40"/>
      <c r="AD1122" s="40"/>
      <c r="AE1122" s="40"/>
      <c r="AF1122" s="40"/>
      <c r="AG1122" s="40"/>
      <c r="AH1122" s="40"/>
      <c r="AI1122" s="40"/>
      <c r="AJ1122" s="40"/>
      <c r="AK1122" s="40"/>
      <c r="AL1122" s="40"/>
      <c r="AM1122" s="40"/>
      <c r="AN1122" s="40"/>
    </row>
    <row r="1123" spans="1:40" ht="14.5">
      <c r="A1123" s="3"/>
      <c r="B1123" s="3"/>
      <c r="C1123" s="3"/>
      <c r="D1123" s="3"/>
      <c r="E1123" s="3"/>
      <c r="F1123" s="3"/>
      <c r="G1123" s="3"/>
      <c r="H1123" s="3"/>
      <c r="I1123" s="3"/>
      <c r="J1123" s="3"/>
      <c r="K1123" s="3"/>
      <c r="L1123" s="3"/>
      <c r="M1123" s="3"/>
      <c r="N1123" s="3"/>
      <c r="O1123" s="3"/>
      <c r="P1123" s="3"/>
      <c r="Q1123" s="3"/>
      <c r="R1123" s="3"/>
      <c r="S1123" s="3"/>
      <c r="T1123" s="3"/>
      <c r="U1123" s="3"/>
      <c r="V1123" s="40"/>
      <c r="W1123" s="40"/>
      <c r="X1123" s="40"/>
      <c r="Y1123" s="40"/>
      <c r="Z1123" s="40"/>
      <c r="AA1123" s="40"/>
      <c r="AB1123" s="40"/>
      <c r="AC1123" s="40"/>
      <c r="AD1123" s="40"/>
      <c r="AE1123" s="40"/>
      <c r="AF1123" s="40"/>
      <c r="AG1123" s="40"/>
      <c r="AH1123" s="40"/>
      <c r="AI1123" s="40"/>
      <c r="AJ1123" s="40"/>
      <c r="AK1123" s="40"/>
      <c r="AL1123" s="40"/>
      <c r="AM1123" s="40"/>
      <c r="AN1123" s="40"/>
    </row>
    <row r="1124" spans="1:40" ht="14.5">
      <c r="A1124" s="3"/>
      <c r="B1124" s="3"/>
      <c r="C1124" s="3"/>
      <c r="D1124" s="3"/>
      <c r="E1124" s="3"/>
      <c r="F1124" s="3"/>
      <c r="G1124" s="3"/>
      <c r="H1124" s="3"/>
      <c r="I1124" s="3"/>
      <c r="J1124" s="3"/>
      <c r="K1124" s="3"/>
      <c r="L1124" s="3"/>
      <c r="M1124" s="3"/>
      <c r="N1124" s="3"/>
      <c r="O1124" s="3"/>
      <c r="P1124" s="3"/>
      <c r="Q1124" s="3"/>
      <c r="R1124" s="3"/>
      <c r="S1124" s="3"/>
      <c r="T1124" s="3"/>
      <c r="U1124" s="3"/>
      <c r="V1124" s="40"/>
      <c r="W1124" s="40"/>
      <c r="X1124" s="40"/>
      <c r="Y1124" s="40"/>
      <c r="Z1124" s="40"/>
      <c r="AA1124" s="40"/>
      <c r="AB1124" s="40"/>
      <c r="AC1124" s="40"/>
      <c r="AD1124" s="40"/>
      <c r="AE1124" s="40"/>
      <c r="AF1124" s="40"/>
      <c r="AG1124" s="40"/>
      <c r="AH1124" s="40"/>
      <c r="AI1124" s="40"/>
      <c r="AJ1124" s="40"/>
      <c r="AK1124" s="40"/>
      <c r="AL1124" s="40"/>
      <c r="AM1124" s="40"/>
      <c r="AN1124" s="40"/>
    </row>
    <row r="1125" spans="1:40" ht="14.5">
      <c r="A1125" s="3"/>
      <c r="B1125" s="3"/>
      <c r="C1125" s="3"/>
      <c r="D1125" s="3"/>
      <c r="E1125" s="3"/>
      <c r="F1125" s="3"/>
      <c r="G1125" s="3"/>
      <c r="H1125" s="3"/>
      <c r="I1125" s="3"/>
      <c r="J1125" s="3"/>
      <c r="K1125" s="3"/>
      <c r="L1125" s="3"/>
      <c r="M1125" s="3"/>
      <c r="N1125" s="3"/>
      <c r="O1125" s="3"/>
      <c r="P1125" s="3"/>
      <c r="Q1125" s="3"/>
      <c r="R1125" s="3"/>
      <c r="S1125" s="3"/>
      <c r="T1125" s="3"/>
      <c r="U1125" s="3"/>
      <c r="V1125" s="40"/>
      <c r="W1125" s="40"/>
      <c r="X1125" s="40"/>
      <c r="Y1125" s="40"/>
      <c r="Z1125" s="40"/>
      <c r="AA1125" s="40"/>
      <c r="AB1125" s="40"/>
      <c r="AC1125" s="40"/>
      <c r="AD1125" s="40"/>
      <c r="AE1125" s="40"/>
      <c r="AF1125" s="40"/>
      <c r="AG1125" s="40"/>
      <c r="AH1125" s="40"/>
      <c r="AI1125" s="40"/>
      <c r="AJ1125" s="40"/>
      <c r="AK1125" s="40"/>
      <c r="AL1125" s="40"/>
      <c r="AM1125" s="40"/>
      <c r="AN1125" s="40"/>
    </row>
    <row r="1126" spans="1:40" ht="14.5">
      <c r="A1126" s="3"/>
      <c r="B1126" s="3"/>
      <c r="C1126" s="3"/>
      <c r="D1126" s="3"/>
      <c r="E1126" s="3"/>
      <c r="F1126" s="3"/>
      <c r="G1126" s="3"/>
      <c r="H1126" s="3"/>
      <c r="I1126" s="3"/>
      <c r="J1126" s="3"/>
      <c r="K1126" s="3"/>
      <c r="L1126" s="3"/>
      <c r="M1126" s="3"/>
      <c r="N1126" s="3"/>
      <c r="O1126" s="3"/>
      <c r="P1126" s="3"/>
      <c r="Q1126" s="3"/>
      <c r="R1126" s="3"/>
      <c r="S1126" s="3"/>
      <c r="T1126" s="3"/>
      <c r="U1126" s="3"/>
      <c r="V1126" s="40"/>
      <c r="W1126" s="40"/>
      <c r="X1126" s="40"/>
      <c r="Y1126" s="40"/>
      <c r="Z1126" s="40"/>
      <c r="AA1126" s="40"/>
      <c r="AB1126" s="40"/>
      <c r="AC1126" s="40"/>
      <c r="AD1126" s="40"/>
      <c r="AE1126" s="40"/>
      <c r="AF1126" s="40"/>
      <c r="AG1126" s="40"/>
      <c r="AH1126" s="40"/>
      <c r="AI1126" s="40"/>
      <c r="AJ1126" s="40"/>
      <c r="AK1126" s="40"/>
      <c r="AL1126" s="40"/>
      <c r="AM1126" s="40"/>
      <c r="AN1126" s="40"/>
    </row>
    <row r="1127" spans="1:40" ht="14.5">
      <c r="A1127" s="3"/>
      <c r="B1127" s="3"/>
      <c r="C1127" s="3"/>
      <c r="D1127" s="3"/>
      <c r="E1127" s="3"/>
      <c r="F1127" s="3"/>
      <c r="G1127" s="3"/>
      <c r="H1127" s="3"/>
      <c r="I1127" s="3"/>
      <c r="J1127" s="3"/>
      <c r="K1127" s="3"/>
      <c r="L1127" s="3"/>
      <c r="M1127" s="3"/>
      <c r="N1127" s="3"/>
      <c r="O1127" s="3"/>
      <c r="P1127" s="3"/>
      <c r="Q1127" s="3"/>
      <c r="R1127" s="3"/>
      <c r="S1127" s="3"/>
      <c r="T1127" s="3"/>
      <c r="U1127" s="3"/>
      <c r="V1127" s="40"/>
      <c r="W1127" s="40"/>
      <c r="X1127" s="40"/>
      <c r="Y1127" s="40"/>
      <c r="Z1127" s="40"/>
      <c r="AA1127" s="40"/>
      <c r="AB1127" s="40"/>
      <c r="AC1127" s="40"/>
      <c r="AD1127" s="40"/>
      <c r="AE1127" s="40"/>
      <c r="AF1127" s="40"/>
      <c r="AG1127" s="40"/>
      <c r="AH1127" s="40"/>
      <c r="AI1127" s="40"/>
      <c r="AJ1127" s="40"/>
      <c r="AK1127" s="40"/>
      <c r="AL1127" s="40"/>
      <c r="AM1127" s="40"/>
      <c r="AN1127" s="40"/>
    </row>
    <row r="1128" spans="1:40" ht="14.5">
      <c r="A1128" s="3"/>
      <c r="B1128" s="3"/>
      <c r="C1128" s="3"/>
      <c r="D1128" s="3"/>
      <c r="E1128" s="3"/>
      <c r="F1128" s="3"/>
      <c r="G1128" s="3"/>
      <c r="H1128" s="3"/>
      <c r="I1128" s="3"/>
      <c r="J1128" s="3"/>
      <c r="K1128" s="3"/>
      <c r="L1128" s="3"/>
      <c r="M1128" s="3"/>
      <c r="N1128" s="3"/>
      <c r="O1128" s="3"/>
      <c r="P1128" s="3"/>
      <c r="Q1128" s="3"/>
      <c r="R1128" s="3"/>
      <c r="S1128" s="3"/>
      <c r="T1128" s="3"/>
      <c r="U1128" s="3"/>
      <c r="V1128" s="40"/>
      <c r="W1128" s="40"/>
      <c r="X1128" s="40"/>
      <c r="Y1128" s="40"/>
      <c r="Z1128" s="40"/>
      <c r="AA1128" s="40"/>
      <c r="AB1128" s="40"/>
      <c r="AC1128" s="40"/>
      <c r="AD1128" s="40"/>
      <c r="AE1128" s="40"/>
      <c r="AF1128" s="40"/>
      <c r="AG1128" s="40"/>
      <c r="AH1128" s="40"/>
      <c r="AI1128" s="40"/>
      <c r="AJ1128" s="40"/>
      <c r="AK1128" s="40"/>
      <c r="AL1128" s="40"/>
      <c r="AM1128" s="40"/>
      <c r="AN1128" s="40"/>
    </row>
    <row r="1129" spans="1:40" ht="14.5">
      <c r="A1129" s="3"/>
      <c r="B1129" s="3"/>
      <c r="C1129" s="3"/>
      <c r="D1129" s="3"/>
      <c r="E1129" s="3"/>
      <c r="F1129" s="3"/>
      <c r="G1129" s="3"/>
      <c r="H1129" s="3"/>
      <c r="I1129" s="3"/>
      <c r="J1129" s="3"/>
      <c r="K1129" s="3"/>
      <c r="L1129" s="3"/>
      <c r="M1129" s="3"/>
      <c r="N1129" s="3"/>
      <c r="O1129" s="3"/>
      <c r="P1129" s="3"/>
      <c r="Q1129" s="3"/>
      <c r="R1129" s="3"/>
      <c r="S1129" s="3"/>
      <c r="T1129" s="3"/>
      <c r="U1129" s="3"/>
      <c r="V1129" s="40"/>
      <c r="W1129" s="40"/>
      <c r="X1129" s="40"/>
      <c r="Y1129" s="40"/>
      <c r="Z1129" s="40"/>
      <c r="AA1129" s="40"/>
      <c r="AB1129" s="40"/>
      <c r="AC1129" s="40"/>
      <c r="AD1129" s="40"/>
      <c r="AE1129" s="40"/>
      <c r="AF1129" s="40"/>
      <c r="AG1129" s="40"/>
      <c r="AH1129" s="40"/>
      <c r="AI1129" s="40"/>
      <c r="AJ1129" s="40"/>
      <c r="AK1129" s="40"/>
      <c r="AL1129" s="40"/>
      <c r="AM1129" s="40"/>
      <c r="AN1129" s="40"/>
    </row>
    <row r="1130" spans="1:40" ht="14.5">
      <c r="A1130" s="3"/>
      <c r="B1130" s="3"/>
      <c r="C1130" s="3"/>
      <c r="D1130" s="3"/>
      <c r="E1130" s="3"/>
      <c r="F1130" s="3"/>
      <c r="G1130" s="3"/>
      <c r="H1130" s="3"/>
      <c r="I1130" s="3"/>
      <c r="J1130" s="3"/>
      <c r="K1130" s="3"/>
      <c r="L1130" s="3"/>
      <c r="M1130" s="3"/>
      <c r="N1130" s="3"/>
      <c r="O1130" s="3"/>
      <c r="P1130" s="3"/>
      <c r="Q1130" s="3"/>
      <c r="R1130" s="3"/>
      <c r="S1130" s="3"/>
      <c r="T1130" s="3"/>
      <c r="U1130" s="3"/>
      <c r="V1130" s="40"/>
      <c r="W1130" s="40"/>
      <c r="X1130" s="40"/>
      <c r="Y1130" s="40"/>
      <c r="Z1130" s="40"/>
      <c r="AA1130" s="40"/>
      <c r="AB1130" s="40"/>
      <c r="AC1130" s="40"/>
      <c r="AD1130" s="40"/>
      <c r="AE1130" s="40"/>
      <c r="AF1130" s="40"/>
      <c r="AG1130" s="40"/>
      <c r="AH1130" s="40"/>
      <c r="AI1130" s="40"/>
      <c r="AJ1130" s="40"/>
      <c r="AK1130" s="40"/>
      <c r="AL1130" s="40"/>
      <c r="AM1130" s="40"/>
      <c r="AN1130" s="40"/>
    </row>
    <row r="1131" spans="1:40" ht="14.5">
      <c r="A1131" s="3"/>
      <c r="B1131" s="3"/>
      <c r="C1131" s="3"/>
      <c r="D1131" s="3"/>
      <c r="E1131" s="3"/>
      <c r="F1131" s="3"/>
      <c r="G1131" s="3"/>
      <c r="H1131" s="3"/>
      <c r="I1131" s="3"/>
      <c r="J1131" s="3"/>
      <c r="K1131" s="3"/>
      <c r="L1131" s="3"/>
      <c r="M1131" s="3"/>
      <c r="N1131" s="3"/>
      <c r="O1131" s="3"/>
      <c r="P1131" s="3"/>
      <c r="Q1131" s="3"/>
      <c r="R1131" s="3"/>
      <c r="S1131" s="3"/>
      <c r="T1131" s="3"/>
      <c r="U1131" s="3"/>
      <c r="V1131" s="40"/>
      <c r="W1131" s="40"/>
      <c r="X1131" s="40"/>
      <c r="Y1131" s="40"/>
      <c r="Z1131" s="40"/>
      <c r="AA1131" s="40"/>
      <c r="AB1131" s="40"/>
      <c r="AC1131" s="40"/>
      <c r="AD1131" s="40"/>
      <c r="AE1131" s="40"/>
      <c r="AF1131" s="40"/>
      <c r="AG1131" s="40"/>
      <c r="AH1131" s="40"/>
      <c r="AI1131" s="40"/>
      <c r="AJ1131" s="40"/>
      <c r="AK1131" s="40"/>
      <c r="AL1131" s="40"/>
      <c r="AM1131" s="40"/>
      <c r="AN1131" s="40"/>
    </row>
    <row r="1132" spans="1:40" ht="14.5">
      <c r="A1132" s="3"/>
      <c r="B1132" s="3"/>
      <c r="C1132" s="3"/>
      <c r="D1132" s="3"/>
      <c r="E1132" s="3"/>
      <c r="F1132" s="3"/>
      <c r="G1132" s="3"/>
      <c r="H1132" s="3"/>
      <c r="I1132" s="3"/>
      <c r="J1132" s="3"/>
      <c r="K1132" s="3"/>
      <c r="L1132" s="3"/>
      <c r="M1132" s="3"/>
      <c r="N1132" s="3"/>
      <c r="O1132" s="3"/>
      <c r="P1132" s="3"/>
      <c r="Q1132" s="3"/>
      <c r="R1132" s="3"/>
      <c r="S1132" s="3"/>
      <c r="T1132" s="3"/>
      <c r="U1132" s="3"/>
      <c r="V1132" s="40"/>
      <c r="W1132" s="40"/>
      <c r="X1132" s="40"/>
      <c r="Y1132" s="40"/>
      <c r="Z1132" s="40"/>
      <c r="AA1132" s="40"/>
      <c r="AB1132" s="40"/>
      <c r="AC1132" s="40"/>
      <c r="AD1132" s="40"/>
      <c r="AE1132" s="40"/>
      <c r="AF1132" s="40"/>
      <c r="AG1132" s="40"/>
      <c r="AH1132" s="40"/>
      <c r="AI1132" s="40"/>
      <c r="AJ1132" s="40"/>
      <c r="AK1132" s="40"/>
      <c r="AL1132" s="40"/>
      <c r="AM1132" s="40"/>
      <c r="AN1132" s="40"/>
    </row>
    <row r="1133" spans="1:40" ht="14.5">
      <c r="A1133" s="3"/>
      <c r="B1133" s="3"/>
      <c r="C1133" s="3"/>
      <c r="D1133" s="3"/>
      <c r="E1133" s="3"/>
      <c r="F1133" s="3"/>
      <c r="G1133" s="3"/>
      <c r="H1133" s="3"/>
      <c r="I1133" s="3"/>
      <c r="J1133" s="3"/>
      <c r="K1133" s="3"/>
      <c r="L1133" s="3"/>
      <c r="M1133" s="3"/>
      <c r="N1133" s="3"/>
      <c r="O1133" s="3"/>
      <c r="P1133" s="3"/>
      <c r="Q1133" s="3"/>
      <c r="R1133" s="3"/>
      <c r="S1133" s="3"/>
      <c r="T1133" s="3"/>
      <c r="U1133" s="3"/>
      <c r="V1133" s="40"/>
      <c r="W1133" s="40"/>
      <c r="X1133" s="40"/>
      <c r="Y1133" s="40"/>
      <c r="Z1133" s="40"/>
      <c r="AA1133" s="40"/>
      <c r="AB1133" s="40"/>
      <c r="AC1133" s="40"/>
      <c r="AD1133" s="40"/>
      <c r="AE1133" s="40"/>
      <c r="AF1133" s="40"/>
      <c r="AG1133" s="40"/>
      <c r="AH1133" s="40"/>
      <c r="AI1133" s="40"/>
      <c r="AJ1133" s="40"/>
      <c r="AK1133" s="40"/>
      <c r="AL1133" s="40"/>
      <c r="AM1133" s="40"/>
      <c r="AN1133" s="40"/>
    </row>
    <row r="1134" spans="1:40" ht="14.5">
      <c r="A1134" s="3"/>
      <c r="B1134" s="3"/>
      <c r="C1134" s="3"/>
      <c r="D1134" s="3"/>
      <c r="E1134" s="3"/>
      <c r="F1134" s="3"/>
      <c r="G1134" s="3"/>
      <c r="H1134" s="3"/>
      <c r="I1134" s="3"/>
      <c r="J1134" s="3"/>
      <c r="K1134" s="3"/>
      <c r="L1134" s="3"/>
      <c r="M1134" s="3"/>
      <c r="N1134" s="3"/>
      <c r="O1134" s="3"/>
      <c r="P1134" s="3"/>
      <c r="Q1134" s="3"/>
      <c r="R1134" s="3"/>
      <c r="S1134" s="3"/>
      <c r="T1134" s="3"/>
      <c r="U1134" s="3"/>
      <c r="V1134" s="40"/>
      <c r="W1134" s="40"/>
      <c r="X1134" s="40"/>
      <c r="Y1134" s="40"/>
      <c r="Z1134" s="40"/>
      <c r="AA1134" s="40"/>
      <c r="AB1134" s="40"/>
      <c r="AC1134" s="40"/>
      <c r="AD1134" s="40"/>
      <c r="AE1134" s="40"/>
      <c r="AF1134" s="40"/>
      <c r="AG1134" s="40"/>
      <c r="AH1134" s="40"/>
      <c r="AI1134" s="40"/>
      <c r="AJ1134" s="40"/>
      <c r="AK1134" s="40"/>
      <c r="AL1134" s="40"/>
      <c r="AM1134" s="40"/>
      <c r="AN1134" s="40"/>
    </row>
    <row r="1135" spans="1:40" ht="14.5">
      <c r="A1135" s="3"/>
      <c r="B1135" s="3"/>
      <c r="C1135" s="3"/>
      <c r="D1135" s="3"/>
      <c r="E1135" s="3"/>
      <c r="F1135" s="3"/>
      <c r="G1135" s="3"/>
      <c r="H1135" s="3"/>
      <c r="I1135" s="3"/>
      <c r="J1135" s="3"/>
      <c r="K1135" s="3"/>
      <c r="L1135" s="3"/>
      <c r="M1135" s="3"/>
      <c r="N1135" s="3"/>
      <c r="O1135" s="3"/>
      <c r="P1135" s="3"/>
      <c r="Q1135" s="3"/>
      <c r="R1135" s="3"/>
      <c r="S1135" s="3"/>
      <c r="T1135" s="3"/>
      <c r="U1135" s="3"/>
      <c r="V1135" s="40"/>
      <c r="W1135" s="40"/>
      <c r="X1135" s="40"/>
      <c r="Y1135" s="40"/>
      <c r="Z1135" s="40"/>
      <c r="AA1135" s="40"/>
      <c r="AB1135" s="40"/>
      <c r="AC1135" s="40"/>
      <c r="AD1135" s="40"/>
      <c r="AE1135" s="40"/>
      <c r="AF1135" s="40"/>
      <c r="AG1135" s="40"/>
      <c r="AH1135" s="40"/>
      <c r="AI1135" s="40"/>
      <c r="AJ1135" s="40"/>
      <c r="AK1135" s="40"/>
      <c r="AL1135" s="40"/>
      <c r="AM1135" s="40"/>
      <c r="AN1135" s="40"/>
    </row>
    <row r="1136" spans="1:40" ht="14.5">
      <c r="A1136" s="3"/>
      <c r="B1136" s="3"/>
      <c r="C1136" s="3"/>
      <c r="D1136" s="3"/>
      <c r="E1136" s="3"/>
      <c r="F1136" s="3"/>
      <c r="G1136" s="3"/>
      <c r="H1136" s="3"/>
      <c r="I1136" s="3"/>
      <c r="J1136" s="3"/>
      <c r="K1136" s="3"/>
      <c r="L1136" s="3"/>
      <c r="M1136" s="3"/>
      <c r="N1136" s="3"/>
      <c r="O1136" s="3"/>
      <c r="P1136" s="3"/>
      <c r="Q1136" s="3"/>
      <c r="R1136" s="3"/>
      <c r="S1136" s="3"/>
      <c r="T1136" s="3"/>
      <c r="U1136" s="3"/>
      <c r="V1136" s="40"/>
      <c r="W1136" s="40"/>
      <c r="X1136" s="40"/>
      <c r="Y1136" s="40"/>
      <c r="Z1136" s="40"/>
      <c r="AA1136" s="40"/>
      <c r="AB1136" s="40"/>
      <c r="AC1136" s="40"/>
      <c r="AD1136" s="40"/>
      <c r="AE1136" s="40"/>
      <c r="AF1136" s="40"/>
      <c r="AG1136" s="40"/>
      <c r="AH1136" s="40"/>
      <c r="AI1136" s="40"/>
      <c r="AJ1136" s="40"/>
      <c r="AK1136" s="40"/>
      <c r="AL1136" s="40"/>
      <c r="AM1136" s="40"/>
      <c r="AN1136" s="40"/>
    </row>
    <row r="1137" spans="1:40" ht="14.5">
      <c r="A1137" s="3"/>
      <c r="B1137" s="3"/>
      <c r="C1137" s="3"/>
      <c r="D1137" s="3"/>
      <c r="E1137" s="3"/>
      <c r="F1137" s="3"/>
      <c r="G1137" s="3"/>
      <c r="H1137" s="3"/>
      <c r="I1137" s="3"/>
      <c r="J1137" s="3"/>
      <c r="K1137" s="3"/>
      <c r="L1137" s="3"/>
      <c r="M1137" s="3"/>
      <c r="N1137" s="3"/>
      <c r="O1137" s="3"/>
      <c r="P1137" s="3"/>
      <c r="Q1137" s="3"/>
      <c r="R1137" s="3"/>
      <c r="S1137" s="3"/>
      <c r="T1137" s="3"/>
      <c r="U1137" s="3"/>
      <c r="V1137" s="40"/>
      <c r="W1137" s="40"/>
      <c r="X1137" s="40"/>
      <c r="Y1137" s="40"/>
      <c r="Z1137" s="40"/>
      <c r="AA1137" s="40"/>
      <c r="AB1137" s="40"/>
      <c r="AC1137" s="40"/>
      <c r="AD1137" s="40"/>
      <c r="AE1137" s="40"/>
      <c r="AF1137" s="40"/>
      <c r="AG1137" s="40"/>
      <c r="AH1137" s="40"/>
      <c r="AI1137" s="40"/>
      <c r="AJ1137" s="40"/>
      <c r="AK1137" s="40"/>
      <c r="AL1137" s="40"/>
      <c r="AM1137" s="40"/>
      <c r="AN1137" s="40"/>
    </row>
    <row r="1138" spans="1:40" ht="14.5">
      <c r="A1138" s="3"/>
      <c r="B1138" s="3"/>
      <c r="C1138" s="3"/>
      <c r="D1138" s="3"/>
      <c r="E1138" s="3"/>
      <c r="F1138" s="3"/>
      <c r="G1138" s="3"/>
      <c r="H1138" s="3"/>
      <c r="I1138" s="3"/>
      <c r="J1138" s="3"/>
      <c r="K1138" s="3"/>
      <c r="L1138" s="3"/>
      <c r="M1138" s="3"/>
      <c r="N1138" s="3"/>
      <c r="O1138" s="3"/>
      <c r="P1138" s="3"/>
      <c r="Q1138" s="3"/>
      <c r="R1138" s="3"/>
      <c r="S1138" s="3"/>
      <c r="T1138" s="3"/>
      <c r="U1138" s="3"/>
      <c r="V1138" s="40"/>
      <c r="W1138" s="40"/>
      <c r="X1138" s="40"/>
      <c r="Y1138" s="40"/>
      <c r="Z1138" s="40"/>
      <c r="AA1138" s="40"/>
      <c r="AB1138" s="40"/>
      <c r="AC1138" s="40"/>
      <c r="AD1138" s="40"/>
      <c r="AE1138" s="40"/>
      <c r="AF1138" s="40"/>
      <c r="AG1138" s="40"/>
      <c r="AH1138" s="40"/>
      <c r="AI1138" s="40"/>
      <c r="AJ1138" s="40"/>
      <c r="AK1138" s="40"/>
      <c r="AL1138" s="40"/>
      <c r="AM1138" s="40"/>
      <c r="AN1138" s="40"/>
    </row>
    <row r="1139" spans="1:40" ht="14.5">
      <c r="A1139" s="3"/>
      <c r="B1139" s="3"/>
      <c r="C1139" s="3"/>
      <c r="D1139" s="3"/>
      <c r="E1139" s="3"/>
      <c r="F1139" s="3"/>
      <c r="G1139" s="3"/>
      <c r="H1139" s="3"/>
      <c r="I1139" s="3"/>
      <c r="J1139" s="3"/>
      <c r="K1139" s="3"/>
      <c r="L1139" s="3"/>
      <c r="M1139" s="3"/>
      <c r="N1139" s="3"/>
      <c r="O1139" s="3"/>
      <c r="P1139" s="3"/>
      <c r="Q1139" s="3"/>
      <c r="R1139" s="3"/>
      <c r="S1139" s="3"/>
      <c r="T1139" s="3"/>
      <c r="U1139" s="3"/>
      <c r="V1139" s="40"/>
      <c r="W1139" s="40"/>
      <c r="X1139" s="40"/>
      <c r="Y1139" s="40"/>
      <c r="Z1139" s="40"/>
      <c r="AA1139" s="40"/>
      <c r="AB1139" s="40"/>
      <c r="AC1139" s="40"/>
      <c r="AD1139" s="40"/>
      <c r="AE1139" s="40"/>
      <c r="AF1139" s="40"/>
      <c r="AG1139" s="40"/>
      <c r="AH1139" s="40"/>
      <c r="AI1139" s="40"/>
      <c r="AJ1139" s="40"/>
      <c r="AK1139" s="40"/>
      <c r="AL1139" s="40"/>
      <c r="AM1139" s="40"/>
      <c r="AN1139" s="40"/>
    </row>
    <row r="1140" spans="1:40" ht="14.5">
      <c r="A1140" s="3"/>
      <c r="B1140" s="3"/>
      <c r="C1140" s="3"/>
      <c r="D1140" s="3"/>
      <c r="E1140" s="3"/>
      <c r="F1140" s="3"/>
      <c r="G1140" s="3"/>
      <c r="H1140" s="3"/>
      <c r="I1140" s="3"/>
      <c r="J1140" s="3"/>
      <c r="K1140" s="3"/>
      <c r="L1140" s="3"/>
      <c r="M1140" s="3"/>
      <c r="N1140" s="3"/>
      <c r="O1140" s="3"/>
      <c r="P1140" s="3"/>
      <c r="Q1140" s="3"/>
      <c r="R1140" s="3"/>
      <c r="S1140" s="3"/>
      <c r="T1140" s="3"/>
      <c r="U1140" s="3"/>
      <c r="V1140" s="40"/>
      <c r="W1140" s="40"/>
      <c r="X1140" s="40"/>
      <c r="Y1140" s="40"/>
      <c r="Z1140" s="40"/>
      <c r="AA1140" s="40"/>
      <c r="AB1140" s="40"/>
      <c r="AC1140" s="40"/>
      <c r="AD1140" s="40"/>
      <c r="AE1140" s="40"/>
      <c r="AF1140" s="40"/>
      <c r="AG1140" s="40"/>
      <c r="AH1140" s="40"/>
      <c r="AI1140" s="40"/>
      <c r="AJ1140" s="40"/>
      <c r="AK1140" s="40"/>
      <c r="AL1140" s="40"/>
      <c r="AM1140" s="40"/>
      <c r="AN1140" s="40"/>
    </row>
    <row r="1141" spans="1:40" ht="14.5">
      <c r="A1141" s="3"/>
      <c r="B1141" s="3"/>
      <c r="C1141" s="3"/>
      <c r="D1141" s="3"/>
      <c r="E1141" s="3"/>
      <c r="F1141" s="3"/>
      <c r="G1141" s="3"/>
      <c r="H1141" s="3"/>
      <c r="I1141" s="3"/>
      <c r="J1141" s="3"/>
      <c r="K1141" s="3"/>
      <c r="L1141" s="3"/>
      <c r="M1141" s="3"/>
      <c r="N1141" s="3"/>
      <c r="O1141" s="3"/>
      <c r="P1141" s="3"/>
      <c r="Q1141" s="3"/>
      <c r="R1141" s="3"/>
      <c r="S1141" s="3"/>
      <c r="T1141" s="3"/>
      <c r="U1141" s="3"/>
      <c r="V1141" s="40"/>
      <c r="W1141" s="40"/>
      <c r="X1141" s="40"/>
      <c r="Y1141" s="40"/>
      <c r="Z1141" s="40"/>
      <c r="AA1141" s="40"/>
      <c r="AB1141" s="40"/>
      <c r="AC1141" s="40"/>
      <c r="AD1141" s="40"/>
      <c r="AE1141" s="40"/>
      <c r="AF1141" s="40"/>
      <c r="AG1141" s="40"/>
      <c r="AH1141" s="40"/>
      <c r="AI1141" s="40"/>
      <c r="AJ1141" s="40"/>
      <c r="AK1141" s="40"/>
      <c r="AL1141" s="40"/>
      <c r="AM1141" s="40"/>
      <c r="AN1141" s="40"/>
    </row>
    <row r="1142" spans="1:40" ht="14.5">
      <c r="A1142" s="3"/>
      <c r="B1142" s="3"/>
      <c r="C1142" s="3"/>
      <c r="D1142" s="3"/>
      <c r="E1142" s="3"/>
      <c r="F1142" s="3"/>
      <c r="G1142" s="3"/>
      <c r="H1142" s="3"/>
      <c r="I1142" s="3"/>
      <c r="J1142" s="3"/>
      <c r="K1142" s="3"/>
      <c r="L1142" s="3"/>
      <c r="M1142" s="3"/>
      <c r="N1142" s="3"/>
      <c r="O1142" s="3"/>
      <c r="P1142" s="3"/>
      <c r="Q1142" s="3"/>
      <c r="R1142" s="3"/>
      <c r="S1142" s="3"/>
      <c r="T1142" s="3"/>
      <c r="U1142" s="3"/>
      <c r="V1142" s="40"/>
      <c r="W1142" s="40"/>
      <c r="X1142" s="40"/>
      <c r="Y1142" s="40"/>
      <c r="Z1142" s="40"/>
      <c r="AA1142" s="40"/>
      <c r="AB1142" s="40"/>
      <c r="AC1142" s="40"/>
      <c r="AD1142" s="40"/>
      <c r="AE1142" s="40"/>
      <c r="AF1142" s="40"/>
      <c r="AG1142" s="40"/>
      <c r="AH1142" s="40"/>
      <c r="AI1142" s="40"/>
      <c r="AJ1142" s="40"/>
      <c r="AK1142" s="40"/>
      <c r="AL1142" s="40"/>
      <c r="AM1142" s="40"/>
      <c r="AN1142" s="40"/>
    </row>
    <row r="1143" spans="1:40" ht="14.5">
      <c r="A1143" s="3"/>
      <c r="B1143" s="3"/>
      <c r="C1143" s="3"/>
      <c r="D1143" s="3"/>
      <c r="E1143" s="3"/>
      <c r="F1143" s="3"/>
      <c r="G1143" s="3"/>
      <c r="H1143" s="3"/>
      <c r="I1143" s="3"/>
      <c r="J1143" s="3"/>
      <c r="K1143" s="3"/>
      <c r="L1143" s="3"/>
      <c r="M1143" s="3"/>
      <c r="N1143" s="3"/>
      <c r="O1143" s="3"/>
      <c r="P1143" s="3"/>
      <c r="Q1143" s="3"/>
      <c r="R1143" s="3"/>
      <c r="S1143" s="3"/>
      <c r="T1143" s="3"/>
      <c r="U1143" s="3"/>
      <c r="V1143" s="40"/>
      <c r="W1143" s="40"/>
      <c r="X1143" s="40"/>
      <c r="Y1143" s="40"/>
      <c r="Z1143" s="40"/>
      <c r="AA1143" s="40"/>
      <c r="AB1143" s="40"/>
      <c r="AC1143" s="40"/>
      <c r="AD1143" s="40"/>
      <c r="AE1143" s="40"/>
      <c r="AF1143" s="40"/>
      <c r="AG1143" s="40"/>
      <c r="AH1143" s="40"/>
      <c r="AI1143" s="40"/>
      <c r="AJ1143" s="40"/>
      <c r="AK1143" s="40"/>
      <c r="AL1143" s="40"/>
      <c r="AM1143" s="40"/>
      <c r="AN1143" s="40"/>
    </row>
    <row r="1144" spans="1:40" ht="14.5">
      <c r="A1144" s="3"/>
      <c r="B1144" s="3"/>
      <c r="C1144" s="3"/>
      <c r="D1144" s="3"/>
      <c r="E1144" s="3"/>
      <c r="F1144" s="3"/>
      <c r="G1144" s="3"/>
      <c r="H1144" s="3"/>
      <c r="I1144" s="3"/>
      <c r="J1144" s="3"/>
      <c r="K1144" s="3"/>
      <c r="L1144" s="3"/>
      <c r="M1144" s="3"/>
      <c r="N1144" s="3"/>
      <c r="O1144" s="3"/>
      <c r="P1144" s="3"/>
      <c r="Q1144" s="3"/>
      <c r="R1144" s="3"/>
      <c r="S1144" s="3"/>
      <c r="T1144" s="3"/>
      <c r="U1144" s="3"/>
      <c r="V1144" s="40"/>
      <c r="W1144" s="40"/>
      <c r="X1144" s="40"/>
      <c r="Y1144" s="40"/>
      <c r="Z1144" s="40"/>
      <c r="AA1144" s="40"/>
      <c r="AB1144" s="40"/>
      <c r="AC1144" s="40"/>
      <c r="AD1144" s="40"/>
      <c r="AE1144" s="40"/>
      <c r="AF1144" s="40"/>
      <c r="AG1144" s="40"/>
      <c r="AH1144" s="40"/>
      <c r="AI1144" s="40"/>
      <c r="AJ1144" s="40"/>
      <c r="AK1144" s="40"/>
      <c r="AL1144" s="40"/>
      <c r="AM1144" s="40"/>
      <c r="AN1144" s="40"/>
    </row>
    <row r="1145" spans="1:40" ht="14.5">
      <c r="A1145" s="3"/>
      <c r="B1145" s="3"/>
      <c r="C1145" s="3"/>
      <c r="D1145" s="3"/>
      <c r="E1145" s="3"/>
      <c r="F1145" s="3"/>
      <c r="G1145" s="3"/>
      <c r="H1145" s="3"/>
      <c r="I1145" s="3"/>
      <c r="J1145" s="3"/>
      <c r="K1145" s="3"/>
      <c r="L1145" s="3"/>
      <c r="M1145" s="3"/>
      <c r="N1145" s="3"/>
      <c r="O1145" s="3"/>
      <c r="P1145" s="3"/>
      <c r="Q1145" s="3"/>
      <c r="R1145" s="3"/>
      <c r="S1145" s="3"/>
      <c r="T1145" s="3"/>
      <c r="U1145" s="3"/>
      <c r="V1145" s="40"/>
      <c r="W1145" s="40"/>
      <c r="X1145" s="40"/>
      <c r="Y1145" s="40"/>
      <c r="Z1145" s="40"/>
      <c r="AA1145" s="40"/>
      <c r="AB1145" s="40"/>
      <c r="AC1145" s="40"/>
      <c r="AD1145" s="40"/>
      <c r="AE1145" s="40"/>
      <c r="AF1145" s="40"/>
      <c r="AG1145" s="40"/>
      <c r="AH1145" s="40"/>
      <c r="AI1145" s="40"/>
      <c r="AJ1145" s="40"/>
      <c r="AK1145" s="40"/>
      <c r="AL1145" s="40"/>
      <c r="AM1145" s="40"/>
      <c r="AN1145" s="40"/>
    </row>
    <row r="1146" spans="1:40" ht="14.5">
      <c r="A1146" s="3"/>
      <c r="B1146" s="3"/>
      <c r="C1146" s="3"/>
      <c r="D1146" s="3"/>
      <c r="E1146" s="3"/>
      <c r="F1146" s="3"/>
      <c r="G1146" s="3"/>
      <c r="H1146" s="3"/>
      <c r="I1146" s="3"/>
      <c r="J1146" s="3"/>
      <c r="K1146" s="3"/>
      <c r="L1146" s="3"/>
      <c r="M1146" s="3"/>
      <c r="N1146" s="3"/>
      <c r="O1146" s="3"/>
      <c r="P1146" s="3"/>
      <c r="Q1146" s="3"/>
      <c r="R1146" s="3"/>
      <c r="S1146" s="3"/>
      <c r="T1146" s="3"/>
      <c r="U1146" s="3"/>
      <c r="V1146" s="40"/>
      <c r="W1146" s="40"/>
      <c r="X1146" s="40"/>
      <c r="Y1146" s="40"/>
      <c r="Z1146" s="40"/>
      <c r="AA1146" s="40"/>
      <c r="AB1146" s="40"/>
      <c r="AC1146" s="40"/>
      <c r="AD1146" s="40"/>
      <c r="AE1146" s="40"/>
      <c r="AF1146" s="40"/>
      <c r="AG1146" s="40"/>
      <c r="AH1146" s="40"/>
      <c r="AI1146" s="40"/>
      <c r="AJ1146" s="40"/>
      <c r="AK1146" s="40"/>
      <c r="AL1146" s="40"/>
      <c r="AM1146" s="40"/>
      <c r="AN1146" s="40"/>
    </row>
    <row r="1147" spans="1:40" ht="14.5">
      <c r="A1147" s="3"/>
      <c r="B1147" s="3"/>
      <c r="C1147" s="3"/>
      <c r="D1147" s="3"/>
      <c r="E1147" s="3"/>
      <c r="F1147" s="3"/>
      <c r="G1147" s="3"/>
      <c r="H1147" s="3"/>
      <c r="I1147" s="3"/>
      <c r="J1147" s="3"/>
      <c r="K1147" s="3"/>
      <c r="L1147" s="3"/>
      <c r="M1147" s="3"/>
      <c r="N1147" s="3"/>
      <c r="O1147" s="3"/>
      <c r="P1147" s="3"/>
      <c r="Q1147" s="3"/>
      <c r="R1147" s="3"/>
      <c r="S1147" s="3"/>
      <c r="T1147" s="3"/>
      <c r="U1147" s="3"/>
      <c r="V1147" s="40"/>
      <c r="W1147" s="40"/>
      <c r="X1147" s="40"/>
      <c r="Y1147" s="40"/>
      <c r="Z1147" s="40"/>
      <c r="AA1147" s="40"/>
      <c r="AB1147" s="40"/>
      <c r="AC1147" s="40"/>
      <c r="AD1147" s="40"/>
      <c r="AE1147" s="40"/>
      <c r="AF1147" s="40"/>
      <c r="AG1147" s="40"/>
      <c r="AH1147" s="40"/>
      <c r="AI1147" s="40"/>
      <c r="AJ1147" s="40"/>
      <c r="AK1147" s="40"/>
      <c r="AL1147" s="40"/>
      <c r="AM1147" s="40"/>
      <c r="AN1147" s="40"/>
    </row>
    <row r="1148" spans="1:40" ht="14.5">
      <c r="A1148" s="3"/>
      <c r="B1148" s="3"/>
      <c r="C1148" s="3"/>
      <c r="D1148" s="3"/>
      <c r="E1148" s="3"/>
      <c r="F1148" s="3"/>
      <c r="G1148" s="3"/>
      <c r="H1148" s="3"/>
      <c r="I1148" s="3"/>
      <c r="J1148" s="3"/>
      <c r="K1148" s="3"/>
      <c r="L1148" s="3"/>
      <c r="M1148" s="3"/>
      <c r="N1148" s="3"/>
      <c r="O1148" s="3"/>
      <c r="P1148" s="3"/>
      <c r="Q1148" s="3"/>
      <c r="R1148" s="3"/>
      <c r="S1148" s="3"/>
      <c r="T1148" s="3"/>
      <c r="U1148" s="3"/>
      <c r="V1148" s="40"/>
      <c r="W1148" s="40"/>
      <c r="X1148" s="40"/>
      <c r="Y1148" s="40"/>
      <c r="Z1148" s="40"/>
      <c r="AA1148" s="40"/>
      <c r="AB1148" s="40"/>
      <c r="AC1148" s="40"/>
      <c r="AD1148" s="40"/>
      <c r="AE1148" s="40"/>
      <c r="AF1148" s="40"/>
      <c r="AG1148" s="40"/>
      <c r="AH1148" s="40"/>
      <c r="AI1148" s="40"/>
      <c r="AJ1148" s="40"/>
      <c r="AK1148" s="40"/>
      <c r="AL1148" s="40"/>
      <c r="AM1148" s="40"/>
      <c r="AN1148" s="40"/>
    </row>
    <row r="1149" spans="1:40" ht="14.5">
      <c r="A1149" s="3"/>
      <c r="B1149" s="3"/>
      <c r="C1149" s="3"/>
      <c r="D1149" s="3"/>
      <c r="E1149" s="3"/>
      <c r="F1149" s="3"/>
      <c r="G1149" s="3"/>
      <c r="H1149" s="3"/>
      <c r="I1149" s="3"/>
      <c r="J1149" s="3"/>
      <c r="K1149" s="3"/>
      <c r="L1149" s="3"/>
      <c r="M1149" s="3"/>
      <c r="N1149" s="3"/>
      <c r="O1149" s="3"/>
      <c r="P1149" s="3"/>
      <c r="Q1149" s="3"/>
      <c r="R1149" s="3"/>
      <c r="S1149" s="3"/>
      <c r="T1149" s="3"/>
      <c r="U1149" s="3"/>
      <c r="V1149" s="40"/>
      <c r="W1149" s="40"/>
      <c r="X1149" s="40"/>
      <c r="Y1149" s="40"/>
      <c r="Z1149" s="40"/>
      <c r="AA1149" s="40"/>
      <c r="AB1149" s="40"/>
      <c r="AC1149" s="40"/>
      <c r="AD1149" s="40"/>
      <c r="AE1149" s="40"/>
      <c r="AF1149" s="40"/>
      <c r="AG1149" s="40"/>
      <c r="AH1149" s="40"/>
      <c r="AI1149" s="40"/>
      <c r="AJ1149" s="40"/>
      <c r="AK1149" s="40"/>
      <c r="AL1149" s="40"/>
      <c r="AM1149" s="40"/>
      <c r="AN1149" s="40"/>
    </row>
    <row r="1150" spans="1:40" ht="14.5">
      <c r="A1150" s="3"/>
      <c r="B1150" s="3"/>
      <c r="C1150" s="3"/>
      <c r="D1150" s="3"/>
      <c r="E1150" s="3"/>
      <c r="F1150" s="3"/>
      <c r="G1150" s="3"/>
      <c r="H1150" s="3"/>
      <c r="I1150" s="3"/>
      <c r="J1150" s="3"/>
      <c r="K1150" s="3"/>
      <c r="L1150" s="3"/>
      <c r="M1150" s="3"/>
      <c r="N1150" s="3"/>
      <c r="O1150" s="3"/>
      <c r="P1150" s="3"/>
      <c r="Q1150" s="3"/>
      <c r="R1150" s="3"/>
      <c r="S1150" s="3"/>
      <c r="T1150" s="3"/>
      <c r="U1150" s="3"/>
      <c r="V1150" s="40"/>
      <c r="W1150" s="40"/>
      <c r="X1150" s="40"/>
      <c r="Y1150" s="40"/>
      <c r="Z1150" s="40"/>
      <c r="AA1150" s="40"/>
      <c r="AB1150" s="40"/>
      <c r="AC1150" s="40"/>
      <c r="AD1150" s="40"/>
      <c r="AE1150" s="40"/>
      <c r="AF1150" s="40"/>
      <c r="AG1150" s="40"/>
      <c r="AH1150" s="40"/>
      <c r="AI1150" s="40"/>
      <c r="AJ1150" s="40"/>
      <c r="AK1150" s="40"/>
      <c r="AL1150" s="40"/>
      <c r="AM1150" s="40"/>
      <c r="AN1150" s="40"/>
    </row>
    <row r="1151" spans="1:40" ht="14.5">
      <c r="A1151" s="3"/>
      <c r="B1151" s="3"/>
      <c r="C1151" s="3"/>
      <c r="D1151" s="3"/>
      <c r="E1151" s="3"/>
      <c r="F1151" s="3"/>
      <c r="G1151" s="3"/>
      <c r="H1151" s="3"/>
      <c r="I1151" s="3"/>
      <c r="J1151" s="3"/>
      <c r="K1151" s="3"/>
      <c r="L1151" s="3"/>
      <c r="M1151" s="3"/>
      <c r="N1151" s="3"/>
      <c r="O1151" s="3"/>
      <c r="P1151" s="3"/>
      <c r="Q1151" s="3"/>
      <c r="R1151" s="3"/>
      <c r="S1151" s="3"/>
      <c r="T1151" s="3"/>
      <c r="U1151" s="3"/>
      <c r="V1151" s="40"/>
      <c r="W1151" s="40"/>
      <c r="X1151" s="40"/>
      <c r="Y1151" s="40"/>
      <c r="Z1151" s="40"/>
      <c r="AA1151" s="40"/>
      <c r="AB1151" s="40"/>
      <c r="AC1151" s="40"/>
      <c r="AD1151" s="40"/>
      <c r="AE1151" s="40"/>
      <c r="AF1151" s="40"/>
      <c r="AG1151" s="40"/>
      <c r="AH1151" s="40"/>
      <c r="AI1151" s="40"/>
      <c r="AJ1151" s="40"/>
      <c r="AK1151" s="40"/>
      <c r="AL1151" s="40"/>
      <c r="AM1151" s="40"/>
      <c r="AN1151" s="40"/>
    </row>
    <row r="1152" spans="1:40" ht="14.5">
      <c r="A1152" s="3"/>
      <c r="B1152" s="3"/>
      <c r="C1152" s="3"/>
      <c r="D1152" s="3"/>
      <c r="E1152" s="3"/>
      <c r="F1152" s="3"/>
      <c r="G1152" s="3"/>
      <c r="H1152" s="3"/>
      <c r="I1152" s="3"/>
      <c r="J1152" s="3"/>
      <c r="K1152" s="3"/>
      <c r="L1152" s="3"/>
      <c r="M1152" s="3"/>
      <c r="N1152" s="3"/>
      <c r="O1152" s="3"/>
      <c r="P1152" s="3"/>
      <c r="Q1152" s="3"/>
      <c r="R1152" s="3"/>
      <c r="S1152" s="3"/>
      <c r="T1152" s="3"/>
      <c r="U1152" s="3"/>
      <c r="V1152" s="40"/>
      <c r="W1152" s="40"/>
      <c r="X1152" s="40"/>
      <c r="Y1152" s="40"/>
      <c r="Z1152" s="40"/>
      <c r="AA1152" s="40"/>
      <c r="AB1152" s="40"/>
      <c r="AC1152" s="40"/>
      <c r="AD1152" s="40"/>
      <c r="AE1152" s="40"/>
      <c r="AF1152" s="40"/>
      <c r="AG1152" s="40"/>
      <c r="AH1152" s="40"/>
      <c r="AI1152" s="40"/>
      <c r="AJ1152" s="40"/>
      <c r="AK1152" s="40"/>
      <c r="AL1152" s="40"/>
      <c r="AM1152" s="40"/>
      <c r="AN1152" s="40"/>
    </row>
    <row r="1153" spans="1:40" ht="14.5">
      <c r="A1153" s="3"/>
      <c r="B1153" s="3"/>
      <c r="C1153" s="3"/>
      <c r="D1153" s="3"/>
      <c r="E1153" s="3"/>
      <c r="F1153" s="3"/>
      <c r="G1153" s="3"/>
      <c r="H1153" s="3"/>
      <c r="I1153" s="3"/>
      <c r="J1153" s="3"/>
      <c r="K1153" s="3"/>
      <c r="L1153" s="3"/>
      <c r="M1153" s="3"/>
      <c r="N1153" s="3"/>
      <c r="O1153" s="3"/>
      <c r="P1153" s="3"/>
      <c r="Q1153" s="3"/>
      <c r="R1153" s="3"/>
      <c r="S1153" s="3"/>
      <c r="T1153" s="3"/>
      <c r="U1153" s="3"/>
      <c r="V1153" s="40"/>
      <c r="W1153" s="40"/>
      <c r="X1153" s="40"/>
      <c r="Y1153" s="40"/>
      <c r="Z1153" s="40"/>
      <c r="AA1153" s="40"/>
      <c r="AB1153" s="40"/>
      <c r="AC1153" s="40"/>
      <c r="AD1153" s="40"/>
      <c r="AE1153" s="40"/>
      <c r="AF1153" s="40"/>
      <c r="AG1153" s="40"/>
      <c r="AH1153" s="40"/>
      <c r="AI1153" s="40"/>
      <c r="AJ1153" s="40"/>
      <c r="AK1153" s="40"/>
      <c r="AL1153" s="40"/>
      <c r="AM1153" s="40"/>
      <c r="AN1153" s="40"/>
    </row>
    <row r="1154" spans="1:40" ht="14.5">
      <c r="A1154" s="3"/>
      <c r="B1154" s="3"/>
      <c r="C1154" s="3"/>
      <c r="D1154" s="3"/>
      <c r="E1154" s="3"/>
      <c r="F1154" s="3"/>
      <c r="G1154" s="3"/>
      <c r="H1154" s="3"/>
      <c r="I1154" s="3"/>
      <c r="J1154" s="3"/>
      <c r="K1154" s="3"/>
      <c r="L1154" s="3"/>
      <c r="M1154" s="3"/>
      <c r="N1154" s="3"/>
      <c r="O1154" s="3"/>
      <c r="P1154" s="3"/>
      <c r="Q1154" s="3"/>
      <c r="R1154" s="3"/>
      <c r="S1154" s="3"/>
      <c r="T1154" s="3"/>
      <c r="U1154" s="3"/>
      <c r="V1154" s="40"/>
      <c r="W1154" s="40"/>
      <c r="X1154" s="40"/>
      <c r="Y1154" s="40"/>
      <c r="Z1154" s="40"/>
      <c r="AA1154" s="40"/>
      <c r="AB1154" s="40"/>
      <c r="AC1154" s="40"/>
      <c r="AD1154" s="40"/>
      <c r="AE1154" s="40"/>
      <c r="AF1154" s="40"/>
      <c r="AG1154" s="40"/>
      <c r="AH1154" s="40"/>
      <c r="AI1154" s="40"/>
      <c r="AJ1154" s="40"/>
      <c r="AK1154" s="40"/>
      <c r="AL1154" s="40"/>
      <c r="AM1154" s="40"/>
      <c r="AN1154" s="40"/>
    </row>
    <row r="1155" spans="1:40" ht="14.5">
      <c r="A1155" s="3"/>
      <c r="B1155" s="3"/>
      <c r="C1155" s="3"/>
      <c r="D1155" s="3"/>
      <c r="E1155" s="3"/>
      <c r="F1155" s="3"/>
      <c r="G1155" s="3"/>
      <c r="H1155" s="3"/>
      <c r="I1155" s="3"/>
      <c r="J1155" s="3"/>
      <c r="K1155" s="3"/>
      <c r="L1155" s="3"/>
      <c r="M1155" s="3"/>
      <c r="N1155" s="3"/>
      <c r="O1155" s="3"/>
      <c r="P1155" s="3"/>
      <c r="Q1155" s="3"/>
      <c r="R1155" s="3"/>
      <c r="S1155" s="3"/>
      <c r="T1155" s="3"/>
      <c r="U1155" s="3"/>
      <c r="V1155" s="40"/>
      <c r="W1155" s="40"/>
      <c r="X1155" s="40"/>
      <c r="Y1155" s="40"/>
      <c r="Z1155" s="40"/>
      <c r="AA1155" s="40"/>
      <c r="AB1155" s="40"/>
      <c r="AC1155" s="40"/>
      <c r="AD1155" s="40"/>
      <c r="AE1155" s="40"/>
      <c r="AF1155" s="40"/>
      <c r="AG1155" s="40"/>
      <c r="AH1155" s="40"/>
      <c r="AI1155" s="40"/>
      <c r="AJ1155" s="40"/>
      <c r="AK1155" s="40"/>
      <c r="AL1155" s="40"/>
      <c r="AM1155" s="40"/>
      <c r="AN1155" s="40"/>
    </row>
    <row r="1156" spans="1:40" ht="14.5">
      <c r="A1156" s="3"/>
      <c r="B1156" s="3"/>
      <c r="C1156" s="3"/>
      <c r="D1156" s="3"/>
      <c r="E1156" s="3"/>
      <c r="F1156" s="3"/>
      <c r="G1156" s="3"/>
      <c r="H1156" s="3"/>
      <c r="I1156" s="3"/>
      <c r="J1156" s="3"/>
      <c r="K1156" s="3"/>
      <c r="L1156" s="3"/>
      <c r="M1156" s="3"/>
      <c r="N1156" s="3"/>
      <c r="O1156" s="3"/>
      <c r="P1156" s="3"/>
      <c r="Q1156" s="3"/>
      <c r="R1156" s="3"/>
      <c r="S1156" s="3"/>
      <c r="T1156" s="3"/>
      <c r="U1156" s="3"/>
      <c r="V1156" s="40"/>
      <c r="W1156" s="40"/>
      <c r="X1156" s="40"/>
      <c r="Y1156" s="40"/>
      <c r="Z1156" s="40"/>
      <c r="AA1156" s="40"/>
      <c r="AB1156" s="40"/>
      <c r="AC1156" s="40"/>
      <c r="AD1156" s="40"/>
      <c r="AE1156" s="40"/>
      <c r="AF1156" s="40"/>
      <c r="AG1156" s="40"/>
      <c r="AH1156" s="40"/>
      <c r="AI1156" s="40"/>
      <c r="AJ1156" s="40"/>
      <c r="AK1156" s="40"/>
      <c r="AL1156" s="40"/>
      <c r="AM1156" s="40"/>
      <c r="AN1156" s="40"/>
    </row>
    <row r="1157" spans="1:40" ht="14.5">
      <c r="A1157" s="3"/>
      <c r="B1157" s="3"/>
      <c r="C1157" s="3"/>
      <c r="D1157" s="3"/>
      <c r="E1157" s="3"/>
      <c r="F1157" s="3"/>
      <c r="G1157" s="3"/>
      <c r="H1157" s="3"/>
      <c r="I1157" s="3"/>
      <c r="J1157" s="3"/>
      <c r="K1157" s="3"/>
      <c r="L1157" s="3"/>
      <c r="M1157" s="3"/>
      <c r="N1157" s="3"/>
      <c r="O1157" s="3"/>
      <c r="P1157" s="3"/>
      <c r="Q1157" s="3"/>
      <c r="R1157" s="3"/>
      <c r="S1157" s="3"/>
      <c r="T1157" s="3"/>
      <c r="U1157" s="3"/>
      <c r="V1157" s="40"/>
      <c r="W1157" s="40"/>
      <c r="X1157" s="40"/>
      <c r="Y1157" s="40"/>
      <c r="Z1157" s="40"/>
      <c r="AA1157" s="40"/>
      <c r="AB1157" s="40"/>
      <c r="AC1157" s="40"/>
      <c r="AD1157" s="40"/>
      <c r="AE1157" s="40"/>
      <c r="AF1157" s="40"/>
      <c r="AG1157" s="40"/>
      <c r="AH1157" s="40"/>
      <c r="AI1157" s="40"/>
      <c r="AJ1157" s="40"/>
      <c r="AK1157" s="40"/>
      <c r="AL1157" s="40"/>
      <c r="AM1157" s="40"/>
      <c r="AN1157" s="40"/>
    </row>
    <row r="1158" spans="1:40" ht="14.5">
      <c r="A1158" s="3"/>
      <c r="B1158" s="3"/>
      <c r="C1158" s="3"/>
      <c r="D1158" s="3"/>
      <c r="E1158" s="3"/>
      <c r="F1158" s="3"/>
      <c r="G1158" s="3"/>
      <c r="H1158" s="3"/>
      <c r="I1158" s="3"/>
      <c r="J1158" s="3"/>
      <c r="K1158" s="3"/>
      <c r="L1158" s="3"/>
      <c r="M1158" s="3"/>
      <c r="N1158" s="3"/>
      <c r="O1158" s="3"/>
      <c r="P1158" s="3"/>
      <c r="Q1158" s="3"/>
      <c r="R1158" s="3"/>
      <c r="S1158" s="3"/>
      <c r="T1158" s="3"/>
      <c r="U1158" s="3"/>
      <c r="V1158" s="40"/>
      <c r="W1158" s="40"/>
      <c r="X1158" s="40"/>
      <c r="Y1158" s="40"/>
      <c r="Z1158" s="40"/>
      <c r="AA1158" s="40"/>
      <c r="AB1158" s="40"/>
      <c r="AC1158" s="40"/>
      <c r="AD1158" s="40"/>
      <c r="AE1158" s="40"/>
      <c r="AF1158" s="40"/>
      <c r="AG1158" s="40"/>
      <c r="AH1158" s="40"/>
      <c r="AI1158" s="40"/>
      <c r="AJ1158" s="40"/>
      <c r="AK1158" s="40"/>
      <c r="AL1158" s="40"/>
      <c r="AM1158" s="40"/>
      <c r="AN1158" s="40"/>
    </row>
    <row r="1159" spans="1:40" ht="14.5">
      <c r="A1159" s="3"/>
      <c r="B1159" s="3"/>
      <c r="C1159" s="3"/>
      <c r="D1159" s="3"/>
      <c r="E1159" s="3"/>
      <c r="F1159" s="3"/>
      <c r="G1159" s="3"/>
      <c r="H1159" s="3"/>
      <c r="I1159" s="3"/>
      <c r="J1159" s="3"/>
      <c r="K1159" s="3"/>
      <c r="L1159" s="3"/>
      <c r="M1159" s="3"/>
      <c r="N1159" s="3"/>
      <c r="O1159" s="3"/>
      <c r="P1159" s="3"/>
      <c r="Q1159" s="3"/>
      <c r="R1159" s="3"/>
      <c r="S1159" s="3"/>
      <c r="T1159" s="3"/>
      <c r="U1159" s="3"/>
      <c r="V1159" s="40"/>
      <c r="W1159" s="40"/>
      <c r="X1159" s="40"/>
      <c r="Y1159" s="40"/>
      <c r="Z1159" s="40"/>
      <c r="AA1159" s="40"/>
      <c r="AB1159" s="40"/>
      <c r="AC1159" s="40"/>
      <c r="AD1159" s="40"/>
      <c r="AE1159" s="40"/>
      <c r="AF1159" s="40"/>
      <c r="AG1159" s="40"/>
      <c r="AH1159" s="40"/>
      <c r="AI1159" s="40"/>
      <c r="AJ1159" s="40"/>
      <c r="AK1159" s="40"/>
      <c r="AL1159" s="40"/>
      <c r="AM1159" s="40"/>
      <c r="AN1159" s="40"/>
    </row>
    <row r="1160" spans="1:40" ht="14.5">
      <c r="A1160" s="3"/>
      <c r="B1160" s="3"/>
      <c r="C1160" s="3"/>
      <c r="D1160" s="3"/>
      <c r="E1160" s="3"/>
      <c r="F1160" s="3"/>
      <c r="G1160" s="3"/>
      <c r="H1160" s="3"/>
      <c r="I1160" s="3"/>
      <c r="J1160" s="3"/>
      <c r="K1160" s="3"/>
      <c r="L1160" s="3"/>
      <c r="M1160" s="3"/>
      <c r="N1160" s="3"/>
      <c r="O1160" s="3"/>
      <c r="P1160" s="3"/>
      <c r="Q1160" s="3"/>
      <c r="R1160" s="3"/>
      <c r="S1160" s="3"/>
      <c r="T1160" s="3"/>
      <c r="U1160" s="3"/>
      <c r="V1160" s="40"/>
      <c r="W1160" s="40"/>
      <c r="X1160" s="40"/>
      <c r="Y1160" s="40"/>
      <c r="Z1160" s="40"/>
      <c r="AA1160" s="40"/>
      <c r="AB1160" s="40"/>
      <c r="AC1160" s="40"/>
      <c r="AD1160" s="40"/>
      <c r="AE1160" s="40"/>
      <c r="AF1160" s="40"/>
      <c r="AG1160" s="40"/>
      <c r="AH1160" s="40"/>
      <c r="AI1160" s="40"/>
      <c r="AJ1160" s="40"/>
      <c r="AK1160" s="40"/>
      <c r="AL1160" s="40"/>
      <c r="AM1160" s="40"/>
      <c r="AN1160" s="40"/>
    </row>
    <row r="1161" spans="1:40" ht="14.5">
      <c r="A1161" s="3"/>
      <c r="B1161" s="3"/>
      <c r="C1161" s="3"/>
      <c r="D1161" s="3"/>
      <c r="E1161" s="3"/>
      <c r="F1161" s="3"/>
      <c r="G1161" s="3"/>
      <c r="H1161" s="3"/>
      <c r="I1161" s="3"/>
      <c r="J1161" s="3"/>
      <c r="K1161" s="3"/>
      <c r="L1161" s="3"/>
      <c r="M1161" s="3"/>
      <c r="N1161" s="3"/>
      <c r="O1161" s="3"/>
      <c r="P1161" s="3"/>
      <c r="Q1161" s="3"/>
      <c r="R1161" s="3"/>
      <c r="S1161" s="3"/>
      <c r="T1161" s="3"/>
      <c r="U1161" s="3"/>
      <c r="V1161" s="40"/>
      <c r="W1161" s="40"/>
      <c r="X1161" s="40"/>
      <c r="Y1161" s="40"/>
      <c r="Z1161" s="40"/>
      <c r="AA1161" s="40"/>
      <c r="AB1161" s="40"/>
      <c r="AC1161" s="40"/>
      <c r="AD1161" s="40"/>
      <c r="AE1161" s="40"/>
      <c r="AF1161" s="40"/>
      <c r="AG1161" s="40"/>
      <c r="AH1161" s="40"/>
      <c r="AI1161" s="40"/>
      <c r="AJ1161" s="40"/>
      <c r="AK1161" s="40"/>
      <c r="AL1161" s="40"/>
      <c r="AM1161" s="40"/>
      <c r="AN1161" s="40"/>
    </row>
    <row r="1162" spans="1:40" ht="14.5">
      <c r="A1162" s="3"/>
      <c r="B1162" s="3"/>
      <c r="C1162" s="3"/>
      <c r="D1162" s="3"/>
      <c r="E1162" s="3"/>
      <c r="F1162" s="3"/>
      <c r="G1162" s="3"/>
      <c r="H1162" s="3"/>
      <c r="I1162" s="3"/>
      <c r="J1162" s="3"/>
      <c r="K1162" s="3"/>
      <c r="L1162" s="3"/>
      <c r="M1162" s="3"/>
      <c r="N1162" s="3"/>
      <c r="O1162" s="3"/>
      <c r="P1162" s="3"/>
      <c r="Q1162" s="3"/>
      <c r="R1162" s="3"/>
      <c r="S1162" s="3"/>
      <c r="T1162" s="3"/>
      <c r="U1162" s="3"/>
      <c r="V1162" s="40"/>
      <c r="W1162" s="40"/>
      <c r="X1162" s="40"/>
      <c r="Y1162" s="40"/>
      <c r="Z1162" s="40"/>
      <c r="AA1162" s="40"/>
      <c r="AB1162" s="40"/>
      <c r="AC1162" s="40"/>
      <c r="AD1162" s="40"/>
      <c r="AE1162" s="40"/>
      <c r="AF1162" s="40"/>
      <c r="AG1162" s="40"/>
      <c r="AH1162" s="40"/>
      <c r="AI1162" s="40"/>
      <c r="AJ1162" s="40"/>
      <c r="AK1162" s="40"/>
      <c r="AL1162" s="40"/>
      <c r="AM1162" s="40"/>
      <c r="AN1162" s="40"/>
    </row>
    <row r="1163" spans="1:40" ht="14.5">
      <c r="A1163" s="3"/>
      <c r="B1163" s="3"/>
      <c r="C1163" s="3"/>
      <c r="D1163" s="3"/>
      <c r="E1163" s="3"/>
      <c r="F1163" s="3"/>
      <c r="G1163" s="3"/>
      <c r="H1163" s="3"/>
      <c r="I1163" s="3"/>
      <c r="J1163" s="3"/>
      <c r="K1163" s="3"/>
      <c r="L1163" s="3"/>
      <c r="M1163" s="3"/>
      <c r="N1163" s="3"/>
      <c r="O1163" s="3"/>
      <c r="P1163" s="3"/>
      <c r="Q1163" s="3"/>
      <c r="R1163" s="3"/>
      <c r="S1163" s="3"/>
      <c r="T1163" s="3"/>
      <c r="U1163" s="3"/>
      <c r="V1163" s="40"/>
      <c r="W1163" s="40"/>
      <c r="X1163" s="40"/>
      <c r="Y1163" s="40"/>
      <c r="Z1163" s="40"/>
      <c r="AA1163" s="40"/>
      <c r="AB1163" s="40"/>
      <c r="AC1163" s="40"/>
      <c r="AD1163" s="40"/>
      <c r="AE1163" s="40"/>
      <c r="AF1163" s="40"/>
      <c r="AG1163" s="40"/>
      <c r="AH1163" s="40"/>
      <c r="AI1163" s="40"/>
      <c r="AJ1163" s="40"/>
      <c r="AK1163" s="40"/>
      <c r="AL1163" s="40"/>
      <c r="AM1163" s="40"/>
      <c r="AN1163" s="40"/>
    </row>
    <row r="1164" spans="1:40" ht="14.5">
      <c r="A1164" s="3"/>
      <c r="B1164" s="3"/>
      <c r="C1164" s="3"/>
      <c r="D1164" s="3"/>
      <c r="E1164" s="3"/>
      <c r="F1164" s="3"/>
      <c r="G1164" s="3"/>
      <c r="H1164" s="3"/>
      <c r="I1164" s="3"/>
      <c r="J1164" s="3"/>
      <c r="K1164" s="3"/>
      <c r="L1164" s="3"/>
      <c r="M1164" s="3"/>
      <c r="N1164" s="3"/>
      <c r="O1164" s="3"/>
      <c r="P1164" s="3"/>
      <c r="Q1164" s="3"/>
      <c r="R1164" s="3"/>
      <c r="S1164" s="3"/>
      <c r="T1164" s="3"/>
      <c r="U1164" s="3"/>
      <c r="V1164" s="40"/>
      <c r="W1164" s="40"/>
      <c r="X1164" s="40"/>
      <c r="Y1164" s="40"/>
      <c r="Z1164" s="40"/>
      <c r="AA1164" s="40"/>
      <c r="AB1164" s="40"/>
      <c r="AC1164" s="40"/>
      <c r="AD1164" s="40"/>
      <c r="AE1164" s="40"/>
      <c r="AF1164" s="40"/>
      <c r="AG1164" s="40"/>
      <c r="AH1164" s="40"/>
      <c r="AI1164" s="40"/>
      <c r="AJ1164" s="40"/>
      <c r="AK1164" s="40"/>
      <c r="AL1164" s="40"/>
      <c r="AM1164" s="40"/>
      <c r="AN1164" s="40"/>
    </row>
    <row r="1165" spans="1:40" ht="14.5">
      <c r="A1165" s="3"/>
      <c r="B1165" s="3"/>
      <c r="C1165" s="3"/>
      <c r="D1165" s="3"/>
      <c r="E1165" s="3"/>
      <c r="F1165" s="3"/>
      <c r="G1165" s="3"/>
      <c r="H1165" s="3"/>
      <c r="I1165" s="3"/>
      <c r="J1165" s="3"/>
      <c r="K1165" s="3"/>
      <c r="L1165" s="3"/>
      <c r="M1165" s="3"/>
      <c r="N1165" s="3"/>
      <c r="O1165" s="3"/>
      <c r="P1165" s="3"/>
      <c r="Q1165" s="3"/>
      <c r="R1165" s="3"/>
      <c r="S1165" s="3"/>
      <c r="T1165" s="3"/>
      <c r="U1165" s="3"/>
      <c r="V1165" s="40"/>
      <c r="W1165" s="40"/>
      <c r="X1165" s="40"/>
      <c r="Y1165" s="40"/>
      <c r="Z1165" s="40"/>
      <c r="AA1165" s="40"/>
      <c r="AB1165" s="40"/>
      <c r="AC1165" s="40"/>
      <c r="AD1165" s="40"/>
      <c r="AE1165" s="40"/>
      <c r="AF1165" s="40"/>
      <c r="AG1165" s="40"/>
      <c r="AH1165" s="40"/>
      <c r="AI1165" s="40"/>
      <c r="AJ1165" s="40"/>
      <c r="AK1165" s="40"/>
      <c r="AL1165" s="40"/>
      <c r="AM1165" s="40"/>
      <c r="AN1165" s="40"/>
    </row>
    <row r="1166" spans="1:40" ht="14.5">
      <c r="A1166" s="3"/>
      <c r="B1166" s="3"/>
      <c r="C1166" s="3"/>
      <c r="D1166" s="3"/>
      <c r="E1166" s="3"/>
      <c r="F1166" s="3"/>
      <c r="G1166" s="3"/>
      <c r="H1166" s="3"/>
      <c r="I1166" s="3"/>
      <c r="J1166" s="3"/>
      <c r="K1166" s="3"/>
      <c r="L1166" s="3"/>
      <c r="M1166" s="3"/>
      <c r="N1166" s="3"/>
      <c r="O1166" s="3"/>
      <c r="P1166" s="3"/>
      <c r="Q1166" s="3"/>
      <c r="R1166" s="3"/>
      <c r="S1166" s="3"/>
      <c r="T1166" s="3"/>
      <c r="U1166" s="3"/>
      <c r="V1166" s="40"/>
      <c r="W1166" s="40"/>
      <c r="X1166" s="40"/>
      <c r="Y1166" s="40"/>
      <c r="Z1166" s="40"/>
      <c r="AA1166" s="40"/>
      <c r="AB1166" s="40"/>
      <c r="AC1166" s="40"/>
      <c r="AD1166" s="40"/>
      <c r="AE1166" s="40"/>
      <c r="AF1166" s="40"/>
      <c r="AG1166" s="40"/>
      <c r="AH1166" s="40"/>
      <c r="AI1166" s="40"/>
      <c r="AJ1166" s="40"/>
      <c r="AK1166" s="40"/>
      <c r="AL1166" s="40"/>
      <c r="AM1166" s="40"/>
      <c r="AN1166" s="40"/>
    </row>
    <row r="1167" spans="1:40" ht="14.5">
      <c r="A1167" s="3"/>
      <c r="B1167" s="3"/>
      <c r="C1167" s="3"/>
      <c r="D1167" s="3"/>
      <c r="E1167" s="3"/>
      <c r="F1167" s="3"/>
      <c r="G1167" s="3"/>
      <c r="H1167" s="3"/>
      <c r="I1167" s="3"/>
      <c r="J1167" s="3"/>
      <c r="K1167" s="3"/>
      <c r="L1167" s="3"/>
      <c r="M1167" s="3"/>
      <c r="N1167" s="3"/>
      <c r="O1167" s="3"/>
      <c r="P1167" s="3"/>
      <c r="Q1167" s="3"/>
      <c r="R1167" s="3"/>
      <c r="S1167" s="3"/>
      <c r="T1167" s="3"/>
      <c r="U1167" s="3"/>
      <c r="V1167" s="40"/>
      <c r="W1167" s="40"/>
      <c r="X1167" s="40"/>
      <c r="Y1167" s="40"/>
      <c r="Z1167" s="40"/>
      <c r="AA1167" s="40"/>
      <c r="AB1167" s="40"/>
      <c r="AC1167" s="40"/>
      <c r="AD1167" s="40"/>
      <c r="AE1167" s="40"/>
      <c r="AF1167" s="40"/>
      <c r="AG1167" s="40"/>
      <c r="AH1167" s="40"/>
      <c r="AI1167" s="40"/>
      <c r="AJ1167" s="40"/>
      <c r="AK1167" s="40"/>
      <c r="AL1167" s="40"/>
      <c r="AM1167" s="40"/>
      <c r="AN1167" s="40"/>
    </row>
    <row r="1168" spans="1:40" ht="14.5">
      <c r="A1168" s="3"/>
      <c r="B1168" s="3"/>
      <c r="C1168" s="3"/>
      <c r="D1168" s="3"/>
      <c r="E1168" s="3"/>
      <c r="F1168" s="3"/>
      <c r="G1168" s="3"/>
      <c r="H1168" s="3"/>
      <c r="I1168" s="3"/>
      <c r="J1168" s="3"/>
      <c r="K1168" s="3"/>
      <c r="L1168" s="3"/>
      <c r="M1168" s="3"/>
      <c r="N1168" s="3"/>
      <c r="O1168" s="3"/>
      <c r="P1168" s="3"/>
      <c r="Q1168" s="3"/>
      <c r="R1168" s="3"/>
      <c r="S1168" s="3"/>
      <c r="T1168" s="3"/>
      <c r="U1168" s="3"/>
      <c r="V1168" s="40"/>
      <c r="W1168" s="40"/>
      <c r="X1168" s="40"/>
      <c r="Y1168" s="40"/>
      <c r="Z1168" s="40"/>
      <c r="AA1168" s="40"/>
      <c r="AB1168" s="40"/>
      <c r="AC1168" s="40"/>
      <c r="AD1168" s="40"/>
      <c r="AE1168" s="40"/>
      <c r="AF1168" s="40"/>
      <c r="AG1168" s="40"/>
      <c r="AH1168" s="40"/>
      <c r="AI1168" s="40"/>
      <c r="AJ1168" s="40"/>
      <c r="AK1168" s="40"/>
      <c r="AL1168" s="40"/>
      <c r="AM1168" s="40"/>
      <c r="AN1168" s="40"/>
    </row>
    <row r="1169" spans="1:40" ht="14.5">
      <c r="A1169" s="3"/>
      <c r="B1169" s="3"/>
      <c r="C1169" s="3"/>
      <c r="D1169" s="3"/>
      <c r="E1169" s="3"/>
      <c r="F1169" s="3"/>
      <c r="G1169" s="3"/>
      <c r="H1169" s="3"/>
      <c r="I1169" s="3"/>
      <c r="J1169" s="3"/>
      <c r="K1169" s="3"/>
      <c r="L1169" s="3"/>
      <c r="M1169" s="3"/>
      <c r="N1169" s="3"/>
      <c r="O1169" s="3"/>
      <c r="P1169" s="3"/>
      <c r="Q1169" s="3"/>
      <c r="R1169" s="3"/>
      <c r="S1169" s="3"/>
      <c r="T1169" s="3"/>
      <c r="U1169" s="3"/>
      <c r="V1169" s="40"/>
      <c r="W1169" s="40"/>
      <c r="X1169" s="40"/>
      <c r="Y1169" s="40"/>
      <c r="Z1169" s="40"/>
      <c r="AA1169" s="40"/>
      <c r="AB1169" s="40"/>
      <c r="AC1169" s="40"/>
      <c r="AD1169" s="40"/>
      <c r="AE1169" s="40"/>
      <c r="AF1169" s="40"/>
      <c r="AG1169" s="40"/>
      <c r="AH1169" s="40"/>
      <c r="AI1169" s="40"/>
      <c r="AJ1169" s="40"/>
      <c r="AK1169" s="40"/>
      <c r="AL1169" s="40"/>
      <c r="AM1169" s="40"/>
      <c r="AN1169" s="40"/>
    </row>
    <row r="1170" spans="1:40" ht="14.5">
      <c r="A1170" s="3"/>
      <c r="B1170" s="3"/>
      <c r="C1170" s="3"/>
      <c r="D1170" s="3"/>
      <c r="E1170" s="3"/>
      <c r="F1170" s="3"/>
      <c r="G1170" s="3"/>
      <c r="H1170" s="3"/>
      <c r="I1170" s="3"/>
      <c r="J1170" s="3"/>
      <c r="K1170" s="3"/>
      <c r="L1170" s="3"/>
      <c r="M1170" s="3"/>
      <c r="N1170" s="3"/>
      <c r="O1170" s="3"/>
      <c r="P1170" s="3"/>
      <c r="Q1170" s="3"/>
      <c r="R1170" s="3"/>
      <c r="S1170" s="3"/>
      <c r="T1170" s="3"/>
      <c r="U1170" s="3"/>
      <c r="V1170" s="40"/>
      <c r="W1170" s="40"/>
      <c r="X1170" s="40"/>
      <c r="Y1170" s="40"/>
      <c r="Z1170" s="40"/>
      <c r="AA1170" s="40"/>
      <c r="AB1170" s="40"/>
      <c r="AC1170" s="40"/>
      <c r="AD1170" s="40"/>
      <c r="AE1170" s="40"/>
      <c r="AF1170" s="40"/>
      <c r="AG1170" s="40"/>
      <c r="AH1170" s="40"/>
      <c r="AI1170" s="40"/>
      <c r="AJ1170" s="40"/>
      <c r="AK1170" s="40"/>
      <c r="AL1170" s="40"/>
      <c r="AM1170" s="40"/>
      <c r="AN1170" s="40"/>
    </row>
    <row r="1171" spans="1:40" ht="14.5">
      <c r="A1171" s="3"/>
      <c r="B1171" s="3"/>
      <c r="C1171" s="3"/>
      <c r="D1171" s="3"/>
      <c r="E1171" s="3"/>
      <c r="F1171" s="3"/>
      <c r="G1171" s="3"/>
      <c r="H1171" s="3"/>
      <c r="I1171" s="3"/>
      <c r="J1171" s="3"/>
      <c r="K1171" s="3"/>
      <c r="L1171" s="3"/>
      <c r="M1171" s="3"/>
      <c r="N1171" s="3"/>
      <c r="O1171" s="3"/>
      <c r="P1171" s="3"/>
      <c r="Q1171" s="3"/>
      <c r="R1171" s="3"/>
      <c r="S1171" s="3"/>
      <c r="T1171" s="3"/>
      <c r="U1171" s="3"/>
      <c r="V1171" s="40"/>
      <c r="W1171" s="40"/>
      <c r="X1171" s="40"/>
      <c r="Y1171" s="40"/>
      <c r="Z1171" s="40"/>
      <c r="AA1171" s="40"/>
      <c r="AB1171" s="40"/>
      <c r="AC1171" s="40"/>
      <c r="AD1171" s="40"/>
      <c r="AE1171" s="40"/>
      <c r="AF1171" s="40"/>
      <c r="AG1171" s="40"/>
      <c r="AH1171" s="40"/>
      <c r="AI1171" s="40"/>
      <c r="AJ1171" s="40"/>
      <c r="AK1171" s="40"/>
      <c r="AL1171" s="40"/>
      <c r="AM1171" s="40"/>
      <c r="AN1171" s="40"/>
    </row>
    <row r="1172" spans="1:40" ht="14.5">
      <c r="A1172" s="3"/>
      <c r="B1172" s="3"/>
      <c r="C1172" s="3"/>
      <c r="D1172" s="3"/>
      <c r="E1172" s="3"/>
      <c r="F1172" s="3"/>
      <c r="G1172" s="3"/>
      <c r="H1172" s="3"/>
      <c r="I1172" s="3"/>
      <c r="J1172" s="3"/>
      <c r="K1172" s="3"/>
      <c r="L1172" s="3"/>
      <c r="M1172" s="3"/>
      <c r="N1172" s="3"/>
      <c r="O1172" s="3"/>
      <c r="P1172" s="3"/>
      <c r="Q1172" s="3"/>
      <c r="R1172" s="3"/>
      <c r="S1172" s="3"/>
      <c r="T1172" s="3"/>
      <c r="U1172" s="3"/>
      <c r="V1172" s="40"/>
      <c r="W1172" s="40"/>
      <c r="X1172" s="40"/>
      <c r="Y1172" s="40"/>
      <c r="Z1172" s="40"/>
      <c r="AA1172" s="40"/>
      <c r="AB1172" s="40"/>
      <c r="AC1172" s="40"/>
      <c r="AD1172" s="40"/>
      <c r="AE1172" s="40"/>
      <c r="AF1172" s="40"/>
      <c r="AG1172" s="40"/>
      <c r="AH1172" s="40"/>
      <c r="AI1172" s="40"/>
      <c r="AJ1172" s="40"/>
      <c r="AK1172" s="40"/>
      <c r="AL1172" s="40"/>
      <c r="AM1172" s="40"/>
      <c r="AN1172" s="40"/>
    </row>
    <row r="1173" spans="1:40" ht="14.5">
      <c r="A1173" s="3"/>
      <c r="B1173" s="3"/>
      <c r="C1173" s="3"/>
      <c r="D1173" s="3"/>
      <c r="E1173" s="3"/>
      <c r="F1173" s="3"/>
      <c r="G1173" s="3"/>
      <c r="H1173" s="3"/>
      <c r="I1173" s="3"/>
      <c r="J1173" s="3"/>
      <c r="K1173" s="3"/>
      <c r="L1173" s="3"/>
      <c r="M1173" s="3"/>
      <c r="N1173" s="3"/>
      <c r="O1173" s="3"/>
      <c r="P1173" s="3"/>
      <c r="Q1173" s="3"/>
      <c r="R1173" s="3"/>
      <c r="S1173" s="3"/>
      <c r="T1173" s="3"/>
      <c r="U1173" s="3"/>
      <c r="V1173" s="40"/>
      <c r="W1173" s="40"/>
      <c r="X1173" s="40"/>
      <c r="Y1173" s="40"/>
      <c r="Z1173" s="40"/>
      <c r="AA1173" s="40"/>
      <c r="AB1173" s="40"/>
      <c r="AC1173" s="40"/>
      <c r="AD1173" s="40"/>
      <c r="AE1173" s="40"/>
      <c r="AF1173" s="40"/>
      <c r="AG1173" s="40"/>
      <c r="AH1173" s="40"/>
      <c r="AI1173" s="40"/>
      <c r="AJ1173" s="40"/>
      <c r="AK1173" s="40"/>
      <c r="AL1173" s="40"/>
      <c r="AM1173" s="40"/>
      <c r="AN1173" s="40"/>
    </row>
    <row r="1174" spans="1:40" ht="14.5">
      <c r="A1174" s="3"/>
      <c r="B1174" s="3"/>
      <c r="C1174" s="3"/>
      <c r="D1174" s="3"/>
      <c r="E1174" s="3"/>
      <c r="F1174" s="3"/>
      <c r="G1174" s="3"/>
      <c r="H1174" s="3"/>
      <c r="I1174" s="3"/>
      <c r="J1174" s="3"/>
      <c r="K1174" s="3"/>
      <c r="L1174" s="3"/>
      <c r="M1174" s="3"/>
      <c r="N1174" s="3"/>
      <c r="O1174" s="3"/>
      <c r="P1174" s="3"/>
      <c r="Q1174" s="3"/>
      <c r="R1174" s="3"/>
      <c r="S1174" s="3"/>
      <c r="T1174" s="3"/>
      <c r="U1174" s="3"/>
      <c r="V1174" s="40"/>
      <c r="W1174" s="40"/>
      <c r="X1174" s="40"/>
      <c r="Y1174" s="40"/>
      <c r="Z1174" s="40"/>
      <c r="AA1174" s="40"/>
      <c r="AB1174" s="40"/>
      <c r="AC1174" s="40"/>
      <c r="AD1174" s="40"/>
      <c r="AE1174" s="40"/>
      <c r="AF1174" s="40"/>
      <c r="AG1174" s="40"/>
      <c r="AH1174" s="40"/>
      <c r="AI1174" s="40"/>
      <c r="AJ1174" s="40"/>
      <c r="AK1174" s="40"/>
      <c r="AL1174" s="40"/>
      <c r="AM1174" s="40"/>
      <c r="AN1174" s="40"/>
    </row>
    <row r="1175" spans="1:40" ht="14.5">
      <c r="A1175" s="3"/>
      <c r="B1175" s="3"/>
      <c r="C1175" s="3"/>
      <c r="D1175" s="3"/>
      <c r="E1175" s="3"/>
      <c r="F1175" s="3"/>
      <c r="G1175" s="3"/>
      <c r="H1175" s="3"/>
      <c r="I1175" s="3"/>
      <c r="J1175" s="3"/>
      <c r="K1175" s="3"/>
      <c r="L1175" s="3"/>
      <c r="M1175" s="3"/>
      <c r="N1175" s="3"/>
      <c r="O1175" s="3"/>
      <c r="P1175" s="3"/>
      <c r="Q1175" s="3"/>
      <c r="R1175" s="3"/>
      <c r="S1175" s="3"/>
      <c r="T1175" s="3"/>
      <c r="U1175" s="3"/>
      <c r="V1175" s="40"/>
      <c r="W1175" s="40"/>
      <c r="X1175" s="40"/>
      <c r="Y1175" s="40"/>
      <c r="Z1175" s="40"/>
      <c r="AA1175" s="40"/>
      <c r="AB1175" s="40"/>
      <c r="AC1175" s="40"/>
      <c r="AD1175" s="40"/>
      <c r="AE1175" s="40"/>
      <c r="AF1175" s="40"/>
      <c r="AG1175" s="40"/>
      <c r="AH1175" s="40"/>
      <c r="AI1175" s="40"/>
      <c r="AJ1175" s="40"/>
      <c r="AK1175" s="40"/>
      <c r="AL1175" s="40"/>
      <c r="AM1175" s="40"/>
      <c r="AN1175" s="40"/>
    </row>
    <row r="1176" spans="1:40" ht="14.5">
      <c r="A1176" s="3"/>
      <c r="B1176" s="3"/>
      <c r="C1176" s="3"/>
      <c r="D1176" s="3"/>
      <c r="E1176" s="3"/>
      <c r="F1176" s="3"/>
      <c r="G1176" s="3"/>
      <c r="H1176" s="3"/>
      <c r="I1176" s="3"/>
      <c r="J1176" s="3"/>
      <c r="K1176" s="3"/>
      <c r="L1176" s="3"/>
      <c r="M1176" s="3"/>
      <c r="N1176" s="3"/>
      <c r="O1176" s="3"/>
      <c r="P1176" s="3"/>
      <c r="Q1176" s="3"/>
      <c r="R1176" s="3"/>
      <c r="S1176" s="3"/>
      <c r="T1176" s="3"/>
      <c r="U1176" s="3"/>
      <c r="V1176" s="40"/>
      <c r="W1176" s="40"/>
      <c r="X1176" s="40"/>
      <c r="Y1176" s="40"/>
      <c r="Z1176" s="40"/>
      <c r="AA1176" s="40"/>
      <c r="AB1176" s="40"/>
      <c r="AC1176" s="40"/>
      <c r="AD1176" s="40"/>
      <c r="AE1176" s="40"/>
      <c r="AF1176" s="40"/>
      <c r="AG1176" s="40"/>
      <c r="AH1176" s="40"/>
      <c r="AI1176" s="40"/>
      <c r="AJ1176" s="40"/>
      <c r="AK1176" s="40"/>
      <c r="AL1176" s="40"/>
      <c r="AM1176" s="40"/>
      <c r="AN1176" s="40"/>
    </row>
    <row r="1177" spans="1:40" ht="14.5">
      <c r="A1177" s="3"/>
      <c r="B1177" s="3"/>
      <c r="C1177" s="3"/>
      <c r="D1177" s="3"/>
      <c r="E1177" s="3"/>
      <c r="F1177" s="3"/>
      <c r="G1177" s="3"/>
      <c r="H1177" s="3"/>
      <c r="I1177" s="3"/>
      <c r="J1177" s="3"/>
      <c r="K1177" s="3"/>
      <c r="L1177" s="3"/>
      <c r="M1177" s="3"/>
      <c r="N1177" s="3"/>
      <c r="O1177" s="3"/>
      <c r="P1177" s="3"/>
      <c r="Q1177" s="3"/>
      <c r="R1177" s="3"/>
      <c r="S1177" s="3"/>
      <c r="T1177" s="3"/>
      <c r="U1177" s="3"/>
      <c r="V1177" s="40"/>
      <c r="W1177" s="40"/>
      <c r="X1177" s="40"/>
      <c r="Y1177" s="40"/>
      <c r="Z1177" s="40"/>
      <c r="AA1177" s="40"/>
      <c r="AB1177" s="40"/>
      <c r="AC1177" s="40"/>
      <c r="AD1177" s="40"/>
      <c r="AE1177" s="40"/>
      <c r="AF1177" s="40"/>
      <c r="AG1177" s="40"/>
      <c r="AH1177" s="40"/>
      <c r="AI1177" s="40"/>
      <c r="AJ1177" s="40"/>
      <c r="AK1177" s="40"/>
      <c r="AL1177" s="40"/>
      <c r="AM1177" s="40"/>
      <c r="AN1177" s="40"/>
    </row>
    <row r="1178" spans="1:40" ht="14.5">
      <c r="A1178" s="3"/>
      <c r="B1178" s="3"/>
      <c r="C1178" s="3"/>
      <c r="D1178" s="3"/>
      <c r="E1178" s="3"/>
      <c r="F1178" s="3"/>
      <c r="G1178" s="3"/>
      <c r="H1178" s="3"/>
      <c r="I1178" s="3"/>
      <c r="J1178" s="3"/>
      <c r="K1178" s="3"/>
      <c r="L1178" s="3"/>
      <c r="M1178" s="3"/>
      <c r="N1178" s="3"/>
      <c r="O1178" s="3"/>
      <c r="P1178" s="3"/>
      <c r="Q1178" s="3"/>
      <c r="R1178" s="3"/>
      <c r="S1178" s="3"/>
      <c r="T1178" s="3"/>
      <c r="U1178" s="3"/>
      <c r="V1178" s="40"/>
      <c r="W1178" s="40"/>
      <c r="X1178" s="40"/>
      <c r="Y1178" s="40"/>
      <c r="Z1178" s="40"/>
      <c r="AA1178" s="40"/>
      <c r="AB1178" s="40"/>
      <c r="AC1178" s="40"/>
      <c r="AD1178" s="40"/>
      <c r="AE1178" s="40"/>
      <c r="AF1178" s="40"/>
      <c r="AG1178" s="40"/>
      <c r="AH1178" s="40"/>
      <c r="AI1178" s="40"/>
      <c r="AJ1178" s="40"/>
      <c r="AK1178" s="40"/>
      <c r="AL1178" s="40"/>
      <c r="AM1178" s="40"/>
      <c r="AN1178" s="40"/>
    </row>
    <row r="1179" spans="1:40" ht="14.5">
      <c r="A1179" s="3"/>
      <c r="B1179" s="3"/>
      <c r="C1179" s="3"/>
      <c r="D1179" s="3"/>
      <c r="E1179" s="3"/>
      <c r="F1179" s="3"/>
      <c r="G1179" s="3"/>
      <c r="H1179" s="3"/>
      <c r="I1179" s="3"/>
      <c r="J1179" s="3"/>
      <c r="K1179" s="3"/>
      <c r="L1179" s="3"/>
      <c r="M1179" s="3"/>
      <c r="N1179" s="3"/>
      <c r="O1179" s="3"/>
      <c r="P1179" s="3"/>
      <c r="Q1179" s="3"/>
      <c r="R1179" s="3"/>
      <c r="S1179" s="3"/>
      <c r="T1179" s="3"/>
      <c r="U1179" s="3"/>
      <c r="V1179" s="40"/>
      <c r="W1179" s="40"/>
      <c r="X1179" s="40"/>
      <c r="Y1179" s="40"/>
      <c r="Z1179" s="40"/>
      <c r="AA1179" s="40"/>
      <c r="AB1179" s="40"/>
      <c r="AC1179" s="40"/>
      <c r="AD1179" s="40"/>
      <c r="AE1179" s="40"/>
      <c r="AF1179" s="40"/>
      <c r="AG1179" s="40"/>
      <c r="AH1179" s="40"/>
      <c r="AI1179" s="40"/>
      <c r="AJ1179" s="40"/>
      <c r="AK1179" s="40"/>
      <c r="AL1179" s="40"/>
      <c r="AM1179" s="40"/>
      <c r="AN1179" s="40"/>
    </row>
    <row r="1180" spans="1:40" ht="14.5">
      <c r="A1180" s="3"/>
      <c r="B1180" s="3"/>
      <c r="C1180" s="3"/>
      <c r="D1180" s="3"/>
      <c r="E1180" s="3"/>
      <c r="F1180" s="3"/>
      <c r="G1180" s="3"/>
      <c r="H1180" s="3"/>
      <c r="I1180" s="3"/>
      <c r="J1180" s="3"/>
      <c r="K1180" s="3"/>
      <c r="L1180" s="3"/>
      <c r="M1180" s="3"/>
      <c r="N1180" s="3"/>
      <c r="O1180" s="3"/>
      <c r="P1180" s="3"/>
      <c r="Q1180" s="3"/>
      <c r="R1180" s="3"/>
      <c r="S1180" s="3"/>
      <c r="T1180" s="3"/>
      <c r="U1180" s="3"/>
      <c r="V1180" s="40"/>
      <c r="W1180" s="40"/>
      <c r="X1180" s="40"/>
      <c r="Y1180" s="40"/>
      <c r="Z1180" s="40"/>
      <c r="AA1180" s="40"/>
      <c r="AB1180" s="40"/>
      <c r="AC1180" s="40"/>
      <c r="AD1180" s="40"/>
      <c r="AE1180" s="40"/>
      <c r="AF1180" s="40"/>
      <c r="AG1180" s="40"/>
      <c r="AH1180" s="40"/>
      <c r="AI1180" s="40"/>
      <c r="AJ1180" s="40"/>
      <c r="AK1180" s="40"/>
      <c r="AL1180" s="40"/>
      <c r="AM1180" s="40"/>
      <c r="AN1180" s="40"/>
    </row>
    <row r="1181" spans="1:40" ht="14.5">
      <c r="A1181" s="3"/>
      <c r="B1181" s="3"/>
      <c r="C1181" s="3"/>
      <c r="D1181" s="3"/>
      <c r="E1181" s="3"/>
      <c r="F1181" s="3"/>
      <c r="G1181" s="3"/>
      <c r="H1181" s="3"/>
      <c r="I1181" s="3"/>
      <c r="J1181" s="3"/>
      <c r="K1181" s="3"/>
      <c r="L1181" s="3"/>
      <c r="M1181" s="3"/>
      <c r="N1181" s="3"/>
      <c r="O1181" s="3"/>
      <c r="P1181" s="3"/>
      <c r="Q1181" s="3"/>
      <c r="R1181" s="3"/>
      <c r="S1181" s="3"/>
      <c r="T1181" s="3"/>
      <c r="U1181" s="3"/>
      <c r="V1181" s="40"/>
      <c r="W1181" s="40"/>
      <c r="X1181" s="40"/>
      <c r="Y1181" s="40"/>
      <c r="Z1181" s="40"/>
      <c r="AA1181" s="40"/>
      <c r="AB1181" s="40"/>
      <c r="AC1181" s="40"/>
      <c r="AD1181" s="40"/>
      <c r="AE1181" s="40"/>
      <c r="AF1181" s="40"/>
      <c r="AG1181" s="40"/>
      <c r="AH1181" s="40"/>
      <c r="AI1181" s="40"/>
      <c r="AJ1181" s="40"/>
      <c r="AK1181" s="40"/>
      <c r="AL1181" s="40"/>
      <c r="AM1181" s="40"/>
      <c r="AN1181" s="40"/>
    </row>
    <row r="1182" spans="1:40" ht="14.5">
      <c r="A1182" s="3"/>
      <c r="B1182" s="3"/>
      <c r="C1182" s="3"/>
      <c r="D1182" s="3"/>
      <c r="E1182" s="3"/>
      <c r="F1182" s="3"/>
      <c r="G1182" s="3"/>
      <c r="H1182" s="3"/>
      <c r="I1182" s="3"/>
      <c r="J1182" s="3"/>
      <c r="K1182" s="3"/>
      <c r="L1182" s="3"/>
      <c r="M1182" s="3"/>
      <c r="N1182" s="3"/>
      <c r="O1182" s="3"/>
      <c r="P1182" s="3"/>
      <c r="Q1182" s="3"/>
      <c r="R1182" s="3"/>
      <c r="S1182" s="3"/>
      <c r="T1182" s="3"/>
      <c r="U1182" s="3"/>
      <c r="V1182" s="40"/>
      <c r="W1182" s="40"/>
      <c r="X1182" s="40"/>
      <c r="Y1182" s="40"/>
      <c r="Z1182" s="40"/>
      <c r="AA1182" s="40"/>
      <c r="AB1182" s="40"/>
      <c r="AC1182" s="40"/>
      <c r="AD1182" s="40"/>
      <c r="AE1182" s="40"/>
      <c r="AF1182" s="40"/>
      <c r="AG1182" s="40"/>
      <c r="AH1182" s="40"/>
      <c r="AI1182" s="40"/>
      <c r="AJ1182" s="40"/>
      <c r="AK1182" s="40"/>
      <c r="AL1182" s="40"/>
      <c r="AM1182" s="40"/>
      <c r="AN1182" s="40"/>
    </row>
    <row r="1183" spans="1:40" ht="14.5">
      <c r="A1183" s="3"/>
      <c r="B1183" s="3"/>
      <c r="C1183" s="3"/>
      <c r="D1183" s="3"/>
      <c r="E1183" s="3"/>
      <c r="F1183" s="3"/>
      <c r="G1183" s="3"/>
      <c r="H1183" s="3"/>
      <c r="I1183" s="3"/>
      <c r="J1183" s="3"/>
      <c r="K1183" s="3"/>
      <c r="L1183" s="3"/>
      <c r="M1183" s="3"/>
      <c r="N1183" s="3"/>
      <c r="O1183" s="3"/>
      <c r="P1183" s="3"/>
      <c r="Q1183" s="3"/>
      <c r="R1183" s="3"/>
      <c r="S1183" s="3"/>
      <c r="T1183" s="3"/>
      <c r="U1183" s="3"/>
      <c r="V1183" s="40"/>
      <c r="W1183" s="40"/>
      <c r="X1183" s="40"/>
      <c r="Y1183" s="40"/>
      <c r="Z1183" s="40"/>
      <c r="AA1183" s="40"/>
      <c r="AB1183" s="40"/>
      <c r="AC1183" s="40"/>
      <c r="AD1183" s="40"/>
      <c r="AE1183" s="40"/>
      <c r="AF1183" s="40"/>
      <c r="AG1183" s="40"/>
      <c r="AH1183" s="40"/>
      <c r="AI1183" s="40"/>
      <c r="AJ1183" s="40"/>
      <c r="AK1183" s="40"/>
      <c r="AL1183" s="40"/>
      <c r="AM1183" s="40"/>
      <c r="AN1183" s="40"/>
    </row>
    <row r="1184" spans="1:40" ht="14.5">
      <c r="A1184" s="3"/>
      <c r="B1184" s="3"/>
      <c r="C1184" s="3"/>
      <c r="D1184" s="3"/>
      <c r="E1184" s="3"/>
      <c r="F1184" s="3"/>
      <c r="G1184" s="3"/>
      <c r="H1184" s="3"/>
      <c r="I1184" s="3"/>
      <c r="J1184" s="3"/>
      <c r="K1184" s="3"/>
      <c r="L1184" s="3"/>
      <c r="M1184" s="3"/>
      <c r="N1184" s="3"/>
      <c r="O1184" s="3"/>
      <c r="P1184" s="3"/>
      <c r="Q1184" s="3"/>
      <c r="R1184" s="3"/>
      <c r="S1184" s="3"/>
      <c r="T1184" s="3"/>
      <c r="U1184" s="3"/>
      <c r="V1184" s="40"/>
      <c r="W1184" s="40"/>
      <c r="X1184" s="40"/>
      <c r="Y1184" s="40"/>
      <c r="Z1184" s="40"/>
      <c r="AA1184" s="40"/>
      <c r="AB1184" s="40"/>
      <c r="AC1184" s="40"/>
      <c r="AD1184" s="40"/>
      <c r="AE1184" s="40"/>
      <c r="AF1184" s="40"/>
      <c r="AG1184" s="40"/>
      <c r="AH1184" s="40"/>
      <c r="AI1184" s="40"/>
      <c r="AJ1184" s="40"/>
      <c r="AK1184" s="40"/>
      <c r="AL1184" s="40"/>
      <c r="AM1184" s="40"/>
      <c r="AN1184" s="40"/>
    </row>
    <row r="1185" spans="1:40" ht="14.5">
      <c r="A1185" s="3"/>
      <c r="B1185" s="3"/>
      <c r="C1185" s="3"/>
      <c r="D1185" s="3"/>
      <c r="E1185" s="3"/>
      <c r="F1185" s="3"/>
      <c r="G1185" s="3"/>
      <c r="H1185" s="3"/>
      <c r="I1185" s="3"/>
      <c r="J1185" s="3"/>
      <c r="K1185" s="3"/>
      <c r="L1185" s="3"/>
      <c r="M1185" s="3"/>
      <c r="N1185" s="3"/>
      <c r="O1185" s="3"/>
      <c r="P1185" s="3"/>
      <c r="Q1185" s="3"/>
      <c r="R1185" s="3"/>
      <c r="S1185" s="3"/>
      <c r="T1185" s="3"/>
      <c r="U1185" s="3"/>
      <c r="V1185" s="40"/>
      <c r="W1185" s="40"/>
      <c r="X1185" s="40"/>
      <c r="Y1185" s="40"/>
      <c r="Z1185" s="40"/>
      <c r="AA1185" s="40"/>
      <c r="AB1185" s="40"/>
      <c r="AC1185" s="40"/>
      <c r="AD1185" s="40"/>
      <c r="AE1185" s="40"/>
      <c r="AF1185" s="40"/>
      <c r="AG1185" s="40"/>
      <c r="AH1185" s="40"/>
      <c r="AI1185" s="40"/>
      <c r="AJ1185" s="40"/>
      <c r="AK1185" s="40"/>
      <c r="AL1185" s="40"/>
      <c r="AM1185" s="40"/>
      <c r="AN1185" s="40"/>
    </row>
    <row r="1186" spans="1:40" ht="14.5">
      <c r="A1186" s="3"/>
      <c r="B1186" s="3"/>
      <c r="C1186" s="3"/>
      <c r="D1186" s="3"/>
      <c r="E1186" s="3"/>
      <c r="F1186" s="3"/>
      <c r="G1186" s="3"/>
      <c r="H1186" s="3"/>
      <c r="I1186" s="3"/>
      <c r="J1186" s="3"/>
      <c r="K1186" s="3"/>
      <c r="L1186" s="3"/>
      <c r="M1186" s="3"/>
      <c r="N1186" s="3"/>
      <c r="O1186" s="3"/>
      <c r="P1186" s="3"/>
      <c r="Q1186" s="3"/>
      <c r="R1186" s="3"/>
      <c r="S1186" s="3"/>
      <c r="T1186" s="3"/>
      <c r="U1186" s="3"/>
      <c r="V1186" s="40"/>
      <c r="W1186" s="40"/>
      <c r="X1186" s="40"/>
      <c r="Y1186" s="40"/>
      <c r="Z1186" s="40"/>
      <c r="AA1186" s="40"/>
      <c r="AB1186" s="40"/>
      <c r="AC1186" s="40"/>
      <c r="AD1186" s="40"/>
      <c r="AE1186" s="40"/>
      <c r="AF1186" s="40"/>
      <c r="AG1186" s="40"/>
      <c r="AH1186" s="40"/>
      <c r="AI1186" s="40"/>
      <c r="AJ1186" s="40"/>
      <c r="AK1186" s="40"/>
      <c r="AL1186" s="40"/>
      <c r="AM1186" s="40"/>
      <c r="AN1186" s="40"/>
    </row>
    <row r="1187" spans="1:40" ht="14.5">
      <c r="A1187" s="3"/>
      <c r="B1187" s="3"/>
      <c r="C1187" s="3"/>
      <c r="D1187" s="3"/>
      <c r="E1187" s="3"/>
      <c r="F1187" s="3"/>
      <c r="G1187" s="3"/>
      <c r="H1187" s="3"/>
      <c r="I1187" s="3"/>
      <c r="J1187" s="3"/>
      <c r="K1187" s="3"/>
      <c r="L1187" s="3"/>
      <c r="M1187" s="3"/>
      <c r="N1187" s="3"/>
      <c r="O1187" s="3"/>
      <c r="P1187" s="3"/>
      <c r="Q1187" s="3"/>
      <c r="R1187" s="3"/>
      <c r="S1187" s="3"/>
      <c r="T1187" s="3"/>
      <c r="U1187" s="3"/>
      <c r="V1187" s="40"/>
      <c r="W1187" s="40"/>
      <c r="X1187" s="40"/>
      <c r="Y1187" s="40"/>
      <c r="Z1187" s="40"/>
      <c r="AA1187" s="40"/>
      <c r="AB1187" s="40"/>
      <c r="AC1187" s="40"/>
      <c r="AD1187" s="40"/>
      <c r="AE1187" s="40"/>
      <c r="AF1187" s="40"/>
      <c r="AG1187" s="40"/>
      <c r="AH1187" s="40"/>
      <c r="AI1187" s="40"/>
      <c r="AJ1187" s="40"/>
      <c r="AK1187" s="40"/>
      <c r="AL1187" s="40"/>
      <c r="AM1187" s="40"/>
      <c r="AN1187" s="40"/>
    </row>
    <row r="1188" spans="1:40" ht="14.5">
      <c r="A1188" s="3"/>
      <c r="B1188" s="3"/>
      <c r="C1188" s="3"/>
      <c r="D1188" s="3"/>
      <c r="E1188" s="3"/>
      <c r="F1188" s="3"/>
      <c r="G1188" s="3"/>
      <c r="H1188" s="3"/>
      <c r="I1188" s="3"/>
      <c r="J1188" s="3"/>
      <c r="K1188" s="3"/>
      <c r="L1188" s="3"/>
      <c r="M1188" s="3"/>
      <c r="N1188" s="3"/>
      <c r="O1188" s="3"/>
      <c r="P1188" s="3"/>
      <c r="Q1188" s="3"/>
      <c r="R1188" s="3"/>
      <c r="S1188" s="3"/>
      <c r="T1188" s="3"/>
      <c r="U1188" s="3"/>
      <c r="V1188" s="40"/>
      <c r="W1188" s="40"/>
      <c r="X1188" s="40"/>
      <c r="Y1188" s="40"/>
      <c r="Z1188" s="40"/>
      <c r="AA1188" s="40"/>
      <c r="AB1188" s="40"/>
      <c r="AC1188" s="40"/>
      <c r="AD1188" s="40"/>
      <c r="AE1188" s="40"/>
      <c r="AF1188" s="40"/>
      <c r="AG1188" s="40"/>
      <c r="AH1188" s="40"/>
      <c r="AI1188" s="40"/>
      <c r="AJ1188" s="40"/>
      <c r="AK1188" s="40"/>
      <c r="AL1188" s="40"/>
      <c r="AM1188" s="40"/>
      <c r="AN1188" s="40"/>
    </row>
    <row r="1189" spans="1:40" ht="14.5">
      <c r="A1189" s="3"/>
      <c r="B1189" s="3"/>
      <c r="C1189" s="3"/>
      <c r="D1189" s="3"/>
      <c r="E1189" s="3"/>
      <c r="F1189" s="3"/>
      <c r="G1189" s="3"/>
      <c r="H1189" s="3"/>
      <c r="I1189" s="3"/>
      <c r="J1189" s="3"/>
      <c r="K1189" s="3"/>
      <c r="L1189" s="3"/>
      <c r="M1189" s="3"/>
      <c r="N1189" s="3"/>
      <c r="O1189" s="3"/>
      <c r="P1189" s="3"/>
      <c r="Q1189" s="3"/>
      <c r="R1189" s="3"/>
      <c r="S1189" s="3"/>
      <c r="T1189" s="3"/>
      <c r="U1189" s="3"/>
      <c r="V1189" s="40"/>
      <c r="W1189" s="40"/>
      <c r="X1189" s="40"/>
      <c r="Y1189" s="40"/>
      <c r="Z1189" s="40"/>
      <c r="AA1189" s="40"/>
      <c r="AB1189" s="40"/>
      <c r="AC1189" s="40"/>
      <c r="AD1189" s="40"/>
      <c r="AE1189" s="40"/>
      <c r="AF1189" s="40"/>
      <c r="AG1189" s="40"/>
      <c r="AH1189" s="40"/>
      <c r="AI1189" s="40"/>
      <c r="AJ1189" s="40"/>
      <c r="AK1189" s="40"/>
      <c r="AL1189" s="40"/>
      <c r="AM1189" s="40"/>
      <c r="AN1189" s="40"/>
    </row>
    <row r="1190" spans="1:40" ht="14.5">
      <c r="A1190" s="3"/>
      <c r="B1190" s="3"/>
      <c r="C1190" s="3"/>
      <c r="D1190" s="3"/>
      <c r="E1190" s="3"/>
      <c r="F1190" s="3"/>
      <c r="G1190" s="3"/>
      <c r="H1190" s="3"/>
      <c r="I1190" s="3"/>
      <c r="J1190" s="3"/>
      <c r="K1190" s="3"/>
      <c r="L1190" s="3"/>
      <c r="M1190" s="3"/>
      <c r="N1190" s="3"/>
      <c r="O1190" s="3"/>
      <c r="P1190" s="3"/>
      <c r="Q1190" s="3"/>
      <c r="R1190" s="3"/>
      <c r="S1190" s="3"/>
      <c r="T1190" s="3"/>
      <c r="U1190" s="3"/>
      <c r="V1190" s="40"/>
      <c r="W1190" s="40"/>
      <c r="X1190" s="40"/>
      <c r="Y1190" s="40"/>
      <c r="Z1190" s="40"/>
      <c r="AA1190" s="40"/>
      <c r="AB1190" s="40"/>
      <c r="AC1190" s="40"/>
      <c r="AD1190" s="40"/>
      <c r="AE1190" s="40"/>
      <c r="AF1190" s="40"/>
      <c r="AG1190" s="40"/>
      <c r="AH1190" s="40"/>
      <c r="AI1190" s="40"/>
      <c r="AJ1190" s="40"/>
      <c r="AK1190" s="40"/>
      <c r="AL1190" s="40"/>
      <c r="AM1190" s="40"/>
      <c r="AN1190" s="40"/>
    </row>
    <row r="1191" spans="1:40" ht="14.5">
      <c r="A1191" s="3"/>
      <c r="B1191" s="3"/>
      <c r="C1191" s="3"/>
      <c r="D1191" s="3"/>
      <c r="E1191" s="3"/>
      <c r="F1191" s="3"/>
      <c r="G1191" s="3"/>
      <c r="H1191" s="3"/>
      <c r="I1191" s="3"/>
      <c r="J1191" s="3"/>
      <c r="K1191" s="3"/>
      <c r="L1191" s="3"/>
      <c r="M1191" s="3"/>
      <c r="N1191" s="3"/>
      <c r="O1191" s="3"/>
      <c r="P1191" s="3"/>
      <c r="Q1191" s="3"/>
      <c r="R1191" s="3"/>
      <c r="S1191" s="3"/>
      <c r="T1191" s="3"/>
      <c r="U1191" s="3"/>
      <c r="V1191" s="40"/>
      <c r="W1191" s="40"/>
      <c r="X1191" s="40"/>
      <c r="Y1191" s="40"/>
      <c r="Z1191" s="40"/>
      <c r="AA1191" s="40"/>
      <c r="AB1191" s="40"/>
      <c r="AC1191" s="40"/>
      <c r="AD1191" s="40"/>
      <c r="AE1191" s="40"/>
      <c r="AF1191" s="40"/>
      <c r="AG1191" s="40"/>
      <c r="AH1191" s="40"/>
      <c r="AI1191" s="40"/>
      <c r="AJ1191" s="40"/>
      <c r="AK1191" s="40"/>
      <c r="AL1191" s="40"/>
      <c r="AM1191" s="40"/>
      <c r="AN1191" s="40"/>
    </row>
    <row r="1192" spans="1:40" ht="14.5">
      <c r="A1192" s="3"/>
      <c r="B1192" s="3"/>
      <c r="C1192" s="3"/>
      <c r="D1192" s="3"/>
      <c r="E1192" s="3"/>
      <c r="F1192" s="3"/>
      <c r="G1192" s="3"/>
      <c r="H1192" s="3"/>
      <c r="I1192" s="3"/>
      <c r="J1192" s="3"/>
      <c r="K1192" s="3"/>
      <c r="L1192" s="3"/>
      <c r="M1192" s="3"/>
      <c r="N1192" s="3"/>
      <c r="O1192" s="3"/>
      <c r="P1192" s="3"/>
      <c r="Q1192" s="3"/>
      <c r="R1192" s="3"/>
      <c r="S1192" s="3"/>
      <c r="T1192" s="3"/>
      <c r="U1192" s="3"/>
      <c r="V1192" s="40"/>
      <c r="W1192" s="40"/>
      <c r="X1192" s="40"/>
      <c r="Y1192" s="40"/>
      <c r="Z1192" s="40"/>
      <c r="AA1192" s="40"/>
      <c r="AB1192" s="40"/>
      <c r="AC1192" s="40"/>
      <c r="AD1192" s="40"/>
      <c r="AE1192" s="40"/>
      <c r="AF1192" s="40"/>
      <c r="AG1192" s="40"/>
      <c r="AH1192" s="40"/>
      <c r="AI1192" s="40"/>
      <c r="AJ1192" s="40"/>
      <c r="AK1192" s="40"/>
      <c r="AL1192" s="40"/>
      <c r="AM1192" s="40"/>
      <c r="AN1192" s="40"/>
    </row>
    <row r="1193" spans="1:40" ht="14.5">
      <c r="A1193" s="3"/>
      <c r="B1193" s="3"/>
      <c r="C1193" s="3"/>
      <c r="D1193" s="3"/>
      <c r="E1193" s="3"/>
      <c r="F1193" s="3"/>
      <c r="G1193" s="3"/>
      <c r="H1193" s="3"/>
      <c r="I1193" s="3"/>
      <c r="J1193" s="3"/>
      <c r="K1193" s="3"/>
      <c r="L1193" s="3"/>
      <c r="M1193" s="3"/>
      <c r="N1193" s="3"/>
      <c r="O1193" s="3"/>
      <c r="P1193" s="3"/>
      <c r="Q1193" s="3"/>
      <c r="R1193" s="3"/>
      <c r="S1193" s="3"/>
      <c r="T1193" s="3"/>
      <c r="U1193" s="3"/>
      <c r="V1193" s="40"/>
      <c r="W1193" s="40"/>
      <c r="X1193" s="40"/>
      <c r="Y1193" s="40"/>
      <c r="Z1193" s="40"/>
      <c r="AA1193" s="40"/>
      <c r="AB1193" s="40"/>
      <c r="AC1193" s="40"/>
      <c r="AD1193" s="40"/>
      <c r="AE1193" s="40"/>
      <c r="AF1193" s="40"/>
      <c r="AG1193" s="40"/>
      <c r="AH1193" s="40"/>
      <c r="AI1193" s="40"/>
      <c r="AJ1193" s="40"/>
      <c r="AK1193" s="40"/>
      <c r="AL1193" s="40"/>
      <c r="AM1193" s="40"/>
      <c r="AN1193" s="40"/>
    </row>
    <row r="1194" spans="1:40" ht="14.5">
      <c r="A1194" s="3"/>
      <c r="B1194" s="3"/>
      <c r="C1194" s="3"/>
      <c r="D1194" s="3"/>
      <c r="E1194" s="3"/>
      <c r="F1194" s="3"/>
      <c r="G1194" s="3"/>
      <c r="H1194" s="3"/>
      <c r="I1194" s="3"/>
      <c r="J1194" s="3"/>
      <c r="K1194" s="3"/>
      <c r="L1194" s="3"/>
      <c r="M1194" s="3"/>
      <c r="N1194" s="3"/>
      <c r="O1194" s="3"/>
      <c r="P1194" s="3"/>
      <c r="Q1194" s="3"/>
      <c r="R1194" s="3"/>
      <c r="S1194" s="3"/>
      <c r="T1194" s="3"/>
      <c r="U1194" s="3"/>
      <c r="V1194" s="40"/>
      <c r="W1194" s="40"/>
      <c r="X1194" s="40"/>
      <c r="Y1194" s="40"/>
      <c r="Z1194" s="40"/>
      <c r="AA1194" s="40"/>
      <c r="AB1194" s="40"/>
      <c r="AC1194" s="40"/>
      <c r="AD1194" s="40"/>
      <c r="AE1194" s="40"/>
      <c r="AF1194" s="40"/>
      <c r="AG1194" s="40"/>
      <c r="AH1194" s="40"/>
      <c r="AI1194" s="40"/>
      <c r="AJ1194" s="40"/>
      <c r="AK1194" s="40"/>
      <c r="AL1194" s="40"/>
      <c r="AM1194" s="40"/>
      <c r="AN1194" s="40"/>
    </row>
    <row r="1195" spans="1:40" ht="14.5">
      <c r="A1195" s="3"/>
      <c r="B1195" s="3"/>
      <c r="C1195" s="3"/>
      <c r="D1195" s="3"/>
      <c r="E1195" s="3"/>
      <c r="F1195" s="3"/>
      <c r="G1195" s="3"/>
      <c r="H1195" s="3"/>
      <c r="I1195" s="3"/>
      <c r="J1195" s="3"/>
      <c r="K1195" s="3"/>
      <c r="L1195" s="3"/>
      <c r="M1195" s="3"/>
      <c r="N1195" s="3"/>
      <c r="O1195" s="3"/>
      <c r="P1195" s="3"/>
      <c r="Q1195" s="3"/>
      <c r="R1195" s="3"/>
      <c r="S1195" s="3"/>
      <c r="T1195" s="3"/>
      <c r="U1195" s="3"/>
      <c r="V1195" s="40"/>
      <c r="W1195" s="40"/>
      <c r="X1195" s="40"/>
      <c r="Y1195" s="40"/>
      <c r="Z1195" s="40"/>
      <c r="AA1195" s="40"/>
      <c r="AB1195" s="40"/>
      <c r="AC1195" s="40"/>
      <c r="AD1195" s="40"/>
      <c r="AE1195" s="40"/>
      <c r="AF1195" s="40"/>
      <c r="AG1195" s="40"/>
      <c r="AH1195" s="40"/>
      <c r="AI1195" s="40"/>
      <c r="AJ1195" s="40"/>
      <c r="AK1195" s="40"/>
      <c r="AL1195" s="40"/>
      <c r="AM1195" s="40"/>
      <c r="AN1195" s="40"/>
    </row>
    <row r="1196" spans="1:40" ht="14.5">
      <c r="A1196" s="3"/>
      <c r="B1196" s="3"/>
      <c r="C1196" s="3"/>
      <c r="D1196" s="3"/>
      <c r="E1196" s="3"/>
      <c r="F1196" s="3"/>
      <c r="G1196" s="3"/>
      <c r="H1196" s="3"/>
      <c r="I1196" s="3"/>
      <c r="J1196" s="3"/>
      <c r="K1196" s="3"/>
      <c r="L1196" s="3"/>
      <c r="M1196" s="3"/>
      <c r="N1196" s="3"/>
      <c r="O1196" s="3"/>
      <c r="P1196" s="3"/>
      <c r="Q1196" s="3"/>
      <c r="R1196" s="3"/>
      <c r="S1196" s="3"/>
      <c r="T1196" s="3"/>
      <c r="U1196" s="3"/>
      <c r="V1196" s="40"/>
      <c r="W1196" s="40"/>
      <c r="X1196" s="40"/>
      <c r="Y1196" s="40"/>
      <c r="Z1196" s="40"/>
      <c r="AA1196" s="40"/>
      <c r="AB1196" s="40"/>
      <c r="AC1196" s="40"/>
      <c r="AD1196" s="40"/>
      <c r="AE1196" s="40"/>
      <c r="AF1196" s="40"/>
      <c r="AG1196" s="40"/>
      <c r="AH1196" s="40"/>
      <c r="AI1196" s="40"/>
      <c r="AJ1196" s="40"/>
      <c r="AK1196" s="40"/>
      <c r="AL1196" s="40"/>
      <c r="AM1196" s="40"/>
      <c r="AN1196" s="40"/>
    </row>
    <row r="1197" spans="1:40" ht="14.5">
      <c r="A1197" s="3"/>
      <c r="B1197" s="3"/>
      <c r="C1197" s="3"/>
      <c r="D1197" s="3"/>
      <c r="E1197" s="3"/>
      <c r="F1197" s="3"/>
      <c r="G1197" s="3"/>
      <c r="H1197" s="3"/>
      <c r="I1197" s="3"/>
      <c r="J1197" s="3"/>
      <c r="K1197" s="3"/>
      <c r="L1197" s="3"/>
      <c r="M1197" s="3"/>
      <c r="N1197" s="3"/>
      <c r="O1197" s="3"/>
      <c r="P1197" s="3"/>
      <c r="Q1197" s="3"/>
      <c r="R1197" s="3"/>
      <c r="S1197" s="3"/>
      <c r="T1197" s="3"/>
      <c r="U1197" s="3"/>
      <c r="V1197" s="40"/>
      <c r="W1197" s="40"/>
      <c r="X1197" s="40"/>
      <c r="Y1197" s="40"/>
      <c r="Z1197" s="40"/>
      <c r="AA1197" s="40"/>
      <c r="AB1197" s="40"/>
      <c r="AC1197" s="40"/>
      <c r="AD1197" s="40"/>
      <c r="AE1197" s="40"/>
      <c r="AF1197" s="40"/>
      <c r="AG1197" s="40"/>
      <c r="AH1197" s="40"/>
      <c r="AI1197" s="40"/>
      <c r="AJ1197" s="40"/>
      <c r="AK1197" s="40"/>
      <c r="AL1197" s="40"/>
      <c r="AM1197" s="40"/>
      <c r="AN1197" s="40"/>
    </row>
    <row r="1198" spans="1:40" ht="14.5">
      <c r="A1198" s="3"/>
      <c r="B1198" s="3"/>
      <c r="C1198" s="3"/>
      <c r="D1198" s="3"/>
      <c r="E1198" s="3"/>
      <c r="F1198" s="3"/>
      <c r="G1198" s="3"/>
      <c r="H1198" s="3"/>
      <c r="I1198" s="3"/>
      <c r="J1198" s="3"/>
      <c r="K1198" s="3"/>
      <c r="L1198" s="3"/>
      <c r="M1198" s="3"/>
      <c r="N1198" s="3"/>
      <c r="O1198" s="3"/>
      <c r="P1198" s="3"/>
      <c r="Q1198" s="3"/>
      <c r="R1198" s="3"/>
      <c r="S1198" s="3"/>
      <c r="T1198" s="3"/>
      <c r="U1198" s="3"/>
      <c r="V1198" s="40"/>
      <c r="W1198" s="40"/>
      <c r="X1198" s="40"/>
      <c r="Y1198" s="40"/>
      <c r="Z1198" s="40"/>
      <c r="AA1198" s="40"/>
      <c r="AB1198" s="40"/>
      <c r="AC1198" s="40"/>
      <c r="AD1198" s="40"/>
      <c r="AE1198" s="40"/>
      <c r="AF1198" s="40"/>
      <c r="AG1198" s="40"/>
      <c r="AH1198" s="40"/>
      <c r="AI1198" s="40"/>
      <c r="AJ1198" s="40"/>
      <c r="AK1198" s="40"/>
      <c r="AL1198" s="40"/>
      <c r="AM1198" s="40"/>
      <c r="AN1198" s="40"/>
    </row>
    <row r="1199" spans="1:40" ht="14.5">
      <c r="A1199" s="3"/>
      <c r="B1199" s="3"/>
      <c r="C1199" s="3"/>
      <c r="D1199" s="3"/>
      <c r="E1199" s="3"/>
      <c r="F1199" s="3"/>
      <c r="G1199" s="3"/>
      <c r="H1199" s="3"/>
      <c r="I1199" s="3"/>
      <c r="J1199" s="3"/>
      <c r="K1199" s="3"/>
      <c r="L1199" s="3"/>
      <c r="M1199" s="3"/>
      <c r="N1199" s="3"/>
      <c r="O1199" s="3"/>
      <c r="P1199" s="3"/>
      <c r="Q1199" s="3"/>
      <c r="R1199" s="3"/>
      <c r="S1199" s="3"/>
      <c r="T1199" s="3"/>
      <c r="U1199" s="3"/>
      <c r="V1199" s="40"/>
      <c r="W1199" s="40"/>
      <c r="X1199" s="40"/>
      <c r="Y1199" s="40"/>
      <c r="Z1199" s="40"/>
      <c r="AA1199" s="40"/>
      <c r="AB1199" s="40"/>
      <c r="AC1199" s="40"/>
      <c r="AD1199" s="40"/>
      <c r="AE1199" s="40"/>
      <c r="AF1199" s="40"/>
      <c r="AG1199" s="40"/>
      <c r="AH1199" s="40"/>
      <c r="AI1199" s="40"/>
      <c r="AJ1199" s="40"/>
      <c r="AK1199" s="40"/>
      <c r="AL1199" s="40"/>
      <c r="AM1199" s="40"/>
      <c r="AN1199" s="40"/>
    </row>
    <row r="1200" spans="1:40" ht="14.5">
      <c r="A1200" s="3"/>
      <c r="B1200" s="3"/>
      <c r="C1200" s="3"/>
      <c r="D1200" s="3"/>
      <c r="E1200" s="3"/>
      <c r="F1200" s="3"/>
      <c r="G1200" s="3"/>
      <c r="H1200" s="3"/>
      <c r="I1200" s="3"/>
      <c r="J1200" s="3"/>
      <c r="K1200" s="3"/>
      <c r="L1200" s="3"/>
      <c r="M1200" s="3"/>
      <c r="N1200" s="3"/>
      <c r="O1200" s="3"/>
      <c r="P1200" s="3"/>
      <c r="Q1200" s="3"/>
      <c r="R1200" s="3"/>
      <c r="S1200" s="3"/>
      <c r="T1200" s="3"/>
      <c r="U1200" s="3"/>
      <c r="V1200" s="40"/>
      <c r="W1200" s="40"/>
      <c r="X1200" s="40"/>
      <c r="Y1200" s="40"/>
      <c r="Z1200" s="40"/>
      <c r="AA1200" s="40"/>
      <c r="AB1200" s="40"/>
      <c r="AC1200" s="40"/>
      <c r="AD1200" s="40"/>
      <c r="AE1200" s="40"/>
      <c r="AF1200" s="40"/>
      <c r="AG1200" s="40"/>
      <c r="AH1200" s="40"/>
      <c r="AI1200" s="40"/>
      <c r="AJ1200" s="40"/>
      <c r="AK1200" s="40"/>
      <c r="AL1200" s="40"/>
      <c r="AM1200" s="40"/>
      <c r="AN1200" s="40"/>
    </row>
    <row r="1201" spans="1:40" ht="14.5">
      <c r="A1201" s="3"/>
      <c r="B1201" s="3"/>
      <c r="C1201" s="3"/>
      <c r="D1201" s="3"/>
      <c r="E1201" s="3"/>
      <c r="F1201" s="3"/>
      <c r="G1201" s="3"/>
      <c r="H1201" s="3"/>
      <c r="I1201" s="3"/>
      <c r="J1201" s="3"/>
      <c r="K1201" s="3"/>
      <c r="L1201" s="3"/>
      <c r="M1201" s="3"/>
      <c r="N1201" s="3"/>
      <c r="O1201" s="3"/>
      <c r="P1201" s="3"/>
      <c r="Q1201" s="3"/>
      <c r="R1201" s="3"/>
      <c r="S1201" s="3"/>
      <c r="T1201" s="3"/>
      <c r="U1201" s="3"/>
      <c r="V1201" s="40"/>
      <c r="W1201" s="40"/>
      <c r="X1201" s="40"/>
      <c r="Y1201" s="40"/>
      <c r="Z1201" s="40"/>
      <c r="AA1201" s="40"/>
      <c r="AB1201" s="40"/>
      <c r="AC1201" s="40"/>
      <c r="AD1201" s="40"/>
      <c r="AE1201" s="40"/>
      <c r="AF1201" s="40"/>
      <c r="AG1201" s="40"/>
      <c r="AH1201" s="40"/>
      <c r="AI1201" s="40"/>
      <c r="AJ1201" s="40"/>
      <c r="AK1201" s="40"/>
      <c r="AL1201" s="40"/>
      <c r="AM1201" s="40"/>
      <c r="AN1201" s="40"/>
    </row>
    <row r="1202" spans="1:40" ht="14.5">
      <c r="A1202" s="3"/>
      <c r="B1202" s="3"/>
      <c r="C1202" s="3"/>
      <c r="D1202" s="3"/>
      <c r="E1202" s="3"/>
      <c r="F1202" s="3"/>
      <c r="G1202" s="3"/>
      <c r="H1202" s="3"/>
      <c r="I1202" s="3"/>
      <c r="J1202" s="3"/>
      <c r="K1202" s="3"/>
      <c r="L1202" s="3"/>
      <c r="M1202" s="3"/>
      <c r="N1202" s="3"/>
      <c r="O1202" s="3"/>
      <c r="P1202" s="3"/>
      <c r="Q1202" s="3"/>
      <c r="R1202" s="3"/>
      <c r="S1202" s="3"/>
      <c r="T1202" s="3"/>
      <c r="U1202" s="3"/>
      <c r="V1202" s="40"/>
      <c r="W1202" s="40"/>
      <c r="X1202" s="40"/>
      <c r="Y1202" s="40"/>
      <c r="Z1202" s="40"/>
      <c r="AA1202" s="40"/>
      <c r="AB1202" s="40"/>
      <c r="AC1202" s="40"/>
      <c r="AD1202" s="40"/>
      <c r="AE1202" s="40"/>
      <c r="AF1202" s="40"/>
      <c r="AG1202" s="40"/>
      <c r="AH1202" s="40"/>
      <c r="AI1202" s="40"/>
      <c r="AJ1202" s="40"/>
      <c r="AK1202" s="40"/>
      <c r="AL1202" s="40"/>
      <c r="AM1202" s="40"/>
      <c r="AN1202" s="40"/>
    </row>
    <row r="1203" spans="1:40" ht="14.5">
      <c r="A1203" s="3"/>
      <c r="B1203" s="3"/>
      <c r="C1203" s="3"/>
      <c r="D1203" s="3"/>
      <c r="E1203" s="3"/>
      <c r="F1203" s="3"/>
      <c r="G1203" s="3"/>
      <c r="H1203" s="3"/>
      <c r="I1203" s="3"/>
      <c r="J1203" s="3"/>
      <c r="K1203" s="3"/>
      <c r="L1203" s="3"/>
      <c r="M1203" s="3"/>
      <c r="N1203" s="3"/>
      <c r="O1203" s="3"/>
      <c r="P1203" s="3"/>
      <c r="Q1203" s="3"/>
      <c r="R1203" s="3"/>
      <c r="S1203" s="3"/>
      <c r="T1203" s="3"/>
      <c r="U1203" s="3"/>
      <c r="V1203" s="40"/>
      <c r="W1203" s="40"/>
      <c r="X1203" s="40"/>
      <c r="Y1203" s="40"/>
      <c r="Z1203" s="40"/>
      <c r="AA1203" s="40"/>
      <c r="AB1203" s="40"/>
      <c r="AC1203" s="40"/>
      <c r="AD1203" s="40"/>
      <c r="AE1203" s="40"/>
      <c r="AF1203" s="40"/>
      <c r="AG1203" s="40"/>
      <c r="AH1203" s="40"/>
      <c r="AI1203" s="40"/>
      <c r="AJ1203" s="40"/>
      <c r="AK1203" s="40"/>
      <c r="AL1203" s="40"/>
      <c r="AM1203" s="40"/>
      <c r="AN1203" s="40"/>
    </row>
    <row r="1204" spans="1:40" ht="14.5">
      <c r="A1204" s="3"/>
      <c r="B1204" s="3"/>
      <c r="C1204" s="3"/>
      <c r="D1204" s="3"/>
      <c r="E1204" s="3"/>
      <c r="F1204" s="3"/>
      <c r="G1204" s="3"/>
      <c r="H1204" s="3"/>
      <c r="I1204" s="3"/>
      <c r="J1204" s="3"/>
      <c r="K1204" s="3"/>
      <c r="L1204" s="3"/>
      <c r="M1204" s="3"/>
      <c r="N1204" s="3"/>
      <c r="O1204" s="3"/>
      <c r="P1204" s="3"/>
      <c r="Q1204" s="3"/>
      <c r="R1204" s="3"/>
      <c r="S1204" s="3"/>
      <c r="T1204" s="3"/>
      <c r="U1204" s="3"/>
      <c r="V1204" s="40"/>
      <c r="W1204" s="40"/>
      <c r="X1204" s="40"/>
      <c r="Y1204" s="40"/>
      <c r="Z1204" s="40"/>
      <c r="AA1204" s="40"/>
      <c r="AB1204" s="40"/>
      <c r="AC1204" s="40"/>
      <c r="AD1204" s="40"/>
      <c r="AE1204" s="40"/>
      <c r="AF1204" s="40"/>
      <c r="AG1204" s="40"/>
      <c r="AH1204" s="40"/>
      <c r="AI1204" s="40"/>
      <c r="AJ1204" s="40"/>
      <c r="AK1204" s="40"/>
      <c r="AL1204" s="40"/>
      <c r="AM1204" s="40"/>
      <c r="AN1204" s="40"/>
    </row>
    <row r="1205" spans="1:40" ht="14.5">
      <c r="A1205" s="3"/>
      <c r="B1205" s="3"/>
      <c r="C1205" s="3"/>
      <c r="D1205" s="3"/>
      <c r="E1205" s="3"/>
      <c r="F1205" s="3"/>
      <c r="G1205" s="3"/>
      <c r="H1205" s="3"/>
      <c r="I1205" s="3"/>
      <c r="J1205" s="3"/>
      <c r="K1205" s="3"/>
      <c r="L1205" s="3"/>
      <c r="M1205" s="3"/>
      <c r="N1205" s="3"/>
      <c r="O1205" s="3"/>
      <c r="P1205" s="3"/>
      <c r="Q1205" s="3"/>
      <c r="R1205" s="3"/>
      <c r="S1205" s="3"/>
      <c r="T1205" s="3"/>
      <c r="U1205" s="3"/>
      <c r="V1205" s="40"/>
      <c r="W1205" s="40"/>
      <c r="X1205" s="40"/>
      <c r="Y1205" s="40"/>
      <c r="Z1205" s="40"/>
      <c r="AA1205" s="40"/>
      <c r="AB1205" s="40"/>
      <c r="AC1205" s="40"/>
      <c r="AD1205" s="40"/>
      <c r="AE1205" s="40"/>
      <c r="AF1205" s="40"/>
      <c r="AG1205" s="40"/>
      <c r="AH1205" s="40"/>
      <c r="AI1205" s="40"/>
      <c r="AJ1205" s="40"/>
      <c r="AK1205" s="40"/>
      <c r="AL1205" s="40"/>
      <c r="AM1205" s="40"/>
      <c r="AN1205" s="40"/>
    </row>
    <row r="1206" spans="1:40" ht="14.5">
      <c r="A1206" s="3"/>
      <c r="B1206" s="3"/>
      <c r="C1206" s="3"/>
      <c r="D1206" s="3"/>
      <c r="E1206" s="3"/>
      <c r="F1206" s="3"/>
      <c r="G1206" s="3"/>
      <c r="H1206" s="3"/>
      <c r="I1206" s="3"/>
      <c r="J1206" s="3"/>
      <c r="K1206" s="3"/>
      <c r="L1206" s="3"/>
      <c r="M1206" s="3"/>
      <c r="N1206" s="3"/>
      <c r="O1206" s="3"/>
      <c r="P1206" s="3"/>
      <c r="Q1206" s="3"/>
      <c r="R1206" s="3"/>
      <c r="S1206" s="3"/>
      <c r="T1206" s="3"/>
      <c r="U1206" s="3"/>
      <c r="V1206" s="40"/>
      <c r="W1206" s="40"/>
      <c r="X1206" s="40"/>
      <c r="Y1206" s="40"/>
      <c r="Z1206" s="40"/>
      <c r="AA1206" s="40"/>
      <c r="AB1206" s="40"/>
      <c r="AC1206" s="40"/>
      <c r="AD1206" s="40"/>
      <c r="AE1206" s="40"/>
      <c r="AF1206" s="40"/>
      <c r="AG1206" s="40"/>
      <c r="AH1206" s="40"/>
      <c r="AI1206" s="40"/>
      <c r="AJ1206" s="40"/>
      <c r="AK1206" s="40"/>
      <c r="AL1206" s="40"/>
      <c r="AM1206" s="40"/>
      <c r="AN1206" s="40"/>
    </row>
    <row r="1207" spans="1:40" ht="14.5">
      <c r="A1207" s="3"/>
      <c r="B1207" s="3"/>
      <c r="C1207" s="3"/>
      <c r="D1207" s="3"/>
      <c r="E1207" s="3"/>
      <c r="F1207" s="3"/>
      <c r="G1207" s="3"/>
      <c r="H1207" s="3"/>
      <c r="I1207" s="3"/>
      <c r="J1207" s="3"/>
      <c r="K1207" s="3"/>
      <c r="L1207" s="3"/>
      <c r="M1207" s="3"/>
      <c r="N1207" s="3"/>
      <c r="O1207" s="3"/>
      <c r="P1207" s="3"/>
      <c r="Q1207" s="3"/>
      <c r="R1207" s="3"/>
      <c r="S1207" s="3"/>
      <c r="T1207" s="3"/>
      <c r="U1207" s="3"/>
      <c r="V1207" s="40"/>
      <c r="W1207" s="40"/>
      <c r="X1207" s="40"/>
      <c r="Y1207" s="40"/>
      <c r="Z1207" s="40"/>
      <c r="AA1207" s="40"/>
      <c r="AB1207" s="40"/>
      <c r="AC1207" s="40"/>
      <c r="AD1207" s="40"/>
      <c r="AE1207" s="40"/>
      <c r="AF1207" s="40"/>
      <c r="AG1207" s="40"/>
      <c r="AH1207" s="40"/>
      <c r="AI1207" s="40"/>
      <c r="AJ1207" s="40"/>
      <c r="AK1207" s="40"/>
      <c r="AL1207" s="40"/>
      <c r="AM1207" s="40"/>
      <c r="AN1207" s="40"/>
    </row>
    <row r="1208" spans="1:40" ht="14.5">
      <c r="A1208" s="3"/>
      <c r="B1208" s="3"/>
      <c r="C1208" s="3"/>
      <c r="D1208" s="3"/>
      <c r="E1208" s="3"/>
      <c r="F1208" s="3"/>
      <c r="G1208" s="3"/>
      <c r="H1208" s="3"/>
      <c r="I1208" s="3"/>
      <c r="J1208" s="3"/>
      <c r="K1208" s="3"/>
      <c r="L1208" s="3"/>
      <c r="M1208" s="3"/>
      <c r="N1208" s="3"/>
      <c r="O1208" s="3"/>
      <c r="P1208" s="3"/>
      <c r="Q1208" s="3"/>
      <c r="R1208" s="3"/>
      <c r="S1208" s="3"/>
      <c r="T1208" s="3"/>
      <c r="U1208" s="3"/>
      <c r="V1208" s="40"/>
      <c r="W1208" s="40"/>
      <c r="X1208" s="40"/>
      <c r="Y1208" s="40"/>
      <c r="Z1208" s="40"/>
      <c r="AA1208" s="40"/>
      <c r="AB1208" s="40"/>
      <c r="AC1208" s="40"/>
      <c r="AD1208" s="40"/>
      <c r="AE1208" s="40"/>
      <c r="AF1208" s="40"/>
      <c r="AG1208" s="40"/>
      <c r="AH1208" s="40"/>
      <c r="AI1208" s="40"/>
      <c r="AJ1208" s="40"/>
      <c r="AK1208" s="40"/>
      <c r="AL1208" s="40"/>
      <c r="AM1208" s="40"/>
      <c r="AN1208" s="40"/>
    </row>
    <row r="1209" spans="1:40" ht="14.5">
      <c r="A1209" s="3"/>
      <c r="B1209" s="3"/>
      <c r="C1209" s="3"/>
      <c r="D1209" s="3"/>
      <c r="E1209" s="3"/>
      <c r="F1209" s="3"/>
      <c r="G1209" s="3"/>
      <c r="H1209" s="3"/>
      <c r="I1209" s="3"/>
      <c r="J1209" s="3"/>
      <c r="K1209" s="3"/>
      <c r="L1209" s="3"/>
      <c r="M1209" s="3"/>
      <c r="N1209" s="3"/>
      <c r="O1209" s="3"/>
      <c r="P1209" s="3"/>
      <c r="Q1209" s="3"/>
      <c r="R1209" s="3"/>
      <c r="S1209" s="3"/>
      <c r="T1209" s="3"/>
      <c r="U1209" s="3"/>
      <c r="V1209" s="40"/>
      <c r="W1209" s="40"/>
      <c r="X1209" s="40"/>
      <c r="Y1209" s="40"/>
      <c r="Z1209" s="40"/>
      <c r="AA1209" s="40"/>
      <c r="AB1209" s="40"/>
      <c r="AC1209" s="40"/>
      <c r="AD1209" s="40"/>
      <c r="AE1209" s="40"/>
      <c r="AF1209" s="40"/>
      <c r="AG1209" s="40"/>
      <c r="AH1209" s="40"/>
      <c r="AI1209" s="40"/>
      <c r="AJ1209" s="40"/>
      <c r="AK1209" s="40"/>
      <c r="AL1209" s="40"/>
      <c r="AM1209" s="40"/>
      <c r="AN1209" s="40"/>
    </row>
    <row r="1210" spans="1:40" ht="14.5">
      <c r="A1210" s="3"/>
      <c r="B1210" s="3"/>
      <c r="C1210" s="3"/>
      <c r="D1210" s="3"/>
      <c r="E1210" s="3"/>
      <c r="F1210" s="3"/>
      <c r="G1210" s="3"/>
      <c r="H1210" s="3"/>
      <c r="I1210" s="3"/>
      <c r="J1210" s="3"/>
      <c r="K1210" s="3"/>
      <c r="L1210" s="3"/>
      <c r="M1210" s="3"/>
      <c r="N1210" s="3"/>
      <c r="O1210" s="3"/>
      <c r="P1210" s="3"/>
      <c r="Q1210" s="3"/>
      <c r="R1210" s="3"/>
      <c r="S1210" s="3"/>
      <c r="T1210" s="3"/>
      <c r="U1210" s="3"/>
      <c r="V1210" s="40"/>
      <c r="W1210" s="40"/>
      <c r="X1210" s="40"/>
      <c r="Y1210" s="40"/>
      <c r="Z1210" s="40"/>
      <c r="AA1210" s="40"/>
      <c r="AB1210" s="40"/>
      <c r="AC1210" s="40"/>
      <c r="AD1210" s="40"/>
      <c r="AE1210" s="40"/>
      <c r="AF1210" s="40"/>
      <c r="AG1210" s="40"/>
      <c r="AH1210" s="40"/>
      <c r="AI1210" s="40"/>
      <c r="AJ1210" s="40"/>
      <c r="AK1210" s="40"/>
      <c r="AL1210" s="40"/>
      <c r="AM1210" s="40"/>
      <c r="AN1210" s="40"/>
    </row>
    <row r="1211" spans="1:40" ht="14.5">
      <c r="A1211" s="3"/>
      <c r="B1211" s="3"/>
      <c r="C1211" s="3"/>
      <c r="D1211" s="3"/>
      <c r="E1211" s="3"/>
      <c r="F1211" s="3"/>
      <c r="G1211" s="3"/>
      <c r="H1211" s="3"/>
      <c r="I1211" s="3"/>
      <c r="J1211" s="3"/>
      <c r="K1211" s="3"/>
      <c r="L1211" s="3"/>
      <c r="M1211" s="3"/>
      <c r="N1211" s="3"/>
      <c r="O1211" s="3"/>
      <c r="P1211" s="3"/>
      <c r="Q1211" s="3"/>
      <c r="R1211" s="3"/>
      <c r="S1211" s="3"/>
      <c r="T1211" s="3"/>
      <c r="U1211" s="3"/>
      <c r="V1211" s="40"/>
      <c r="W1211" s="40"/>
      <c r="X1211" s="40"/>
      <c r="Y1211" s="40"/>
      <c r="Z1211" s="40"/>
      <c r="AA1211" s="40"/>
      <c r="AB1211" s="40"/>
      <c r="AC1211" s="40"/>
      <c r="AD1211" s="40"/>
      <c r="AE1211" s="40"/>
      <c r="AF1211" s="40"/>
      <c r="AG1211" s="40"/>
      <c r="AH1211" s="40"/>
      <c r="AI1211" s="40"/>
      <c r="AJ1211" s="40"/>
      <c r="AK1211" s="40"/>
      <c r="AL1211" s="40"/>
      <c r="AM1211" s="40"/>
      <c r="AN1211" s="40"/>
    </row>
    <row r="1212" spans="1:40" ht="14.5">
      <c r="A1212" s="3"/>
      <c r="B1212" s="3"/>
      <c r="C1212" s="3"/>
      <c r="D1212" s="3"/>
      <c r="E1212" s="3"/>
      <c r="F1212" s="3"/>
      <c r="G1212" s="3"/>
      <c r="H1212" s="3"/>
      <c r="I1212" s="3"/>
      <c r="J1212" s="3"/>
      <c r="K1212" s="3"/>
      <c r="L1212" s="3"/>
      <c r="M1212" s="3"/>
      <c r="N1212" s="3"/>
      <c r="O1212" s="3"/>
      <c r="P1212" s="3"/>
      <c r="Q1212" s="3"/>
      <c r="R1212" s="3"/>
      <c r="S1212" s="3"/>
      <c r="T1212" s="3"/>
      <c r="U1212" s="3"/>
      <c r="V1212" s="40"/>
      <c r="W1212" s="40"/>
      <c r="X1212" s="40"/>
      <c r="Y1212" s="40"/>
      <c r="Z1212" s="40"/>
      <c r="AA1212" s="40"/>
      <c r="AB1212" s="40"/>
      <c r="AC1212" s="40"/>
      <c r="AD1212" s="40"/>
      <c r="AE1212" s="40"/>
      <c r="AF1212" s="40"/>
      <c r="AG1212" s="40"/>
      <c r="AH1212" s="40"/>
      <c r="AI1212" s="40"/>
      <c r="AJ1212" s="40"/>
      <c r="AK1212" s="40"/>
      <c r="AL1212" s="40"/>
      <c r="AM1212" s="40"/>
      <c r="AN1212" s="40"/>
    </row>
    <row r="1213" spans="1:40" ht="14.5">
      <c r="A1213" s="3"/>
      <c r="B1213" s="3"/>
      <c r="C1213" s="3"/>
      <c r="D1213" s="3"/>
      <c r="E1213" s="3"/>
      <c r="F1213" s="3"/>
      <c r="G1213" s="3"/>
      <c r="H1213" s="3"/>
      <c r="I1213" s="3"/>
      <c r="J1213" s="3"/>
      <c r="K1213" s="3"/>
      <c r="L1213" s="3"/>
      <c r="M1213" s="3"/>
      <c r="N1213" s="3"/>
      <c r="O1213" s="3"/>
      <c r="P1213" s="3"/>
      <c r="Q1213" s="3"/>
      <c r="R1213" s="3"/>
      <c r="S1213" s="3"/>
      <c r="T1213" s="3"/>
      <c r="U1213" s="3"/>
      <c r="V1213" s="40"/>
      <c r="W1213" s="40"/>
      <c r="X1213" s="40"/>
      <c r="Y1213" s="40"/>
      <c r="Z1213" s="40"/>
      <c r="AA1213" s="40"/>
      <c r="AB1213" s="40"/>
      <c r="AC1213" s="40"/>
      <c r="AD1213" s="40"/>
      <c r="AE1213" s="40"/>
      <c r="AF1213" s="40"/>
      <c r="AG1213" s="40"/>
      <c r="AH1213" s="40"/>
      <c r="AI1213" s="40"/>
      <c r="AJ1213" s="40"/>
      <c r="AK1213" s="40"/>
      <c r="AL1213" s="40"/>
      <c r="AM1213" s="40"/>
      <c r="AN1213" s="40"/>
    </row>
    <row r="1214" spans="1:40" ht="14.5">
      <c r="A1214" s="3"/>
      <c r="B1214" s="3"/>
      <c r="C1214" s="3"/>
      <c r="D1214" s="3"/>
      <c r="E1214" s="3"/>
      <c r="F1214" s="3"/>
      <c r="G1214" s="3"/>
      <c r="H1214" s="3"/>
      <c r="I1214" s="3"/>
      <c r="J1214" s="3"/>
      <c r="K1214" s="3"/>
      <c r="L1214" s="3"/>
      <c r="M1214" s="3"/>
      <c r="N1214" s="3"/>
      <c r="O1214" s="3"/>
      <c r="P1214" s="3"/>
      <c r="Q1214" s="3"/>
      <c r="R1214" s="3"/>
      <c r="S1214" s="3"/>
      <c r="T1214" s="3"/>
      <c r="U1214" s="3"/>
      <c r="V1214" s="40"/>
      <c r="W1214" s="40"/>
      <c r="X1214" s="40"/>
      <c r="Y1214" s="40"/>
      <c r="Z1214" s="40"/>
      <c r="AA1214" s="40"/>
      <c r="AB1214" s="40"/>
      <c r="AC1214" s="40"/>
      <c r="AD1214" s="40"/>
      <c r="AE1214" s="40"/>
      <c r="AF1214" s="40"/>
      <c r="AG1214" s="40"/>
      <c r="AH1214" s="40"/>
      <c r="AI1214" s="40"/>
      <c r="AJ1214" s="40"/>
      <c r="AK1214" s="40"/>
      <c r="AL1214" s="40"/>
      <c r="AM1214" s="40"/>
      <c r="AN1214" s="40"/>
    </row>
    <row r="1215" spans="1:40" ht="14.5">
      <c r="A1215" s="3"/>
      <c r="B1215" s="3"/>
      <c r="C1215" s="3"/>
      <c r="D1215" s="3"/>
      <c r="E1215" s="3"/>
      <c r="F1215" s="3"/>
      <c r="G1215" s="3"/>
      <c r="H1215" s="3"/>
      <c r="I1215" s="3"/>
      <c r="J1215" s="3"/>
      <c r="K1215" s="3"/>
      <c r="L1215" s="3"/>
      <c r="M1215" s="3"/>
      <c r="N1215" s="3"/>
      <c r="O1215" s="3"/>
      <c r="P1215" s="3"/>
      <c r="Q1215" s="3"/>
      <c r="R1215" s="3"/>
      <c r="S1215" s="3"/>
      <c r="T1215" s="3"/>
      <c r="U1215" s="3"/>
      <c r="V1215" s="40"/>
      <c r="W1215" s="40"/>
      <c r="X1215" s="40"/>
      <c r="Y1215" s="40"/>
      <c r="Z1215" s="40"/>
      <c r="AA1215" s="40"/>
      <c r="AB1215" s="40"/>
      <c r="AC1215" s="40"/>
      <c r="AD1215" s="40"/>
      <c r="AE1215" s="40"/>
      <c r="AF1215" s="40"/>
      <c r="AG1215" s="40"/>
      <c r="AH1215" s="40"/>
      <c r="AI1215" s="40"/>
      <c r="AJ1215" s="40"/>
      <c r="AK1215" s="40"/>
      <c r="AL1215" s="40"/>
      <c r="AM1215" s="40"/>
      <c r="AN1215" s="40"/>
    </row>
    <row r="1216" spans="1:40" ht="14.5">
      <c r="A1216" s="3"/>
      <c r="B1216" s="3"/>
      <c r="C1216" s="3"/>
      <c r="D1216" s="3"/>
      <c r="E1216" s="3"/>
      <c r="F1216" s="3"/>
      <c r="G1216" s="3"/>
      <c r="H1216" s="3"/>
      <c r="I1216" s="3"/>
      <c r="J1216" s="3"/>
      <c r="K1216" s="3"/>
      <c r="L1216" s="3"/>
      <c r="M1216" s="3"/>
      <c r="N1216" s="3"/>
      <c r="O1216" s="3"/>
      <c r="P1216" s="3"/>
      <c r="Q1216" s="3"/>
      <c r="R1216" s="3"/>
      <c r="S1216" s="3"/>
      <c r="T1216" s="3"/>
      <c r="U1216" s="3"/>
      <c r="V1216" s="40"/>
      <c r="W1216" s="40"/>
      <c r="X1216" s="40"/>
      <c r="Y1216" s="40"/>
      <c r="Z1216" s="40"/>
      <c r="AA1216" s="40"/>
      <c r="AB1216" s="40"/>
      <c r="AC1216" s="40"/>
      <c r="AD1216" s="40"/>
      <c r="AE1216" s="40"/>
      <c r="AF1216" s="40"/>
      <c r="AG1216" s="40"/>
      <c r="AH1216" s="40"/>
      <c r="AI1216" s="40"/>
      <c r="AJ1216" s="40"/>
      <c r="AK1216" s="40"/>
      <c r="AL1216" s="40"/>
      <c r="AM1216" s="40"/>
      <c r="AN1216" s="40"/>
    </row>
    <row r="1217" spans="1:40" ht="14.5">
      <c r="A1217" s="3"/>
      <c r="B1217" s="3"/>
      <c r="C1217" s="3"/>
      <c r="D1217" s="3"/>
      <c r="E1217" s="3"/>
      <c r="F1217" s="3"/>
      <c r="G1217" s="3"/>
      <c r="H1217" s="3"/>
      <c r="I1217" s="3"/>
      <c r="J1217" s="3"/>
      <c r="K1217" s="3"/>
      <c r="L1217" s="3"/>
      <c r="M1217" s="3"/>
      <c r="N1217" s="3"/>
      <c r="O1217" s="3"/>
      <c r="P1217" s="3"/>
      <c r="Q1217" s="3"/>
      <c r="R1217" s="3"/>
      <c r="S1217" s="3"/>
      <c r="T1217" s="3"/>
      <c r="U1217" s="3"/>
      <c r="V1217" s="40"/>
      <c r="W1217" s="40"/>
      <c r="X1217" s="40"/>
      <c r="Y1217" s="40"/>
      <c r="Z1217" s="40"/>
      <c r="AA1217" s="40"/>
      <c r="AB1217" s="40"/>
      <c r="AC1217" s="40"/>
      <c r="AD1217" s="40"/>
      <c r="AE1217" s="40"/>
      <c r="AF1217" s="40"/>
      <c r="AG1217" s="40"/>
      <c r="AH1217" s="40"/>
      <c r="AI1217" s="40"/>
      <c r="AJ1217" s="40"/>
      <c r="AK1217" s="40"/>
      <c r="AL1217" s="40"/>
      <c r="AM1217" s="40"/>
      <c r="AN1217" s="40"/>
    </row>
    <row r="1218" spans="1:40" ht="14.5">
      <c r="A1218" s="3"/>
      <c r="B1218" s="3"/>
      <c r="C1218" s="3"/>
      <c r="D1218" s="3"/>
      <c r="E1218" s="3"/>
      <c r="F1218" s="3"/>
      <c r="G1218" s="3"/>
      <c r="H1218" s="3"/>
      <c r="I1218" s="3"/>
      <c r="J1218" s="3"/>
      <c r="K1218" s="3"/>
      <c r="L1218" s="3"/>
      <c r="M1218" s="3"/>
      <c r="N1218" s="3"/>
      <c r="O1218" s="3"/>
      <c r="P1218" s="3"/>
      <c r="Q1218" s="3"/>
      <c r="R1218" s="3"/>
      <c r="S1218" s="3"/>
      <c r="T1218" s="3"/>
      <c r="U1218" s="3"/>
      <c r="V1218" s="40"/>
      <c r="W1218" s="40"/>
      <c r="X1218" s="40"/>
      <c r="Y1218" s="40"/>
      <c r="Z1218" s="40"/>
      <c r="AA1218" s="40"/>
      <c r="AB1218" s="40"/>
      <c r="AC1218" s="40"/>
      <c r="AD1218" s="40"/>
      <c r="AE1218" s="40"/>
      <c r="AF1218" s="40"/>
      <c r="AG1218" s="40"/>
      <c r="AH1218" s="40"/>
      <c r="AI1218" s="40"/>
      <c r="AJ1218" s="40"/>
      <c r="AK1218" s="40"/>
      <c r="AL1218" s="40"/>
      <c r="AM1218" s="40"/>
      <c r="AN1218" s="40"/>
    </row>
    <row r="1219" spans="1:40" ht="14.5">
      <c r="A1219" s="3"/>
      <c r="B1219" s="3"/>
      <c r="C1219" s="3"/>
      <c r="D1219" s="3"/>
      <c r="E1219" s="3"/>
      <c r="F1219" s="3"/>
      <c r="G1219" s="3"/>
      <c r="H1219" s="3"/>
      <c r="I1219" s="3"/>
      <c r="J1219" s="3"/>
      <c r="K1219" s="3"/>
      <c r="L1219" s="3"/>
      <c r="M1219" s="3"/>
      <c r="N1219" s="3"/>
      <c r="O1219" s="3"/>
      <c r="P1219" s="3"/>
      <c r="Q1219" s="3"/>
      <c r="R1219" s="3"/>
      <c r="S1219" s="3"/>
      <c r="T1219" s="3"/>
      <c r="U1219" s="3"/>
      <c r="V1219" s="40"/>
      <c r="W1219" s="40"/>
      <c r="X1219" s="40"/>
      <c r="Y1219" s="40"/>
      <c r="Z1219" s="40"/>
      <c r="AA1219" s="40"/>
      <c r="AB1219" s="40"/>
      <c r="AC1219" s="40"/>
      <c r="AD1219" s="40"/>
      <c r="AE1219" s="40"/>
      <c r="AF1219" s="40"/>
      <c r="AG1219" s="40"/>
      <c r="AH1219" s="40"/>
      <c r="AI1219" s="40"/>
      <c r="AJ1219" s="40"/>
      <c r="AK1219" s="40"/>
      <c r="AL1219" s="40"/>
      <c r="AM1219" s="40"/>
      <c r="AN1219" s="40"/>
    </row>
    <row r="1220" spans="1:40" ht="14.5">
      <c r="A1220" s="3"/>
      <c r="B1220" s="3"/>
      <c r="C1220" s="3"/>
      <c r="D1220" s="3"/>
      <c r="E1220" s="3"/>
      <c r="F1220" s="3"/>
      <c r="G1220" s="3"/>
      <c r="H1220" s="3"/>
      <c r="I1220" s="3"/>
      <c r="J1220" s="3"/>
      <c r="K1220" s="3"/>
      <c r="L1220" s="3"/>
      <c r="M1220" s="3"/>
      <c r="N1220" s="3"/>
      <c r="O1220" s="3"/>
      <c r="P1220" s="3"/>
      <c r="Q1220" s="3"/>
      <c r="R1220" s="3"/>
      <c r="S1220" s="3"/>
      <c r="T1220" s="3"/>
      <c r="U1220" s="3"/>
      <c r="V1220" s="40"/>
      <c r="W1220" s="40"/>
      <c r="X1220" s="40"/>
      <c r="Y1220" s="40"/>
      <c r="Z1220" s="40"/>
      <c r="AA1220" s="40"/>
      <c r="AB1220" s="40"/>
      <c r="AC1220" s="40"/>
      <c r="AD1220" s="40"/>
      <c r="AE1220" s="40"/>
      <c r="AF1220" s="40"/>
      <c r="AG1220" s="40"/>
      <c r="AH1220" s="40"/>
      <c r="AI1220" s="40"/>
      <c r="AJ1220" s="40"/>
      <c r="AK1220" s="40"/>
      <c r="AL1220" s="40"/>
      <c r="AM1220" s="40"/>
      <c r="AN1220" s="40"/>
    </row>
    <row r="1221" spans="1:40" ht="14.5">
      <c r="A1221" s="3"/>
      <c r="B1221" s="3"/>
      <c r="C1221" s="3"/>
      <c r="D1221" s="3"/>
      <c r="E1221" s="3"/>
      <c r="F1221" s="3"/>
      <c r="G1221" s="3"/>
      <c r="H1221" s="3"/>
      <c r="I1221" s="3"/>
      <c r="J1221" s="3"/>
      <c r="K1221" s="3"/>
      <c r="L1221" s="3"/>
      <c r="M1221" s="3"/>
      <c r="N1221" s="3"/>
      <c r="O1221" s="3"/>
      <c r="P1221" s="3"/>
      <c r="Q1221" s="3"/>
      <c r="R1221" s="3"/>
      <c r="S1221" s="3"/>
      <c r="T1221" s="3"/>
      <c r="U1221" s="3"/>
      <c r="V1221" s="40"/>
      <c r="W1221" s="40"/>
      <c r="X1221" s="40"/>
      <c r="Y1221" s="40"/>
      <c r="Z1221" s="40"/>
      <c r="AA1221" s="40"/>
      <c r="AB1221" s="40"/>
      <c r="AC1221" s="40"/>
      <c r="AD1221" s="40"/>
      <c r="AE1221" s="40"/>
      <c r="AF1221" s="40"/>
      <c r="AG1221" s="40"/>
      <c r="AH1221" s="40"/>
      <c r="AI1221" s="40"/>
      <c r="AJ1221" s="40"/>
      <c r="AK1221" s="40"/>
      <c r="AL1221" s="40"/>
      <c r="AM1221" s="40"/>
      <c r="AN1221" s="40"/>
    </row>
    <row r="1222" spans="1:40" ht="14.5">
      <c r="A1222" s="3"/>
      <c r="B1222" s="3"/>
      <c r="C1222" s="3"/>
      <c r="D1222" s="3"/>
      <c r="E1222" s="3"/>
      <c r="F1222" s="3"/>
      <c r="G1222" s="3"/>
      <c r="H1222" s="3"/>
      <c r="I1222" s="3"/>
      <c r="J1222" s="3"/>
      <c r="K1222" s="3"/>
      <c r="L1222" s="3"/>
      <c r="M1222" s="3"/>
      <c r="N1222" s="3"/>
      <c r="O1222" s="3"/>
      <c r="P1222" s="3"/>
      <c r="Q1222" s="3"/>
      <c r="R1222" s="3"/>
      <c r="S1222" s="3"/>
      <c r="T1222" s="3"/>
      <c r="U1222" s="3"/>
      <c r="V1222" s="40"/>
      <c r="W1222" s="40"/>
      <c r="X1222" s="40"/>
      <c r="Y1222" s="40"/>
      <c r="Z1222" s="40"/>
      <c r="AA1222" s="40"/>
      <c r="AB1222" s="40"/>
      <c r="AC1222" s="40"/>
      <c r="AD1222" s="40"/>
      <c r="AE1222" s="40"/>
      <c r="AF1222" s="40"/>
      <c r="AG1222" s="40"/>
      <c r="AH1222" s="40"/>
      <c r="AI1222" s="40"/>
      <c r="AJ1222" s="40"/>
      <c r="AK1222" s="40"/>
      <c r="AL1222" s="40"/>
      <c r="AM1222" s="40"/>
      <c r="AN1222" s="40"/>
    </row>
    <row r="1223" spans="1:40" ht="14.5">
      <c r="A1223" s="3"/>
      <c r="B1223" s="3"/>
      <c r="C1223" s="3"/>
      <c r="D1223" s="3"/>
      <c r="E1223" s="3"/>
      <c r="F1223" s="3"/>
      <c r="G1223" s="3"/>
      <c r="H1223" s="3"/>
      <c r="I1223" s="3"/>
      <c r="J1223" s="3"/>
      <c r="K1223" s="3"/>
      <c r="L1223" s="3"/>
      <c r="M1223" s="3"/>
      <c r="N1223" s="3"/>
      <c r="O1223" s="3"/>
      <c r="P1223" s="3"/>
      <c r="Q1223" s="3"/>
      <c r="R1223" s="3"/>
      <c r="S1223" s="3"/>
      <c r="T1223" s="3"/>
      <c r="U1223" s="3"/>
      <c r="V1223" s="40"/>
      <c r="W1223" s="40"/>
      <c r="X1223" s="40"/>
      <c r="Y1223" s="40"/>
      <c r="Z1223" s="40"/>
      <c r="AA1223" s="40"/>
      <c r="AB1223" s="40"/>
      <c r="AC1223" s="40"/>
      <c r="AD1223" s="40"/>
      <c r="AE1223" s="40"/>
      <c r="AF1223" s="40"/>
      <c r="AG1223" s="40"/>
      <c r="AH1223" s="40"/>
      <c r="AI1223" s="40"/>
      <c r="AJ1223" s="40"/>
      <c r="AK1223" s="40"/>
      <c r="AL1223" s="40"/>
      <c r="AM1223" s="40"/>
      <c r="AN1223" s="40"/>
    </row>
    <row r="1224" spans="1:40" ht="14.5">
      <c r="A1224" s="3"/>
      <c r="B1224" s="3"/>
      <c r="C1224" s="3"/>
      <c r="D1224" s="3"/>
      <c r="E1224" s="3"/>
      <c r="F1224" s="3"/>
      <c r="G1224" s="3"/>
      <c r="H1224" s="3"/>
      <c r="I1224" s="3"/>
      <c r="J1224" s="3"/>
      <c r="K1224" s="3"/>
      <c r="L1224" s="3"/>
      <c r="M1224" s="3"/>
      <c r="N1224" s="3"/>
      <c r="O1224" s="3"/>
      <c r="P1224" s="3"/>
      <c r="Q1224" s="3"/>
      <c r="R1224" s="3"/>
      <c r="S1224" s="3"/>
      <c r="T1224" s="3"/>
      <c r="U1224" s="3"/>
      <c r="V1224" s="40"/>
      <c r="W1224" s="40"/>
      <c r="X1224" s="40"/>
      <c r="Y1224" s="40"/>
      <c r="Z1224" s="40"/>
      <c r="AA1224" s="40"/>
      <c r="AB1224" s="40"/>
      <c r="AC1224" s="40"/>
      <c r="AD1224" s="40"/>
      <c r="AE1224" s="40"/>
      <c r="AF1224" s="40"/>
      <c r="AG1224" s="40"/>
      <c r="AH1224" s="40"/>
      <c r="AI1224" s="40"/>
      <c r="AJ1224" s="40"/>
      <c r="AK1224" s="40"/>
      <c r="AL1224" s="40"/>
      <c r="AM1224" s="40"/>
      <c r="AN1224" s="40"/>
    </row>
    <row r="1225" spans="1:40" ht="14.5">
      <c r="A1225" s="3"/>
      <c r="B1225" s="3"/>
      <c r="C1225" s="3"/>
      <c r="D1225" s="3"/>
      <c r="E1225" s="3"/>
      <c r="F1225" s="3"/>
      <c r="G1225" s="3"/>
      <c r="H1225" s="3"/>
      <c r="I1225" s="3"/>
      <c r="J1225" s="3"/>
      <c r="K1225" s="3"/>
      <c r="L1225" s="3"/>
      <c r="M1225" s="3"/>
      <c r="N1225" s="3"/>
      <c r="O1225" s="3"/>
      <c r="P1225" s="3"/>
      <c r="Q1225" s="3"/>
      <c r="R1225" s="3"/>
      <c r="S1225" s="3"/>
      <c r="T1225" s="3"/>
      <c r="U1225" s="3"/>
      <c r="V1225" s="40"/>
      <c r="W1225" s="40"/>
      <c r="X1225" s="40"/>
      <c r="Y1225" s="40"/>
      <c r="Z1225" s="40"/>
      <c r="AA1225" s="40"/>
      <c r="AB1225" s="40"/>
      <c r="AC1225" s="40"/>
      <c r="AD1225" s="40"/>
      <c r="AE1225" s="40"/>
      <c r="AF1225" s="40"/>
      <c r="AG1225" s="40"/>
      <c r="AH1225" s="40"/>
      <c r="AI1225" s="40"/>
      <c r="AJ1225" s="40"/>
      <c r="AK1225" s="40"/>
      <c r="AL1225" s="40"/>
      <c r="AM1225" s="40"/>
      <c r="AN1225" s="40"/>
    </row>
    <row r="1226" spans="1:40" ht="14.5">
      <c r="A1226" s="3"/>
      <c r="B1226" s="3"/>
      <c r="C1226" s="3"/>
      <c r="D1226" s="3"/>
      <c r="E1226" s="3"/>
      <c r="F1226" s="3"/>
      <c r="G1226" s="3"/>
      <c r="H1226" s="3"/>
      <c r="I1226" s="3"/>
      <c r="J1226" s="3"/>
      <c r="K1226" s="3"/>
      <c r="L1226" s="3"/>
      <c r="M1226" s="3"/>
      <c r="N1226" s="3"/>
      <c r="O1226" s="3"/>
      <c r="P1226" s="3"/>
      <c r="Q1226" s="3"/>
      <c r="R1226" s="3"/>
      <c r="S1226" s="3"/>
      <c r="T1226" s="3"/>
      <c r="U1226" s="3"/>
      <c r="V1226" s="40"/>
      <c r="W1226" s="40"/>
      <c r="X1226" s="40"/>
      <c r="Y1226" s="40"/>
      <c r="Z1226" s="40"/>
      <c r="AA1226" s="40"/>
      <c r="AB1226" s="40"/>
      <c r="AC1226" s="40"/>
      <c r="AD1226" s="40"/>
      <c r="AE1226" s="40"/>
      <c r="AF1226" s="40"/>
      <c r="AG1226" s="40"/>
      <c r="AH1226" s="40"/>
      <c r="AI1226" s="40"/>
      <c r="AJ1226" s="40"/>
      <c r="AK1226" s="40"/>
      <c r="AL1226" s="40"/>
      <c r="AM1226" s="40"/>
      <c r="AN1226" s="40"/>
    </row>
    <row r="1227" spans="1:40" ht="14.5">
      <c r="A1227" s="3"/>
      <c r="B1227" s="3"/>
      <c r="C1227" s="3"/>
      <c r="D1227" s="3"/>
      <c r="E1227" s="3"/>
      <c r="F1227" s="3"/>
      <c r="G1227" s="3"/>
      <c r="H1227" s="3"/>
      <c r="I1227" s="3"/>
      <c r="J1227" s="3"/>
      <c r="K1227" s="3"/>
      <c r="L1227" s="3"/>
      <c r="M1227" s="3"/>
      <c r="N1227" s="3"/>
      <c r="O1227" s="3"/>
      <c r="P1227" s="3"/>
      <c r="Q1227" s="3"/>
      <c r="R1227" s="3"/>
      <c r="S1227" s="3"/>
      <c r="T1227" s="3"/>
      <c r="U1227" s="3"/>
      <c r="V1227" s="40"/>
      <c r="W1227" s="40"/>
      <c r="X1227" s="40"/>
      <c r="Y1227" s="40"/>
      <c r="Z1227" s="40"/>
      <c r="AA1227" s="40"/>
      <c r="AB1227" s="40"/>
      <c r="AC1227" s="40"/>
      <c r="AD1227" s="40"/>
      <c r="AE1227" s="40"/>
      <c r="AF1227" s="40"/>
      <c r="AG1227" s="40"/>
      <c r="AH1227" s="40"/>
      <c r="AI1227" s="40"/>
      <c r="AJ1227" s="40"/>
      <c r="AK1227" s="40"/>
      <c r="AL1227" s="40"/>
      <c r="AM1227" s="40"/>
      <c r="AN1227" s="40"/>
    </row>
    <row r="1228" spans="1:40" ht="14.5">
      <c r="A1228" s="3"/>
      <c r="B1228" s="3"/>
      <c r="C1228" s="3"/>
      <c r="D1228" s="3"/>
      <c r="E1228" s="3"/>
      <c r="F1228" s="3"/>
      <c r="G1228" s="3"/>
      <c r="H1228" s="3"/>
      <c r="I1228" s="3"/>
      <c r="J1228" s="3"/>
      <c r="K1228" s="3"/>
      <c r="L1228" s="3"/>
      <c r="M1228" s="3"/>
      <c r="N1228" s="3"/>
      <c r="O1228" s="3"/>
      <c r="P1228" s="3"/>
      <c r="Q1228" s="3"/>
      <c r="R1228" s="3"/>
      <c r="S1228" s="3"/>
      <c r="T1228" s="3"/>
      <c r="U1228" s="3"/>
      <c r="V1228" s="40"/>
      <c r="W1228" s="40"/>
      <c r="X1228" s="40"/>
      <c r="Y1228" s="40"/>
      <c r="Z1228" s="40"/>
      <c r="AA1228" s="40"/>
      <c r="AB1228" s="40"/>
      <c r="AC1228" s="40"/>
      <c r="AD1228" s="40"/>
      <c r="AE1228" s="40"/>
      <c r="AF1228" s="40"/>
      <c r="AG1228" s="40"/>
      <c r="AH1228" s="40"/>
      <c r="AI1228" s="40"/>
      <c r="AJ1228" s="40"/>
      <c r="AK1228" s="40"/>
      <c r="AL1228" s="40"/>
      <c r="AM1228" s="40"/>
      <c r="AN1228" s="40"/>
    </row>
    <row r="1229" spans="1:40" ht="14.5">
      <c r="A1229" s="3"/>
      <c r="B1229" s="3"/>
      <c r="C1229" s="3"/>
      <c r="D1229" s="3"/>
      <c r="E1229" s="3"/>
      <c r="F1229" s="3"/>
      <c r="G1229" s="3"/>
      <c r="H1229" s="3"/>
      <c r="I1229" s="3"/>
      <c r="J1229" s="3"/>
      <c r="K1229" s="3"/>
      <c r="L1229" s="3"/>
      <c r="M1229" s="3"/>
      <c r="N1229" s="3"/>
      <c r="O1229" s="3"/>
      <c r="P1229" s="3"/>
      <c r="Q1229" s="3"/>
      <c r="R1229" s="3"/>
      <c r="S1229" s="3"/>
      <c r="T1229" s="3"/>
      <c r="U1229" s="3"/>
      <c r="V1229" s="40"/>
      <c r="W1229" s="40"/>
      <c r="X1229" s="40"/>
      <c r="Y1229" s="40"/>
      <c r="Z1229" s="40"/>
      <c r="AA1229" s="40"/>
      <c r="AB1229" s="40"/>
      <c r="AC1229" s="40"/>
      <c r="AD1229" s="40"/>
      <c r="AE1229" s="40"/>
      <c r="AF1229" s="40"/>
      <c r="AG1229" s="40"/>
      <c r="AH1229" s="40"/>
      <c r="AI1229" s="40"/>
      <c r="AJ1229" s="40"/>
      <c r="AK1229" s="40"/>
      <c r="AL1229" s="40"/>
      <c r="AM1229" s="40"/>
      <c r="AN1229" s="40"/>
    </row>
    <row r="1230" spans="1:40" ht="14.5">
      <c r="A1230" s="3"/>
      <c r="B1230" s="3"/>
      <c r="C1230" s="3"/>
      <c r="D1230" s="3"/>
      <c r="E1230" s="3"/>
      <c r="F1230" s="3"/>
      <c r="G1230" s="3"/>
      <c r="H1230" s="3"/>
      <c r="I1230" s="3"/>
      <c r="J1230" s="3"/>
      <c r="K1230" s="3"/>
      <c r="L1230" s="3"/>
      <c r="M1230" s="3"/>
      <c r="N1230" s="3"/>
      <c r="O1230" s="3"/>
      <c r="P1230" s="3"/>
      <c r="Q1230" s="3"/>
      <c r="R1230" s="3"/>
      <c r="S1230" s="3"/>
      <c r="T1230" s="3"/>
      <c r="U1230" s="3"/>
      <c r="V1230" s="40"/>
      <c r="W1230" s="40"/>
      <c r="X1230" s="40"/>
      <c r="Y1230" s="40"/>
      <c r="Z1230" s="40"/>
      <c r="AA1230" s="40"/>
      <c r="AB1230" s="40"/>
      <c r="AC1230" s="40"/>
      <c r="AD1230" s="40"/>
      <c r="AE1230" s="40"/>
      <c r="AF1230" s="40"/>
      <c r="AG1230" s="40"/>
      <c r="AH1230" s="40"/>
      <c r="AI1230" s="40"/>
      <c r="AJ1230" s="40"/>
      <c r="AK1230" s="40"/>
      <c r="AL1230" s="40"/>
      <c r="AM1230" s="40"/>
      <c r="AN1230" s="40"/>
    </row>
    <row r="1231" spans="1:40" ht="14.5">
      <c r="A1231" s="3"/>
      <c r="B1231" s="3"/>
      <c r="C1231" s="3"/>
      <c r="D1231" s="3"/>
      <c r="E1231" s="3"/>
      <c r="F1231" s="3"/>
      <c r="G1231" s="3"/>
      <c r="H1231" s="3"/>
      <c r="I1231" s="3"/>
      <c r="J1231" s="3"/>
      <c r="K1231" s="3"/>
      <c r="L1231" s="3"/>
      <c r="M1231" s="3"/>
      <c r="N1231" s="3"/>
      <c r="O1231" s="3"/>
      <c r="P1231" s="3"/>
      <c r="Q1231" s="3"/>
      <c r="R1231" s="3"/>
      <c r="S1231" s="3"/>
      <c r="T1231" s="3"/>
      <c r="U1231" s="3"/>
      <c r="V1231" s="40"/>
      <c r="W1231" s="40"/>
      <c r="X1231" s="40"/>
      <c r="Y1231" s="40"/>
      <c r="Z1231" s="40"/>
      <c r="AA1231" s="40"/>
      <c r="AB1231" s="40"/>
      <c r="AC1231" s="40"/>
      <c r="AD1231" s="40"/>
      <c r="AE1231" s="40"/>
      <c r="AF1231" s="40"/>
      <c r="AG1231" s="40"/>
      <c r="AH1231" s="40"/>
      <c r="AI1231" s="40"/>
      <c r="AJ1231" s="40"/>
      <c r="AK1231" s="40"/>
      <c r="AL1231" s="40"/>
      <c r="AM1231" s="40"/>
      <c r="AN1231" s="40"/>
    </row>
    <row r="1232" spans="1:40" ht="14.5">
      <c r="A1232" s="3"/>
      <c r="B1232" s="3"/>
      <c r="C1232" s="3"/>
      <c r="D1232" s="3"/>
      <c r="E1232" s="3"/>
      <c r="F1232" s="3"/>
      <c r="G1232" s="3"/>
      <c r="H1232" s="3"/>
      <c r="I1232" s="3"/>
      <c r="J1232" s="3"/>
      <c r="K1232" s="3"/>
      <c r="L1232" s="3"/>
      <c r="M1232" s="3"/>
      <c r="N1232" s="3"/>
      <c r="O1232" s="3"/>
      <c r="P1232" s="3"/>
      <c r="Q1232" s="3"/>
      <c r="R1232" s="3"/>
      <c r="S1232" s="3"/>
      <c r="T1232" s="3"/>
      <c r="U1232" s="3"/>
      <c r="V1232" s="40"/>
      <c r="W1232" s="40"/>
      <c r="X1232" s="40"/>
      <c r="Y1232" s="40"/>
      <c r="Z1232" s="40"/>
      <c r="AA1232" s="40"/>
      <c r="AB1232" s="40"/>
      <c r="AC1232" s="40"/>
      <c r="AD1232" s="40"/>
      <c r="AE1232" s="40"/>
      <c r="AF1232" s="40"/>
      <c r="AG1232" s="40"/>
      <c r="AH1232" s="40"/>
      <c r="AI1232" s="40"/>
      <c r="AJ1232" s="40"/>
      <c r="AK1232" s="40"/>
      <c r="AL1232" s="40"/>
      <c r="AM1232" s="40"/>
      <c r="AN1232" s="40"/>
    </row>
    <row r="1233" spans="1:40" ht="14.5">
      <c r="A1233" s="3"/>
      <c r="B1233" s="3"/>
      <c r="C1233" s="3"/>
      <c r="D1233" s="3"/>
      <c r="E1233" s="3"/>
      <c r="F1233" s="3"/>
      <c r="G1233" s="3"/>
      <c r="H1233" s="3"/>
      <c r="I1233" s="3"/>
      <c r="J1233" s="3"/>
      <c r="K1233" s="3"/>
      <c r="L1233" s="3"/>
      <c r="M1233" s="3"/>
      <c r="N1233" s="3"/>
      <c r="O1233" s="3"/>
      <c r="P1233" s="3"/>
      <c r="Q1233" s="3"/>
      <c r="R1233" s="3"/>
      <c r="S1233" s="3"/>
      <c r="T1233" s="3"/>
      <c r="U1233" s="3"/>
      <c r="V1233" s="40"/>
      <c r="W1233" s="40"/>
      <c r="X1233" s="40"/>
      <c r="Y1233" s="40"/>
      <c r="Z1233" s="40"/>
      <c r="AA1233" s="40"/>
      <c r="AB1233" s="40"/>
      <c r="AC1233" s="40"/>
      <c r="AD1233" s="40"/>
      <c r="AE1233" s="40"/>
      <c r="AF1233" s="40"/>
      <c r="AG1233" s="40"/>
      <c r="AH1233" s="40"/>
      <c r="AI1233" s="40"/>
      <c r="AJ1233" s="40"/>
      <c r="AK1233" s="40"/>
      <c r="AL1233" s="40"/>
      <c r="AM1233" s="40"/>
      <c r="AN1233" s="40"/>
    </row>
    <row r="1234" spans="1:40" ht="14.5">
      <c r="A1234" s="3"/>
      <c r="B1234" s="3"/>
      <c r="C1234" s="3"/>
      <c r="D1234" s="3"/>
      <c r="E1234" s="3"/>
      <c r="F1234" s="3"/>
      <c r="G1234" s="3"/>
      <c r="H1234" s="3"/>
      <c r="I1234" s="3"/>
      <c r="J1234" s="3"/>
      <c r="K1234" s="3"/>
      <c r="L1234" s="3"/>
      <c r="M1234" s="3"/>
      <c r="N1234" s="3"/>
      <c r="O1234" s="3"/>
      <c r="P1234" s="3"/>
      <c r="Q1234" s="3"/>
      <c r="R1234" s="3"/>
      <c r="S1234" s="3"/>
      <c r="T1234" s="3"/>
      <c r="U1234" s="3"/>
      <c r="V1234" s="40"/>
      <c r="W1234" s="40"/>
      <c r="X1234" s="40"/>
      <c r="Y1234" s="40"/>
      <c r="Z1234" s="40"/>
      <c r="AA1234" s="40"/>
      <c r="AB1234" s="40"/>
      <c r="AC1234" s="40"/>
      <c r="AD1234" s="40"/>
      <c r="AE1234" s="40"/>
      <c r="AF1234" s="40"/>
      <c r="AG1234" s="40"/>
      <c r="AH1234" s="40"/>
      <c r="AI1234" s="40"/>
      <c r="AJ1234" s="40"/>
      <c r="AK1234" s="40"/>
      <c r="AL1234" s="40"/>
      <c r="AM1234" s="40"/>
      <c r="AN1234" s="40"/>
    </row>
    <row r="1235" spans="1:40" ht="14.5">
      <c r="A1235" s="3"/>
      <c r="B1235" s="3"/>
      <c r="C1235" s="3"/>
      <c r="D1235" s="3"/>
      <c r="E1235" s="3"/>
      <c r="F1235" s="3"/>
      <c r="G1235" s="3"/>
      <c r="H1235" s="3"/>
      <c r="I1235" s="3"/>
      <c r="J1235" s="3"/>
      <c r="K1235" s="3"/>
      <c r="L1235" s="3"/>
      <c r="M1235" s="3"/>
      <c r="N1235" s="3"/>
      <c r="O1235" s="3"/>
      <c r="P1235" s="3"/>
      <c r="Q1235" s="3"/>
      <c r="R1235" s="3"/>
      <c r="S1235" s="3"/>
      <c r="T1235" s="3"/>
      <c r="U1235" s="3"/>
      <c r="V1235" s="40"/>
      <c r="W1235" s="40"/>
      <c r="X1235" s="40"/>
      <c r="Y1235" s="40"/>
      <c r="Z1235" s="40"/>
      <c r="AA1235" s="40"/>
      <c r="AB1235" s="40"/>
      <c r="AC1235" s="40"/>
      <c r="AD1235" s="40"/>
      <c r="AE1235" s="40"/>
      <c r="AF1235" s="40"/>
      <c r="AG1235" s="40"/>
      <c r="AH1235" s="40"/>
      <c r="AI1235" s="40"/>
      <c r="AJ1235" s="40"/>
      <c r="AK1235" s="40"/>
      <c r="AL1235" s="40"/>
      <c r="AM1235" s="40"/>
      <c r="AN1235" s="40"/>
    </row>
    <row r="1236" spans="1:40" ht="14.5">
      <c r="A1236" s="3"/>
      <c r="B1236" s="3"/>
      <c r="C1236" s="3"/>
      <c r="D1236" s="3"/>
      <c r="E1236" s="3"/>
      <c r="F1236" s="3"/>
      <c r="G1236" s="3"/>
      <c r="H1236" s="3"/>
      <c r="I1236" s="3"/>
      <c r="J1236" s="3"/>
      <c r="K1236" s="3"/>
      <c r="L1236" s="3"/>
      <c r="M1236" s="3"/>
      <c r="N1236" s="3"/>
      <c r="O1236" s="3"/>
      <c r="P1236" s="3"/>
      <c r="Q1236" s="3"/>
      <c r="R1236" s="3"/>
      <c r="S1236" s="3"/>
      <c r="T1236" s="3"/>
      <c r="U1236" s="3"/>
      <c r="V1236" s="40"/>
      <c r="W1236" s="40"/>
      <c r="X1236" s="40"/>
      <c r="Y1236" s="40"/>
      <c r="Z1236" s="40"/>
      <c r="AA1236" s="40"/>
      <c r="AB1236" s="40"/>
      <c r="AC1236" s="40"/>
      <c r="AD1236" s="40"/>
      <c r="AE1236" s="40"/>
      <c r="AF1236" s="40"/>
      <c r="AG1236" s="40"/>
      <c r="AH1236" s="40"/>
      <c r="AI1236" s="40"/>
      <c r="AJ1236" s="40"/>
      <c r="AK1236" s="40"/>
      <c r="AL1236" s="40"/>
      <c r="AM1236" s="40"/>
      <c r="AN1236" s="40"/>
    </row>
    <row r="1237" spans="1:40" ht="14.5">
      <c r="A1237" s="3"/>
      <c r="B1237" s="3"/>
      <c r="C1237" s="3"/>
      <c r="D1237" s="3"/>
      <c r="E1237" s="3"/>
      <c r="F1237" s="3"/>
      <c r="G1237" s="3"/>
      <c r="H1237" s="3"/>
      <c r="I1237" s="3"/>
      <c r="J1237" s="3"/>
      <c r="K1237" s="3"/>
      <c r="L1237" s="3"/>
      <c r="M1237" s="3"/>
      <c r="N1237" s="3"/>
      <c r="O1237" s="3"/>
      <c r="P1237" s="3"/>
      <c r="Q1237" s="3"/>
      <c r="R1237" s="3"/>
      <c r="S1237" s="3"/>
      <c r="T1237" s="3"/>
      <c r="U1237" s="3"/>
      <c r="V1237" s="40"/>
      <c r="W1237" s="40"/>
      <c r="X1237" s="40"/>
      <c r="Y1237" s="40"/>
      <c r="Z1237" s="40"/>
      <c r="AA1237" s="40"/>
      <c r="AB1237" s="40"/>
      <c r="AC1237" s="40"/>
      <c r="AD1237" s="40"/>
      <c r="AE1237" s="40"/>
      <c r="AF1237" s="40"/>
      <c r="AG1237" s="40"/>
      <c r="AH1237" s="40"/>
      <c r="AI1237" s="40"/>
      <c r="AJ1237" s="40"/>
      <c r="AK1237" s="40"/>
      <c r="AL1237" s="40"/>
      <c r="AM1237" s="40"/>
      <c r="AN1237" s="40"/>
    </row>
    <row r="1238" spans="1:40" ht="14.5">
      <c r="A1238" s="3"/>
      <c r="B1238" s="3"/>
      <c r="C1238" s="3"/>
      <c r="D1238" s="3"/>
      <c r="E1238" s="3"/>
      <c r="F1238" s="3"/>
      <c r="G1238" s="3"/>
      <c r="H1238" s="3"/>
      <c r="I1238" s="3"/>
      <c r="J1238" s="3"/>
      <c r="K1238" s="3"/>
      <c r="L1238" s="3"/>
      <c r="M1238" s="3"/>
      <c r="N1238" s="3"/>
      <c r="O1238" s="3"/>
      <c r="P1238" s="3"/>
      <c r="Q1238" s="3"/>
      <c r="R1238" s="3"/>
      <c r="S1238" s="3"/>
      <c r="T1238" s="3"/>
      <c r="U1238" s="3"/>
      <c r="V1238" s="40"/>
      <c r="W1238" s="40"/>
      <c r="X1238" s="40"/>
      <c r="Y1238" s="40"/>
      <c r="Z1238" s="40"/>
      <c r="AA1238" s="40"/>
      <c r="AB1238" s="40"/>
      <c r="AC1238" s="40"/>
      <c r="AD1238" s="40"/>
      <c r="AE1238" s="40"/>
      <c r="AF1238" s="40"/>
      <c r="AG1238" s="40"/>
      <c r="AH1238" s="40"/>
      <c r="AI1238" s="40"/>
      <c r="AJ1238" s="40"/>
      <c r="AK1238" s="40"/>
      <c r="AL1238" s="40"/>
      <c r="AM1238" s="40"/>
      <c r="AN1238" s="40"/>
    </row>
    <row r="1239" spans="1:40" ht="14.5">
      <c r="A1239" s="3"/>
      <c r="B1239" s="3"/>
      <c r="C1239" s="3"/>
      <c r="D1239" s="3"/>
      <c r="E1239" s="3"/>
      <c r="F1239" s="3"/>
      <c r="G1239" s="3"/>
      <c r="H1239" s="3"/>
      <c r="I1239" s="3"/>
      <c r="J1239" s="3"/>
      <c r="K1239" s="3"/>
      <c r="L1239" s="3"/>
      <c r="M1239" s="3"/>
      <c r="N1239" s="3"/>
      <c r="O1239" s="3"/>
      <c r="P1239" s="3"/>
      <c r="Q1239" s="3"/>
      <c r="R1239" s="3"/>
      <c r="S1239" s="3"/>
      <c r="T1239" s="3"/>
      <c r="U1239" s="3"/>
      <c r="V1239" s="40"/>
      <c r="W1239" s="40"/>
      <c r="X1239" s="40"/>
      <c r="Y1239" s="40"/>
      <c r="Z1239" s="40"/>
      <c r="AA1239" s="40"/>
      <c r="AB1239" s="40"/>
      <c r="AC1239" s="40"/>
      <c r="AD1239" s="40"/>
      <c r="AE1239" s="40"/>
      <c r="AF1239" s="40"/>
      <c r="AG1239" s="40"/>
      <c r="AH1239" s="40"/>
      <c r="AI1239" s="40"/>
      <c r="AJ1239" s="40"/>
      <c r="AK1239" s="40"/>
      <c r="AL1239" s="40"/>
      <c r="AM1239" s="40"/>
      <c r="AN1239" s="40"/>
    </row>
    <row r="1240" spans="1:40" ht="14.5">
      <c r="A1240" s="3"/>
      <c r="B1240" s="3"/>
      <c r="C1240" s="3"/>
      <c r="D1240" s="3"/>
      <c r="E1240" s="3"/>
      <c r="F1240" s="3"/>
      <c r="G1240" s="3"/>
      <c r="H1240" s="3"/>
      <c r="I1240" s="3"/>
      <c r="J1240" s="3"/>
      <c r="K1240" s="3"/>
      <c r="L1240" s="3"/>
      <c r="M1240" s="3"/>
      <c r="N1240" s="3"/>
      <c r="O1240" s="3"/>
      <c r="P1240" s="3"/>
      <c r="Q1240" s="3"/>
      <c r="R1240" s="3"/>
      <c r="S1240" s="3"/>
      <c r="T1240" s="3"/>
      <c r="U1240" s="3"/>
      <c r="V1240" s="40"/>
      <c r="W1240" s="40"/>
      <c r="X1240" s="40"/>
      <c r="Y1240" s="40"/>
      <c r="Z1240" s="40"/>
      <c r="AA1240" s="40"/>
      <c r="AB1240" s="40"/>
      <c r="AC1240" s="40"/>
      <c r="AD1240" s="40"/>
      <c r="AE1240" s="40"/>
      <c r="AF1240" s="40"/>
      <c r="AG1240" s="40"/>
      <c r="AH1240" s="40"/>
      <c r="AI1240" s="40"/>
      <c r="AJ1240" s="40"/>
      <c r="AK1240" s="40"/>
      <c r="AL1240" s="40"/>
      <c r="AM1240" s="40"/>
      <c r="AN1240" s="40"/>
    </row>
    <row r="1241" spans="1:40" ht="14.5">
      <c r="A1241" s="3"/>
      <c r="B1241" s="3"/>
      <c r="C1241" s="3"/>
      <c r="D1241" s="3"/>
      <c r="E1241" s="3"/>
      <c r="F1241" s="3"/>
      <c r="G1241" s="3"/>
      <c r="H1241" s="3"/>
      <c r="I1241" s="3"/>
      <c r="J1241" s="3"/>
      <c r="K1241" s="3"/>
      <c r="L1241" s="3"/>
      <c r="M1241" s="3"/>
      <c r="N1241" s="3"/>
      <c r="O1241" s="3"/>
      <c r="P1241" s="3"/>
      <c r="Q1241" s="3"/>
      <c r="R1241" s="3"/>
      <c r="S1241" s="3"/>
      <c r="T1241" s="3"/>
      <c r="U1241" s="3"/>
      <c r="V1241" s="40"/>
      <c r="W1241" s="40"/>
      <c r="X1241" s="40"/>
      <c r="Y1241" s="40"/>
      <c r="Z1241" s="40"/>
      <c r="AA1241" s="40"/>
      <c r="AB1241" s="40"/>
      <c r="AC1241" s="40"/>
      <c r="AD1241" s="40"/>
      <c r="AE1241" s="40"/>
      <c r="AF1241" s="40"/>
      <c r="AG1241" s="40"/>
      <c r="AH1241" s="40"/>
      <c r="AI1241" s="40"/>
      <c r="AJ1241" s="40"/>
      <c r="AK1241" s="40"/>
      <c r="AL1241" s="40"/>
      <c r="AM1241" s="40"/>
      <c r="AN1241" s="40"/>
    </row>
    <row r="1242" spans="1:40" ht="14.5">
      <c r="A1242" s="3"/>
      <c r="B1242" s="3"/>
      <c r="C1242" s="3"/>
      <c r="D1242" s="3"/>
      <c r="E1242" s="3"/>
      <c r="F1242" s="3"/>
      <c r="G1242" s="3"/>
      <c r="H1242" s="3"/>
      <c r="I1242" s="3"/>
      <c r="J1242" s="3"/>
      <c r="K1242" s="3"/>
      <c r="L1242" s="3"/>
      <c r="M1242" s="3"/>
      <c r="N1242" s="3"/>
      <c r="O1242" s="3"/>
      <c r="P1242" s="3"/>
      <c r="Q1242" s="3"/>
      <c r="R1242" s="3"/>
      <c r="S1242" s="3"/>
      <c r="T1242" s="3"/>
      <c r="U1242" s="3"/>
      <c r="V1242" s="40"/>
      <c r="W1242" s="40"/>
      <c r="X1242" s="40"/>
      <c r="Y1242" s="40"/>
      <c r="Z1242" s="40"/>
      <c r="AA1242" s="40"/>
      <c r="AB1242" s="40"/>
      <c r="AC1242" s="40"/>
      <c r="AD1242" s="40"/>
      <c r="AE1242" s="40"/>
      <c r="AF1242" s="40"/>
      <c r="AG1242" s="40"/>
      <c r="AH1242" s="40"/>
      <c r="AI1242" s="40"/>
      <c r="AJ1242" s="40"/>
      <c r="AK1242" s="40"/>
      <c r="AL1242" s="40"/>
      <c r="AM1242" s="40"/>
      <c r="AN1242" s="40"/>
    </row>
    <row r="1243" spans="1:40" ht="14.5">
      <c r="A1243" s="3"/>
      <c r="B1243" s="3"/>
      <c r="C1243" s="3"/>
      <c r="D1243" s="3"/>
      <c r="E1243" s="3"/>
      <c r="F1243" s="3"/>
      <c r="G1243" s="3"/>
      <c r="H1243" s="3"/>
      <c r="I1243" s="3"/>
      <c r="J1243" s="3"/>
      <c r="K1243" s="3"/>
      <c r="L1243" s="3"/>
      <c r="M1243" s="3"/>
      <c r="N1243" s="3"/>
      <c r="O1243" s="3"/>
      <c r="P1243" s="3"/>
      <c r="Q1243" s="3"/>
      <c r="R1243" s="3"/>
      <c r="S1243" s="3"/>
      <c r="T1243" s="3"/>
      <c r="U1243" s="3"/>
      <c r="V1243" s="40"/>
      <c r="W1243" s="40"/>
      <c r="X1243" s="40"/>
      <c r="Y1243" s="40"/>
      <c r="Z1243" s="40"/>
      <c r="AA1243" s="40"/>
      <c r="AB1243" s="40"/>
      <c r="AC1243" s="40"/>
      <c r="AD1243" s="40"/>
      <c r="AE1243" s="40"/>
      <c r="AF1243" s="40"/>
      <c r="AG1243" s="40"/>
      <c r="AH1243" s="40"/>
      <c r="AI1243" s="40"/>
      <c r="AJ1243" s="40"/>
      <c r="AK1243" s="40"/>
      <c r="AL1243" s="40"/>
      <c r="AM1243" s="40"/>
      <c r="AN1243" s="40"/>
    </row>
    <row r="1244" spans="1:40" ht="14.5">
      <c r="A1244" s="3"/>
      <c r="B1244" s="3"/>
      <c r="C1244" s="3"/>
      <c r="D1244" s="3"/>
      <c r="E1244" s="3"/>
      <c r="F1244" s="3"/>
      <c r="G1244" s="3"/>
      <c r="H1244" s="3"/>
      <c r="I1244" s="3"/>
      <c r="J1244" s="3"/>
      <c r="K1244" s="3"/>
      <c r="L1244" s="3"/>
      <c r="M1244" s="3"/>
      <c r="N1244" s="3"/>
      <c r="O1244" s="3"/>
      <c r="P1244" s="3"/>
      <c r="Q1244" s="3"/>
      <c r="R1244" s="3"/>
      <c r="S1244" s="3"/>
      <c r="T1244" s="3"/>
      <c r="U1244" s="3"/>
      <c r="V1244" s="40"/>
      <c r="W1244" s="40"/>
      <c r="X1244" s="40"/>
      <c r="Y1244" s="40"/>
      <c r="Z1244" s="40"/>
      <c r="AA1244" s="40"/>
      <c r="AB1244" s="40"/>
      <c r="AC1244" s="40"/>
      <c r="AD1244" s="40"/>
      <c r="AE1244" s="40"/>
      <c r="AF1244" s="40"/>
      <c r="AG1244" s="40"/>
      <c r="AH1244" s="40"/>
      <c r="AI1244" s="40"/>
      <c r="AJ1244" s="40"/>
      <c r="AK1244" s="40"/>
      <c r="AL1244" s="40"/>
      <c r="AM1244" s="40"/>
      <c r="AN1244" s="40"/>
    </row>
    <row r="1245" spans="1:40" ht="14.5">
      <c r="A1245" s="3"/>
      <c r="B1245" s="3"/>
      <c r="C1245" s="3"/>
      <c r="D1245" s="3"/>
      <c r="E1245" s="3"/>
      <c r="F1245" s="3"/>
      <c r="G1245" s="3"/>
      <c r="H1245" s="3"/>
      <c r="I1245" s="3"/>
      <c r="J1245" s="3"/>
      <c r="K1245" s="3"/>
      <c r="L1245" s="3"/>
      <c r="M1245" s="3"/>
      <c r="N1245" s="3"/>
      <c r="O1245" s="3"/>
      <c r="P1245" s="3"/>
      <c r="Q1245" s="3"/>
      <c r="R1245" s="3"/>
      <c r="S1245" s="3"/>
      <c r="T1245" s="3"/>
      <c r="U1245" s="3"/>
      <c r="V1245" s="40"/>
      <c r="W1245" s="40"/>
      <c r="X1245" s="40"/>
      <c r="Y1245" s="40"/>
      <c r="Z1245" s="40"/>
      <c r="AA1245" s="40"/>
      <c r="AB1245" s="40"/>
      <c r="AC1245" s="40"/>
      <c r="AD1245" s="40"/>
      <c r="AE1245" s="40"/>
      <c r="AF1245" s="40"/>
      <c r="AG1245" s="40"/>
      <c r="AH1245" s="40"/>
      <c r="AI1245" s="40"/>
      <c r="AJ1245" s="40"/>
      <c r="AK1245" s="40"/>
      <c r="AL1245" s="40"/>
      <c r="AM1245" s="40"/>
      <c r="AN1245" s="40"/>
    </row>
    <row r="1246" spans="1:40" ht="14.5">
      <c r="A1246" s="3"/>
      <c r="B1246" s="3"/>
      <c r="C1246" s="3"/>
      <c r="D1246" s="3"/>
      <c r="E1246" s="3"/>
      <c r="F1246" s="3"/>
      <c r="G1246" s="3"/>
      <c r="H1246" s="3"/>
      <c r="I1246" s="3"/>
      <c r="J1246" s="3"/>
      <c r="K1246" s="3"/>
      <c r="L1246" s="3"/>
      <c r="M1246" s="3"/>
      <c r="N1246" s="3"/>
      <c r="O1246" s="3"/>
      <c r="P1246" s="3"/>
      <c r="Q1246" s="3"/>
      <c r="R1246" s="3"/>
      <c r="S1246" s="3"/>
      <c r="T1246" s="3"/>
      <c r="U1246" s="3"/>
      <c r="V1246" s="40"/>
      <c r="W1246" s="40"/>
      <c r="X1246" s="40"/>
      <c r="Y1246" s="40"/>
      <c r="Z1246" s="40"/>
      <c r="AA1246" s="40"/>
      <c r="AB1246" s="40"/>
      <c r="AC1246" s="40"/>
      <c r="AD1246" s="40"/>
      <c r="AE1246" s="40"/>
      <c r="AF1246" s="40"/>
      <c r="AG1246" s="40"/>
      <c r="AH1246" s="40"/>
      <c r="AI1246" s="40"/>
      <c r="AJ1246" s="40"/>
      <c r="AK1246" s="40"/>
      <c r="AL1246" s="40"/>
      <c r="AM1246" s="40"/>
      <c r="AN1246" s="40"/>
    </row>
    <row r="1247" spans="1:40" ht="14.5">
      <c r="A1247" s="3"/>
      <c r="B1247" s="3"/>
      <c r="C1247" s="3"/>
      <c r="D1247" s="3"/>
      <c r="E1247" s="3"/>
      <c r="F1247" s="3"/>
      <c r="G1247" s="3"/>
      <c r="H1247" s="3"/>
      <c r="I1247" s="3"/>
      <c r="J1247" s="3"/>
      <c r="K1247" s="3"/>
      <c r="L1247" s="3"/>
      <c r="M1247" s="3"/>
      <c r="N1247" s="3"/>
      <c r="O1247" s="3"/>
      <c r="P1247" s="3"/>
      <c r="Q1247" s="3"/>
      <c r="R1247" s="3"/>
      <c r="S1247" s="3"/>
      <c r="T1247" s="3"/>
      <c r="U1247" s="3"/>
      <c r="V1247" s="40"/>
      <c r="W1247" s="40"/>
      <c r="X1247" s="40"/>
      <c r="Y1247" s="40"/>
      <c r="Z1247" s="40"/>
      <c r="AA1247" s="40"/>
      <c r="AB1247" s="40"/>
      <c r="AC1247" s="40"/>
      <c r="AD1247" s="40"/>
      <c r="AE1247" s="40"/>
      <c r="AF1247" s="40"/>
      <c r="AG1247" s="40"/>
      <c r="AH1247" s="40"/>
      <c r="AI1247" s="40"/>
      <c r="AJ1247" s="40"/>
      <c r="AK1247" s="40"/>
      <c r="AL1247" s="40"/>
      <c r="AM1247" s="40"/>
      <c r="AN1247" s="40"/>
    </row>
    <row r="1248" spans="1:40" ht="14.5">
      <c r="A1248" s="3"/>
      <c r="B1248" s="3"/>
      <c r="C1248" s="3"/>
      <c r="D1248" s="3"/>
      <c r="E1248" s="3"/>
      <c r="F1248" s="3"/>
      <c r="G1248" s="3"/>
      <c r="H1248" s="3"/>
      <c r="I1248" s="3"/>
      <c r="J1248" s="3"/>
      <c r="K1248" s="3"/>
      <c r="L1248" s="3"/>
      <c r="M1248" s="3"/>
      <c r="N1248" s="3"/>
      <c r="O1248" s="3"/>
      <c r="P1248" s="3"/>
      <c r="Q1248" s="3"/>
      <c r="R1248" s="3"/>
      <c r="S1248" s="3"/>
      <c r="T1248" s="3"/>
      <c r="U1248" s="3"/>
      <c r="V1248" s="40"/>
      <c r="W1248" s="40"/>
      <c r="X1248" s="40"/>
      <c r="Y1248" s="40"/>
      <c r="Z1248" s="40"/>
      <c r="AA1248" s="40"/>
      <c r="AB1248" s="40"/>
      <c r="AC1248" s="40"/>
      <c r="AD1248" s="40"/>
      <c r="AE1248" s="40"/>
      <c r="AF1248" s="40"/>
      <c r="AG1248" s="40"/>
      <c r="AH1248" s="40"/>
      <c r="AI1248" s="40"/>
      <c r="AJ1248" s="40"/>
      <c r="AK1248" s="40"/>
      <c r="AL1248" s="40"/>
      <c r="AM1248" s="40"/>
      <c r="AN1248" s="40"/>
    </row>
    <row r="1249" spans="1:40" ht="14.5">
      <c r="A1249" s="3"/>
      <c r="B1249" s="3"/>
      <c r="C1249" s="3"/>
      <c r="D1249" s="3"/>
      <c r="E1249" s="3"/>
      <c r="F1249" s="3"/>
      <c r="G1249" s="3"/>
      <c r="H1249" s="3"/>
      <c r="I1249" s="3"/>
      <c r="J1249" s="3"/>
      <c r="K1249" s="3"/>
      <c r="L1249" s="3"/>
      <c r="M1249" s="3"/>
      <c r="N1249" s="3"/>
      <c r="O1249" s="3"/>
      <c r="P1249" s="3"/>
      <c r="Q1249" s="3"/>
      <c r="R1249" s="3"/>
      <c r="S1249" s="3"/>
      <c r="T1249" s="3"/>
      <c r="U1249" s="3"/>
      <c r="V1249" s="40"/>
      <c r="W1249" s="40"/>
      <c r="X1249" s="40"/>
      <c r="Y1249" s="40"/>
      <c r="Z1249" s="40"/>
      <c r="AA1249" s="40"/>
      <c r="AB1249" s="40"/>
      <c r="AC1249" s="40"/>
      <c r="AD1249" s="40"/>
      <c r="AE1249" s="40"/>
      <c r="AF1249" s="40"/>
      <c r="AG1249" s="40"/>
      <c r="AH1249" s="40"/>
      <c r="AI1249" s="40"/>
      <c r="AJ1249" s="40"/>
      <c r="AK1249" s="40"/>
      <c r="AL1249" s="40"/>
      <c r="AM1249" s="40"/>
      <c r="AN1249" s="40"/>
    </row>
    <row r="1250" spans="1:40" ht="14.5">
      <c r="A1250" s="3"/>
      <c r="B1250" s="3"/>
      <c r="C1250" s="3"/>
      <c r="D1250" s="3"/>
      <c r="E1250" s="3"/>
      <c r="F1250" s="3"/>
      <c r="G1250" s="3"/>
      <c r="H1250" s="3"/>
      <c r="I1250" s="3"/>
      <c r="J1250" s="3"/>
      <c r="K1250" s="3"/>
      <c r="L1250" s="3"/>
      <c r="M1250" s="3"/>
      <c r="N1250" s="3"/>
      <c r="O1250" s="3"/>
      <c r="P1250" s="3"/>
      <c r="Q1250" s="3"/>
      <c r="R1250" s="3"/>
      <c r="S1250" s="3"/>
      <c r="T1250" s="3"/>
      <c r="U1250" s="3"/>
      <c r="V1250" s="40"/>
      <c r="W1250" s="40"/>
      <c r="X1250" s="40"/>
      <c r="Y1250" s="40"/>
      <c r="Z1250" s="40"/>
      <c r="AA1250" s="40"/>
      <c r="AB1250" s="40"/>
      <c r="AC1250" s="40"/>
      <c r="AD1250" s="40"/>
      <c r="AE1250" s="40"/>
      <c r="AF1250" s="40"/>
      <c r="AG1250" s="40"/>
      <c r="AH1250" s="40"/>
      <c r="AI1250" s="40"/>
      <c r="AJ1250" s="40"/>
      <c r="AK1250" s="40"/>
      <c r="AL1250" s="40"/>
      <c r="AM1250" s="40"/>
      <c r="AN1250" s="40"/>
    </row>
    <row r="1251" spans="1:40" ht="14.5">
      <c r="A1251" s="3"/>
      <c r="B1251" s="3"/>
      <c r="C1251" s="3"/>
      <c r="D1251" s="3"/>
      <c r="E1251" s="3"/>
      <c r="F1251" s="3"/>
      <c r="G1251" s="3"/>
      <c r="H1251" s="3"/>
      <c r="I1251" s="3"/>
      <c r="J1251" s="3"/>
      <c r="K1251" s="3"/>
      <c r="L1251" s="3"/>
      <c r="M1251" s="3"/>
      <c r="N1251" s="3"/>
      <c r="O1251" s="3"/>
      <c r="P1251" s="3"/>
      <c r="Q1251" s="3"/>
      <c r="R1251" s="3"/>
      <c r="S1251" s="3"/>
      <c r="T1251" s="3"/>
      <c r="U1251" s="3"/>
      <c r="V1251" s="40"/>
      <c r="W1251" s="40"/>
      <c r="X1251" s="40"/>
      <c r="Y1251" s="40"/>
      <c r="Z1251" s="40"/>
      <c r="AA1251" s="40"/>
      <c r="AB1251" s="40"/>
      <c r="AC1251" s="40"/>
      <c r="AD1251" s="40"/>
      <c r="AE1251" s="40"/>
      <c r="AF1251" s="40"/>
      <c r="AG1251" s="40"/>
      <c r="AH1251" s="40"/>
      <c r="AI1251" s="40"/>
      <c r="AJ1251" s="40"/>
      <c r="AK1251" s="40"/>
      <c r="AL1251" s="40"/>
      <c r="AM1251" s="40"/>
      <c r="AN1251" s="40"/>
    </row>
    <row r="1252" spans="1:40" ht="14.5">
      <c r="A1252" s="3"/>
      <c r="B1252" s="3"/>
      <c r="C1252" s="3"/>
      <c r="D1252" s="3"/>
      <c r="E1252" s="3"/>
      <c r="F1252" s="3"/>
      <c r="G1252" s="3"/>
      <c r="H1252" s="3"/>
      <c r="I1252" s="3"/>
      <c r="J1252" s="3"/>
      <c r="K1252" s="3"/>
      <c r="L1252" s="3"/>
      <c r="M1252" s="3"/>
      <c r="N1252" s="3"/>
      <c r="O1252" s="3"/>
      <c r="P1252" s="3"/>
      <c r="Q1252" s="3"/>
      <c r="R1252" s="3"/>
      <c r="S1252" s="3"/>
      <c r="T1252" s="3"/>
      <c r="U1252" s="3"/>
      <c r="V1252" s="40"/>
      <c r="W1252" s="40"/>
      <c r="X1252" s="40"/>
      <c r="Y1252" s="40"/>
      <c r="Z1252" s="40"/>
      <c r="AA1252" s="40"/>
      <c r="AB1252" s="40"/>
      <c r="AC1252" s="40"/>
      <c r="AD1252" s="40"/>
      <c r="AE1252" s="40"/>
      <c r="AF1252" s="40"/>
      <c r="AG1252" s="40"/>
      <c r="AH1252" s="40"/>
      <c r="AI1252" s="40"/>
      <c r="AJ1252" s="40"/>
      <c r="AK1252" s="40"/>
      <c r="AL1252" s="40"/>
      <c r="AM1252" s="40"/>
      <c r="AN1252" s="40"/>
    </row>
    <row r="1253" spans="1:40" ht="14.5">
      <c r="A1253" s="3"/>
      <c r="B1253" s="3"/>
      <c r="C1253" s="3"/>
      <c r="D1253" s="3"/>
      <c r="E1253" s="3"/>
      <c r="F1253" s="3"/>
      <c r="G1253" s="3"/>
      <c r="H1253" s="3"/>
      <c r="I1253" s="3"/>
      <c r="J1253" s="3"/>
      <c r="K1253" s="3"/>
      <c r="L1253" s="3"/>
      <c r="M1253" s="3"/>
      <c r="N1253" s="3"/>
      <c r="O1253" s="3"/>
      <c r="P1253" s="3"/>
      <c r="Q1253" s="3"/>
      <c r="R1253" s="3"/>
      <c r="S1253" s="3"/>
      <c r="T1253" s="3"/>
      <c r="U1253" s="3"/>
      <c r="V1253" s="40"/>
      <c r="W1253" s="40"/>
      <c r="X1253" s="40"/>
      <c r="Y1253" s="40"/>
      <c r="Z1253" s="40"/>
      <c r="AA1253" s="40"/>
      <c r="AB1253" s="40"/>
      <c r="AC1253" s="40"/>
      <c r="AD1253" s="40"/>
      <c r="AE1253" s="40"/>
      <c r="AF1253" s="40"/>
      <c r="AG1253" s="40"/>
      <c r="AH1253" s="40"/>
      <c r="AI1253" s="40"/>
      <c r="AJ1253" s="40"/>
      <c r="AK1253" s="40"/>
      <c r="AL1253" s="40"/>
      <c r="AM1253" s="40"/>
      <c r="AN1253" s="40"/>
    </row>
    <row r="1254" spans="1:40" ht="14.5">
      <c r="A1254" s="3"/>
      <c r="B1254" s="3"/>
      <c r="C1254" s="3"/>
      <c r="D1254" s="3"/>
      <c r="E1254" s="3"/>
      <c r="F1254" s="3"/>
      <c r="G1254" s="3"/>
      <c r="H1254" s="3"/>
      <c r="I1254" s="3"/>
      <c r="J1254" s="3"/>
      <c r="K1254" s="3"/>
      <c r="L1254" s="3"/>
      <c r="M1254" s="3"/>
      <c r="N1254" s="3"/>
      <c r="O1254" s="3"/>
      <c r="P1254" s="3"/>
      <c r="Q1254" s="3"/>
      <c r="R1254" s="3"/>
      <c r="S1254" s="3"/>
      <c r="T1254" s="3"/>
      <c r="U1254" s="3"/>
      <c r="V1254" s="40"/>
      <c r="W1254" s="40"/>
      <c r="X1254" s="40"/>
      <c r="Y1254" s="40"/>
      <c r="Z1254" s="40"/>
      <c r="AA1254" s="40"/>
      <c r="AB1254" s="40"/>
      <c r="AC1254" s="40"/>
      <c r="AD1254" s="40"/>
      <c r="AE1254" s="40"/>
      <c r="AF1254" s="40"/>
      <c r="AG1254" s="40"/>
      <c r="AH1254" s="40"/>
      <c r="AI1254" s="40"/>
      <c r="AJ1254" s="40"/>
      <c r="AK1254" s="40"/>
      <c r="AL1254" s="40"/>
      <c r="AM1254" s="40"/>
      <c r="AN1254" s="40"/>
    </row>
    <row r="1255" spans="1:40" ht="14.5">
      <c r="A1255" s="3"/>
      <c r="B1255" s="3"/>
      <c r="C1255" s="3"/>
      <c r="D1255" s="3"/>
      <c r="E1255" s="3"/>
      <c r="F1255" s="3"/>
      <c r="G1255" s="3"/>
      <c r="H1255" s="3"/>
      <c r="I1255" s="3"/>
      <c r="J1255" s="3"/>
      <c r="K1255" s="3"/>
      <c r="L1255" s="3"/>
      <c r="M1255" s="3"/>
      <c r="N1255" s="3"/>
      <c r="O1255" s="3"/>
      <c r="P1255" s="3"/>
      <c r="Q1255" s="3"/>
      <c r="R1255" s="3"/>
      <c r="S1255" s="3"/>
      <c r="T1255" s="3"/>
      <c r="U1255" s="3"/>
      <c r="V1255" s="40"/>
      <c r="W1255" s="40"/>
      <c r="X1255" s="40"/>
      <c r="Y1255" s="40"/>
      <c r="Z1255" s="40"/>
      <c r="AA1255" s="40"/>
      <c r="AB1255" s="40"/>
      <c r="AC1255" s="40"/>
      <c r="AD1255" s="40"/>
      <c r="AE1255" s="40"/>
      <c r="AF1255" s="40"/>
      <c r="AG1255" s="40"/>
      <c r="AH1255" s="40"/>
      <c r="AI1255" s="40"/>
      <c r="AJ1255" s="40"/>
      <c r="AK1255" s="40"/>
      <c r="AL1255" s="40"/>
      <c r="AM1255" s="40"/>
      <c r="AN1255" s="40"/>
    </row>
    <row r="1256" spans="1:40" ht="14.5">
      <c r="A1256" s="3"/>
      <c r="B1256" s="3"/>
      <c r="C1256" s="3"/>
      <c r="D1256" s="3"/>
      <c r="E1256" s="3"/>
      <c r="F1256" s="3"/>
      <c r="G1256" s="3"/>
      <c r="H1256" s="3"/>
      <c r="I1256" s="3"/>
      <c r="J1256" s="3"/>
      <c r="K1256" s="3"/>
      <c r="L1256" s="3"/>
      <c r="M1256" s="3"/>
      <c r="N1256" s="3"/>
      <c r="O1256" s="3"/>
      <c r="P1256" s="3"/>
      <c r="Q1256" s="3"/>
      <c r="R1256" s="3"/>
      <c r="S1256" s="3"/>
      <c r="T1256" s="3"/>
      <c r="U1256" s="3"/>
      <c r="V1256" s="40"/>
      <c r="W1256" s="40"/>
      <c r="X1256" s="40"/>
      <c r="Y1256" s="40"/>
      <c r="Z1256" s="40"/>
      <c r="AA1256" s="40"/>
      <c r="AB1256" s="40"/>
      <c r="AC1256" s="40"/>
      <c r="AD1256" s="40"/>
      <c r="AE1256" s="40"/>
      <c r="AF1256" s="40"/>
      <c r="AG1256" s="40"/>
      <c r="AH1256" s="40"/>
      <c r="AI1256" s="40"/>
      <c r="AJ1256" s="40"/>
      <c r="AK1256" s="40"/>
      <c r="AL1256" s="40"/>
      <c r="AM1256" s="40"/>
      <c r="AN1256" s="40"/>
    </row>
    <row r="1257" spans="1:40" ht="14.5">
      <c r="A1257" s="3"/>
      <c r="B1257" s="3"/>
      <c r="C1257" s="3"/>
      <c r="D1257" s="3"/>
      <c r="E1257" s="3"/>
      <c r="F1257" s="3"/>
      <c r="G1257" s="3"/>
      <c r="H1257" s="3"/>
      <c r="I1257" s="3"/>
      <c r="J1257" s="3"/>
      <c r="K1257" s="3"/>
      <c r="L1257" s="3"/>
      <c r="M1257" s="3"/>
      <c r="N1257" s="3"/>
      <c r="O1257" s="3"/>
      <c r="P1257" s="3"/>
      <c r="Q1257" s="3"/>
      <c r="R1257" s="3"/>
      <c r="S1257" s="3"/>
      <c r="T1257" s="3"/>
      <c r="U1257" s="3"/>
      <c r="V1257" s="40"/>
      <c r="W1257" s="40"/>
      <c r="X1257" s="40"/>
      <c r="Y1257" s="40"/>
      <c r="Z1257" s="40"/>
      <c r="AA1257" s="40"/>
      <c r="AB1257" s="40"/>
      <c r="AC1257" s="40"/>
      <c r="AD1257" s="40"/>
      <c r="AE1257" s="40"/>
      <c r="AF1257" s="40"/>
      <c r="AG1257" s="40"/>
      <c r="AH1257" s="40"/>
      <c r="AI1257" s="40"/>
      <c r="AJ1257" s="40"/>
      <c r="AK1257" s="40"/>
      <c r="AL1257" s="40"/>
      <c r="AM1257" s="40"/>
      <c r="AN1257" s="40"/>
    </row>
    <row r="1258" spans="1:40" ht="14.5">
      <c r="A1258" s="3"/>
      <c r="B1258" s="3"/>
      <c r="C1258" s="3"/>
      <c r="D1258" s="3"/>
      <c r="E1258" s="3"/>
      <c r="F1258" s="3"/>
      <c r="G1258" s="3"/>
      <c r="H1258" s="3"/>
      <c r="I1258" s="3"/>
      <c r="J1258" s="3"/>
      <c r="K1258" s="3"/>
      <c r="L1258" s="3"/>
      <c r="M1258" s="3"/>
      <c r="N1258" s="3"/>
      <c r="O1258" s="3"/>
      <c r="P1258" s="3"/>
      <c r="Q1258" s="3"/>
      <c r="R1258" s="3"/>
      <c r="S1258" s="3"/>
      <c r="T1258" s="3"/>
      <c r="U1258" s="3"/>
      <c r="V1258" s="40"/>
      <c r="W1258" s="40"/>
      <c r="X1258" s="40"/>
      <c r="Y1258" s="40"/>
      <c r="Z1258" s="40"/>
      <c r="AA1258" s="40"/>
      <c r="AB1258" s="40"/>
      <c r="AC1258" s="40"/>
      <c r="AD1258" s="40"/>
      <c r="AE1258" s="40"/>
      <c r="AF1258" s="40"/>
      <c r="AG1258" s="40"/>
      <c r="AH1258" s="40"/>
      <c r="AI1258" s="40"/>
      <c r="AJ1258" s="40"/>
      <c r="AK1258" s="40"/>
      <c r="AL1258" s="40"/>
      <c r="AM1258" s="40"/>
      <c r="AN1258" s="40"/>
    </row>
    <row r="1259" spans="1:40" ht="14.5">
      <c r="A1259" s="3"/>
      <c r="B1259" s="3"/>
      <c r="C1259" s="3"/>
      <c r="D1259" s="3"/>
      <c r="E1259" s="3"/>
      <c r="F1259" s="3"/>
      <c r="G1259" s="3"/>
      <c r="H1259" s="3"/>
      <c r="I1259" s="3"/>
      <c r="J1259" s="3"/>
      <c r="K1259" s="3"/>
      <c r="L1259" s="3"/>
      <c r="M1259" s="3"/>
      <c r="N1259" s="3"/>
      <c r="O1259" s="3"/>
      <c r="P1259" s="3"/>
      <c r="Q1259" s="3"/>
      <c r="R1259" s="3"/>
      <c r="S1259" s="3"/>
      <c r="T1259" s="3"/>
      <c r="U1259" s="3"/>
      <c r="V1259" s="40"/>
      <c r="W1259" s="40"/>
      <c r="X1259" s="40"/>
      <c r="Y1259" s="40"/>
      <c r="Z1259" s="40"/>
      <c r="AA1259" s="40"/>
      <c r="AB1259" s="40"/>
      <c r="AC1259" s="40"/>
      <c r="AD1259" s="40"/>
      <c r="AE1259" s="40"/>
      <c r="AF1259" s="40"/>
      <c r="AG1259" s="40"/>
      <c r="AH1259" s="40"/>
      <c r="AI1259" s="40"/>
      <c r="AJ1259" s="40"/>
      <c r="AK1259" s="40"/>
      <c r="AL1259" s="40"/>
      <c r="AM1259" s="40"/>
      <c r="AN1259" s="40"/>
    </row>
    <row r="1260" spans="1:40" ht="14.5">
      <c r="A1260" s="3"/>
      <c r="B1260" s="3"/>
      <c r="C1260" s="3"/>
      <c r="D1260" s="3"/>
      <c r="E1260" s="3"/>
      <c r="F1260" s="3"/>
      <c r="G1260" s="3"/>
      <c r="H1260" s="3"/>
      <c r="I1260" s="3"/>
      <c r="J1260" s="3"/>
      <c r="K1260" s="3"/>
      <c r="L1260" s="3"/>
      <c r="M1260" s="3"/>
      <c r="N1260" s="3"/>
      <c r="O1260" s="3"/>
      <c r="P1260" s="3"/>
      <c r="Q1260" s="3"/>
      <c r="R1260" s="3"/>
      <c r="S1260" s="3"/>
      <c r="T1260" s="3"/>
      <c r="U1260" s="3"/>
      <c r="V1260" s="40"/>
      <c r="W1260" s="40"/>
      <c r="X1260" s="40"/>
      <c r="Y1260" s="40"/>
      <c r="Z1260" s="40"/>
      <c r="AA1260" s="40"/>
      <c r="AB1260" s="40"/>
      <c r="AC1260" s="40"/>
      <c r="AD1260" s="40"/>
      <c r="AE1260" s="40"/>
      <c r="AF1260" s="40"/>
      <c r="AG1260" s="40"/>
      <c r="AH1260" s="40"/>
      <c r="AI1260" s="40"/>
      <c r="AJ1260" s="40"/>
      <c r="AK1260" s="40"/>
      <c r="AL1260" s="40"/>
      <c r="AM1260" s="40"/>
      <c r="AN1260" s="40"/>
    </row>
    <row r="1261" spans="1:40" ht="14.5">
      <c r="A1261" s="3"/>
      <c r="B1261" s="3"/>
      <c r="C1261" s="3"/>
      <c r="D1261" s="3"/>
      <c r="E1261" s="3"/>
      <c r="F1261" s="3"/>
      <c r="G1261" s="3"/>
      <c r="H1261" s="3"/>
      <c r="I1261" s="3"/>
      <c r="J1261" s="3"/>
      <c r="K1261" s="3"/>
      <c r="L1261" s="3"/>
      <c r="M1261" s="3"/>
      <c r="N1261" s="3"/>
      <c r="O1261" s="3"/>
      <c r="P1261" s="3"/>
      <c r="Q1261" s="3"/>
      <c r="R1261" s="3"/>
      <c r="S1261" s="3"/>
      <c r="T1261" s="3"/>
      <c r="U1261" s="3"/>
      <c r="V1261" s="40"/>
      <c r="W1261" s="40"/>
      <c r="X1261" s="40"/>
      <c r="Y1261" s="40"/>
      <c r="Z1261" s="40"/>
      <c r="AA1261" s="40"/>
      <c r="AB1261" s="40"/>
      <c r="AC1261" s="40"/>
      <c r="AD1261" s="40"/>
      <c r="AE1261" s="40"/>
      <c r="AF1261" s="40"/>
      <c r="AG1261" s="40"/>
      <c r="AH1261" s="40"/>
      <c r="AI1261" s="40"/>
      <c r="AJ1261" s="40"/>
      <c r="AK1261" s="40"/>
      <c r="AL1261" s="40"/>
      <c r="AM1261" s="40"/>
      <c r="AN1261" s="40"/>
    </row>
    <row r="1262" spans="1:40" ht="14.5">
      <c r="A1262" s="3"/>
      <c r="B1262" s="3"/>
      <c r="C1262" s="3"/>
      <c r="D1262" s="3"/>
      <c r="E1262" s="3"/>
      <c r="F1262" s="3"/>
      <c r="G1262" s="3"/>
      <c r="H1262" s="3"/>
      <c r="I1262" s="3"/>
      <c r="J1262" s="3"/>
      <c r="K1262" s="3"/>
      <c r="L1262" s="3"/>
      <c r="M1262" s="3"/>
      <c r="N1262" s="3"/>
      <c r="O1262" s="3"/>
      <c r="P1262" s="3"/>
      <c r="Q1262" s="3"/>
      <c r="R1262" s="3"/>
      <c r="S1262" s="3"/>
      <c r="T1262" s="3"/>
      <c r="U1262" s="3"/>
      <c r="V1262" s="40"/>
      <c r="W1262" s="40"/>
      <c r="X1262" s="40"/>
      <c r="Y1262" s="40"/>
      <c r="Z1262" s="40"/>
      <c r="AA1262" s="40"/>
      <c r="AB1262" s="40"/>
      <c r="AC1262" s="40"/>
      <c r="AD1262" s="40"/>
      <c r="AE1262" s="40"/>
      <c r="AF1262" s="40"/>
      <c r="AG1262" s="40"/>
      <c r="AH1262" s="40"/>
      <c r="AI1262" s="40"/>
      <c r="AJ1262" s="40"/>
      <c r="AK1262" s="40"/>
      <c r="AL1262" s="40"/>
      <c r="AM1262" s="40"/>
      <c r="AN1262" s="40"/>
    </row>
    <row r="1263" spans="1:40" ht="14.5">
      <c r="A1263" s="3"/>
      <c r="B1263" s="3"/>
      <c r="C1263" s="3"/>
      <c r="D1263" s="3"/>
      <c r="E1263" s="3"/>
      <c r="F1263" s="3"/>
      <c r="G1263" s="3"/>
      <c r="H1263" s="3"/>
      <c r="I1263" s="3"/>
      <c r="J1263" s="3"/>
      <c r="K1263" s="3"/>
      <c r="L1263" s="3"/>
      <c r="M1263" s="3"/>
      <c r="N1263" s="3"/>
      <c r="O1263" s="3"/>
      <c r="P1263" s="3"/>
      <c r="Q1263" s="3"/>
      <c r="R1263" s="3"/>
      <c r="S1263" s="3"/>
      <c r="T1263" s="3"/>
      <c r="U1263" s="3"/>
      <c r="V1263" s="40"/>
      <c r="W1263" s="40"/>
      <c r="X1263" s="40"/>
      <c r="Y1263" s="40"/>
      <c r="Z1263" s="40"/>
      <c r="AA1263" s="40"/>
      <c r="AB1263" s="40"/>
      <c r="AC1263" s="40"/>
      <c r="AD1263" s="40"/>
      <c r="AE1263" s="40"/>
      <c r="AF1263" s="40"/>
      <c r="AG1263" s="40"/>
      <c r="AH1263" s="40"/>
      <c r="AI1263" s="40"/>
      <c r="AJ1263" s="40"/>
      <c r="AK1263" s="40"/>
      <c r="AL1263" s="40"/>
      <c r="AM1263" s="40"/>
      <c r="AN1263" s="40"/>
    </row>
    <row r="1264" spans="1:40" ht="14.5">
      <c r="A1264" s="3"/>
      <c r="B1264" s="3"/>
      <c r="C1264" s="3"/>
      <c r="D1264" s="3"/>
      <c r="E1264" s="3"/>
      <c r="F1264" s="3"/>
      <c r="G1264" s="3"/>
      <c r="H1264" s="3"/>
      <c r="I1264" s="3"/>
      <c r="J1264" s="3"/>
      <c r="K1264" s="3"/>
      <c r="L1264" s="3"/>
      <c r="M1264" s="3"/>
      <c r="N1264" s="3"/>
      <c r="O1264" s="3"/>
      <c r="P1264" s="3"/>
      <c r="Q1264" s="3"/>
      <c r="R1264" s="3"/>
      <c r="S1264" s="3"/>
      <c r="T1264" s="3"/>
      <c r="U1264" s="3"/>
      <c r="V1264" s="40"/>
      <c r="W1264" s="40"/>
      <c r="X1264" s="40"/>
      <c r="Y1264" s="40"/>
      <c r="Z1264" s="40"/>
      <c r="AA1264" s="40"/>
      <c r="AB1264" s="40"/>
      <c r="AC1264" s="40"/>
      <c r="AD1264" s="40"/>
      <c r="AE1264" s="40"/>
      <c r="AF1264" s="40"/>
      <c r="AG1264" s="40"/>
      <c r="AH1264" s="40"/>
      <c r="AI1264" s="40"/>
      <c r="AJ1264" s="40"/>
      <c r="AK1264" s="40"/>
      <c r="AL1264" s="40"/>
      <c r="AM1264" s="40"/>
      <c r="AN1264" s="40"/>
    </row>
    <row r="1265" spans="1:40" ht="14.5">
      <c r="A1265" s="3"/>
      <c r="B1265" s="3"/>
      <c r="C1265" s="3"/>
      <c r="D1265" s="3"/>
      <c r="E1265" s="3"/>
      <c r="F1265" s="3"/>
      <c r="G1265" s="3"/>
      <c r="H1265" s="3"/>
      <c r="I1265" s="3"/>
      <c r="J1265" s="3"/>
      <c r="K1265" s="3"/>
      <c r="L1265" s="3"/>
      <c r="M1265" s="3"/>
      <c r="N1265" s="3"/>
      <c r="O1265" s="3"/>
      <c r="P1265" s="3"/>
      <c r="Q1265" s="3"/>
      <c r="R1265" s="3"/>
      <c r="S1265" s="3"/>
      <c r="T1265" s="3"/>
      <c r="U1265" s="3"/>
      <c r="V1265" s="40"/>
      <c r="W1265" s="40"/>
      <c r="X1265" s="40"/>
      <c r="Y1265" s="40"/>
      <c r="Z1265" s="40"/>
      <c r="AA1265" s="40"/>
      <c r="AB1265" s="40"/>
      <c r="AC1265" s="40"/>
      <c r="AD1265" s="40"/>
      <c r="AE1265" s="40"/>
      <c r="AF1265" s="40"/>
      <c r="AG1265" s="40"/>
      <c r="AH1265" s="40"/>
      <c r="AI1265" s="40"/>
      <c r="AJ1265" s="40"/>
      <c r="AK1265" s="40"/>
      <c r="AL1265" s="40"/>
      <c r="AM1265" s="40"/>
      <c r="AN1265" s="40"/>
    </row>
    <row r="1266" spans="1:40" ht="14.5">
      <c r="A1266" s="3"/>
      <c r="B1266" s="3"/>
      <c r="C1266" s="3"/>
      <c r="D1266" s="3"/>
      <c r="E1266" s="3"/>
      <c r="F1266" s="3"/>
      <c r="G1266" s="3"/>
      <c r="H1266" s="3"/>
      <c r="I1266" s="3"/>
      <c r="J1266" s="3"/>
      <c r="K1266" s="3"/>
      <c r="L1266" s="3"/>
      <c r="M1266" s="3"/>
      <c r="N1266" s="3"/>
      <c r="O1266" s="3"/>
      <c r="P1266" s="3"/>
      <c r="Q1266" s="3"/>
      <c r="R1266" s="3"/>
      <c r="S1266" s="3"/>
      <c r="T1266" s="3"/>
      <c r="U1266" s="3"/>
      <c r="V1266" s="40"/>
      <c r="W1266" s="40"/>
      <c r="X1266" s="40"/>
      <c r="Y1266" s="40"/>
      <c r="Z1266" s="40"/>
      <c r="AA1266" s="40"/>
      <c r="AB1266" s="40"/>
      <c r="AC1266" s="40"/>
      <c r="AD1266" s="40"/>
      <c r="AE1266" s="40"/>
      <c r="AF1266" s="40"/>
      <c r="AG1266" s="40"/>
      <c r="AH1266" s="40"/>
      <c r="AI1266" s="40"/>
      <c r="AJ1266" s="40"/>
      <c r="AK1266" s="40"/>
      <c r="AL1266" s="40"/>
      <c r="AM1266" s="40"/>
      <c r="AN1266" s="40"/>
    </row>
    <row r="1267" spans="1:40" ht="14.5">
      <c r="A1267" s="3"/>
      <c r="B1267" s="3"/>
      <c r="C1267" s="3"/>
      <c r="D1267" s="3"/>
      <c r="E1267" s="3"/>
      <c r="F1267" s="3"/>
      <c r="G1267" s="3"/>
      <c r="H1267" s="3"/>
      <c r="I1267" s="3"/>
      <c r="J1267" s="3"/>
      <c r="K1267" s="3"/>
      <c r="L1267" s="3"/>
      <c r="M1267" s="3"/>
      <c r="N1267" s="3"/>
      <c r="O1267" s="3"/>
      <c r="P1267" s="3"/>
      <c r="Q1267" s="3"/>
      <c r="R1267" s="3"/>
      <c r="S1267" s="3"/>
      <c r="T1267" s="3"/>
      <c r="U1267" s="3"/>
      <c r="V1267" s="40"/>
      <c r="W1267" s="40"/>
      <c r="X1267" s="40"/>
      <c r="Y1267" s="40"/>
      <c r="Z1267" s="40"/>
      <c r="AA1267" s="40"/>
      <c r="AB1267" s="40"/>
      <c r="AC1267" s="40"/>
      <c r="AD1267" s="40"/>
      <c r="AE1267" s="40"/>
      <c r="AF1267" s="40"/>
      <c r="AG1267" s="40"/>
      <c r="AH1267" s="40"/>
      <c r="AI1267" s="40"/>
      <c r="AJ1267" s="40"/>
      <c r="AK1267" s="40"/>
      <c r="AL1267" s="40"/>
      <c r="AM1267" s="40"/>
      <c r="AN1267" s="40"/>
    </row>
    <row r="1268" spans="1:40" ht="14.5">
      <c r="A1268" s="3"/>
      <c r="B1268" s="3"/>
      <c r="C1268" s="3"/>
      <c r="D1268" s="3"/>
      <c r="E1268" s="3"/>
      <c r="F1268" s="3"/>
      <c r="G1268" s="3"/>
      <c r="H1268" s="3"/>
      <c r="I1268" s="3"/>
      <c r="J1268" s="3"/>
      <c r="K1268" s="3"/>
      <c r="L1268" s="3"/>
      <c r="M1268" s="3"/>
      <c r="N1268" s="3"/>
      <c r="O1268" s="3"/>
      <c r="P1268" s="3"/>
      <c r="Q1268" s="3"/>
      <c r="R1268" s="3"/>
      <c r="S1268" s="3"/>
      <c r="T1268" s="3"/>
      <c r="U1268" s="3"/>
      <c r="V1268" s="40"/>
      <c r="W1268" s="40"/>
      <c r="X1268" s="40"/>
      <c r="Y1268" s="40"/>
      <c r="Z1268" s="40"/>
      <c r="AA1268" s="40"/>
      <c r="AB1268" s="40"/>
      <c r="AC1268" s="40"/>
      <c r="AD1268" s="40"/>
      <c r="AE1268" s="40"/>
      <c r="AF1268" s="40"/>
      <c r="AG1268" s="40"/>
      <c r="AH1268" s="40"/>
      <c r="AI1268" s="40"/>
      <c r="AJ1268" s="40"/>
      <c r="AK1268" s="40"/>
      <c r="AL1268" s="40"/>
      <c r="AM1268" s="40"/>
      <c r="AN1268" s="40"/>
    </row>
    <row r="1269" spans="1:40" ht="14.5">
      <c r="A1269" s="3"/>
      <c r="B1269" s="3"/>
      <c r="C1269" s="3"/>
      <c r="D1269" s="3"/>
      <c r="E1269" s="3"/>
      <c r="F1269" s="3"/>
      <c r="G1269" s="3"/>
      <c r="H1269" s="3"/>
      <c r="I1269" s="3"/>
      <c r="J1269" s="3"/>
      <c r="K1269" s="3"/>
      <c r="L1269" s="3"/>
      <c r="M1269" s="3"/>
      <c r="N1269" s="3"/>
      <c r="O1269" s="3"/>
      <c r="P1269" s="3"/>
      <c r="Q1269" s="3"/>
      <c r="R1269" s="3"/>
      <c r="S1269" s="3"/>
      <c r="T1269" s="3"/>
      <c r="U1269" s="3"/>
      <c r="V1269" s="40"/>
      <c r="W1269" s="40"/>
      <c r="X1269" s="40"/>
      <c r="Y1269" s="40"/>
      <c r="Z1269" s="40"/>
      <c r="AA1269" s="40"/>
      <c r="AB1269" s="40"/>
      <c r="AC1269" s="40"/>
      <c r="AD1269" s="40"/>
      <c r="AE1269" s="40"/>
      <c r="AF1269" s="40"/>
      <c r="AG1269" s="40"/>
      <c r="AH1269" s="40"/>
      <c r="AI1269" s="40"/>
      <c r="AJ1269" s="40"/>
      <c r="AK1269" s="40"/>
      <c r="AL1269" s="40"/>
      <c r="AM1269" s="40"/>
      <c r="AN1269" s="40"/>
    </row>
    <row r="1270" spans="1:40" ht="14.5">
      <c r="A1270" s="3"/>
      <c r="B1270" s="3"/>
      <c r="C1270" s="3"/>
      <c r="D1270" s="3"/>
      <c r="E1270" s="3"/>
      <c r="F1270" s="3"/>
      <c r="G1270" s="3"/>
      <c r="H1270" s="3"/>
      <c r="I1270" s="3"/>
      <c r="J1270" s="3"/>
      <c r="K1270" s="3"/>
      <c r="L1270" s="3"/>
      <c r="M1270" s="3"/>
      <c r="N1270" s="3"/>
      <c r="O1270" s="3"/>
      <c r="P1270" s="3"/>
      <c r="Q1270" s="3"/>
      <c r="R1270" s="3"/>
      <c r="S1270" s="3"/>
      <c r="T1270" s="3"/>
      <c r="U1270" s="3"/>
      <c r="V1270" s="40"/>
      <c r="W1270" s="40"/>
      <c r="X1270" s="40"/>
      <c r="Y1270" s="40"/>
      <c r="Z1270" s="40"/>
      <c r="AA1270" s="40"/>
      <c r="AB1270" s="40"/>
      <c r="AC1270" s="40"/>
      <c r="AD1270" s="40"/>
      <c r="AE1270" s="40"/>
      <c r="AF1270" s="40"/>
      <c r="AG1270" s="40"/>
      <c r="AH1270" s="40"/>
      <c r="AI1270" s="40"/>
      <c r="AJ1270" s="40"/>
      <c r="AK1270" s="40"/>
      <c r="AL1270" s="40"/>
      <c r="AM1270" s="40"/>
      <c r="AN1270" s="40"/>
    </row>
    <row r="1271" spans="1:40" ht="14.5">
      <c r="A1271" s="3"/>
      <c r="B1271" s="3"/>
      <c r="C1271" s="3"/>
      <c r="D1271" s="3"/>
      <c r="E1271" s="3"/>
      <c r="F1271" s="3"/>
      <c r="G1271" s="3"/>
      <c r="H1271" s="3"/>
      <c r="I1271" s="3"/>
      <c r="J1271" s="3"/>
      <c r="K1271" s="3"/>
      <c r="L1271" s="3"/>
      <c r="M1271" s="3"/>
      <c r="N1271" s="3"/>
      <c r="O1271" s="3"/>
      <c r="P1271" s="3"/>
      <c r="Q1271" s="3"/>
      <c r="R1271" s="3"/>
      <c r="S1271" s="3"/>
      <c r="T1271" s="3"/>
      <c r="U1271" s="3"/>
      <c r="V1271" s="40"/>
      <c r="W1271" s="40"/>
      <c r="X1271" s="40"/>
      <c r="Y1271" s="40"/>
      <c r="Z1271" s="40"/>
      <c r="AA1271" s="40"/>
      <c r="AB1271" s="40"/>
      <c r="AC1271" s="40"/>
      <c r="AD1271" s="40"/>
      <c r="AE1271" s="40"/>
      <c r="AF1271" s="40"/>
      <c r="AG1271" s="40"/>
      <c r="AH1271" s="40"/>
      <c r="AI1271" s="40"/>
      <c r="AJ1271" s="40"/>
      <c r="AK1271" s="40"/>
      <c r="AL1271" s="40"/>
      <c r="AM1271" s="40"/>
      <c r="AN1271" s="40"/>
    </row>
    <row r="1272" spans="1:40" ht="14.5">
      <c r="A1272" s="3"/>
      <c r="B1272" s="3"/>
      <c r="C1272" s="3"/>
      <c r="D1272" s="3"/>
      <c r="E1272" s="3"/>
      <c r="F1272" s="3"/>
      <c r="G1272" s="3"/>
      <c r="H1272" s="3"/>
      <c r="I1272" s="3"/>
      <c r="J1272" s="3"/>
      <c r="K1272" s="3"/>
      <c r="L1272" s="3"/>
      <c r="M1272" s="3"/>
      <c r="N1272" s="3"/>
      <c r="O1272" s="3"/>
      <c r="P1272" s="3"/>
      <c r="Q1272" s="3"/>
      <c r="R1272" s="3"/>
      <c r="S1272" s="3"/>
      <c r="T1272" s="3"/>
      <c r="U1272" s="3"/>
      <c r="V1272" s="40"/>
      <c r="W1272" s="40"/>
      <c r="X1272" s="40"/>
      <c r="Y1272" s="40"/>
      <c r="Z1272" s="40"/>
      <c r="AA1272" s="40"/>
      <c r="AB1272" s="40"/>
      <c r="AC1272" s="40"/>
      <c r="AD1272" s="40"/>
      <c r="AE1272" s="40"/>
      <c r="AF1272" s="40"/>
      <c r="AG1272" s="40"/>
      <c r="AH1272" s="40"/>
      <c r="AI1272" s="40"/>
      <c r="AJ1272" s="40"/>
      <c r="AK1272" s="40"/>
      <c r="AL1272" s="40"/>
      <c r="AM1272" s="40"/>
      <c r="AN1272" s="40"/>
    </row>
    <row r="1273" spans="1:40" ht="14.5">
      <c r="A1273" s="3"/>
      <c r="B1273" s="3"/>
      <c r="C1273" s="3"/>
      <c r="D1273" s="3"/>
      <c r="E1273" s="3"/>
      <c r="F1273" s="3"/>
      <c r="G1273" s="3"/>
      <c r="H1273" s="3"/>
      <c r="I1273" s="3"/>
      <c r="J1273" s="3"/>
      <c r="K1273" s="3"/>
      <c r="L1273" s="3"/>
      <c r="M1273" s="3"/>
      <c r="N1273" s="3"/>
      <c r="O1273" s="3"/>
      <c r="P1273" s="3"/>
      <c r="Q1273" s="3"/>
      <c r="R1273" s="3"/>
      <c r="S1273" s="3"/>
      <c r="T1273" s="3"/>
      <c r="U1273" s="3"/>
      <c r="V1273" s="40"/>
      <c r="W1273" s="40"/>
      <c r="X1273" s="40"/>
      <c r="Y1273" s="40"/>
      <c r="Z1273" s="40"/>
      <c r="AA1273" s="40"/>
      <c r="AB1273" s="40"/>
      <c r="AC1273" s="40"/>
      <c r="AD1273" s="40"/>
      <c r="AE1273" s="40"/>
      <c r="AF1273" s="40"/>
      <c r="AG1273" s="40"/>
      <c r="AH1273" s="40"/>
      <c r="AI1273" s="40"/>
      <c r="AJ1273" s="40"/>
      <c r="AK1273" s="40"/>
      <c r="AL1273" s="40"/>
      <c r="AM1273" s="40"/>
      <c r="AN1273" s="40"/>
    </row>
    <row r="1274" spans="1:40" ht="14.5">
      <c r="A1274" s="3"/>
      <c r="B1274" s="3"/>
      <c r="C1274" s="3"/>
      <c r="D1274" s="3"/>
      <c r="E1274" s="3"/>
      <c r="F1274" s="3"/>
      <c r="G1274" s="3"/>
      <c r="H1274" s="3"/>
      <c r="I1274" s="3"/>
      <c r="J1274" s="3"/>
      <c r="K1274" s="3"/>
      <c r="L1274" s="3"/>
      <c r="M1274" s="3"/>
      <c r="N1274" s="3"/>
      <c r="O1274" s="3"/>
      <c r="P1274" s="3"/>
      <c r="Q1274" s="3"/>
      <c r="R1274" s="3"/>
      <c r="S1274" s="3"/>
      <c r="T1274" s="3"/>
      <c r="U1274" s="3"/>
      <c r="V1274" s="40"/>
      <c r="W1274" s="40"/>
      <c r="X1274" s="40"/>
      <c r="Y1274" s="40"/>
      <c r="Z1274" s="40"/>
      <c r="AA1274" s="40"/>
      <c r="AB1274" s="40"/>
      <c r="AC1274" s="40"/>
      <c r="AD1274" s="40"/>
      <c r="AE1274" s="40"/>
      <c r="AF1274" s="40"/>
      <c r="AG1274" s="40"/>
      <c r="AH1274" s="40"/>
      <c r="AI1274" s="40"/>
      <c r="AJ1274" s="40"/>
      <c r="AK1274" s="40"/>
      <c r="AL1274" s="40"/>
      <c r="AM1274" s="40"/>
      <c r="AN1274" s="40"/>
    </row>
    <row r="1275" spans="1:40" ht="14.5">
      <c r="A1275" s="3"/>
      <c r="B1275" s="3"/>
      <c r="C1275" s="3"/>
      <c r="D1275" s="3"/>
      <c r="E1275" s="3"/>
      <c r="F1275" s="3"/>
      <c r="G1275" s="3"/>
      <c r="H1275" s="3"/>
      <c r="I1275" s="3"/>
      <c r="J1275" s="3"/>
      <c r="K1275" s="3"/>
      <c r="L1275" s="3"/>
      <c r="M1275" s="3"/>
      <c r="N1275" s="3"/>
      <c r="O1275" s="3"/>
      <c r="P1275" s="3"/>
      <c r="Q1275" s="3"/>
      <c r="R1275" s="3"/>
      <c r="S1275" s="3"/>
      <c r="T1275" s="3"/>
      <c r="U1275" s="3"/>
      <c r="V1275" s="40"/>
      <c r="W1275" s="40"/>
      <c r="X1275" s="40"/>
      <c r="Y1275" s="40"/>
      <c r="Z1275" s="40"/>
      <c r="AA1275" s="40"/>
      <c r="AB1275" s="40"/>
      <c r="AC1275" s="40"/>
      <c r="AD1275" s="40"/>
      <c r="AE1275" s="40"/>
      <c r="AF1275" s="40"/>
      <c r="AG1275" s="40"/>
      <c r="AH1275" s="40"/>
      <c r="AI1275" s="40"/>
      <c r="AJ1275" s="40"/>
      <c r="AK1275" s="40"/>
      <c r="AL1275" s="40"/>
      <c r="AM1275" s="40"/>
      <c r="AN1275" s="40"/>
    </row>
    <row r="1276" spans="1:40" ht="14.5">
      <c r="A1276" s="3"/>
      <c r="B1276" s="3"/>
      <c r="C1276" s="3"/>
      <c r="D1276" s="3"/>
      <c r="E1276" s="3"/>
      <c r="F1276" s="3"/>
      <c r="G1276" s="3"/>
      <c r="H1276" s="3"/>
      <c r="I1276" s="3"/>
      <c r="J1276" s="3"/>
      <c r="K1276" s="3"/>
      <c r="L1276" s="3"/>
      <c r="M1276" s="3"/>
      <c r="N1276" s="3"/>
      <c r="O1276" s="3"/>
      <c r="P1276" s="3"/>
      <c r="Q1276" s="3"/>
      <c r="R1276" s="3"/>
      <c r="S1276" s="3"/>
      <c r="T1276" s="3"/>
      <c r="U1276" s="3"/>
      <c r="V1276" s="40"/>
      <c r="W1276" s="40"/>
      <c r="X1276" s="40"/>
      <c r="Y1276" s="40"/>
      <c r="Z1276" s="40"/>
      <c r="AA1276" s="40"/>
      <c r="AB1276" s="40"/>
      <c r="AC1276" s="40"/>
      <c r="AD1276" s="40"/>
      <c r="AE1276" s="40"/>
      <c r="AF1276" s="40"/>
      <c r="AG1276" s="40"/>
      <c r="AH1276" s="40"/>
      <c r="AI1276" s="40"/>
      <c r="AJ1276" s="40"/>
      <c r="AK1276" s="40"/>
      <c r="AL1276" s="40"/>
      <c r="AM1276" s="40"/>
      <c r="AN1276" s="40"/>
    </row>
    <row r="1277" spans="1:40" ht="14.5">
      <c r="A1277" s="3"/>
      <c r="B1277" s="3"/>
      <c r="C1277" s="3"/>
      <c r="D1277" s="3"/>
      <c r="E1277" s="3"/>
      <c r="F1277" s="3"/>
      <c r="G1277" s="3"/>
      <c r="H1277" s="3"/>
      <c r="I1277" s="3"/>
      <c r="J1277" s="3"/>
      <c r="K1277" s="3"/>
      <c r="L1277" s="3"/>
      <c r="M1277" s="3"/>
      <c r="N1277" s="3"/>
      <c r="O1277" s="3"/>
      <c r="P1277" s="3"/>
      <c r="Q1277" s="3"/>
      <c r="R1277" s="3"/>
      <c r="S1277" s="3"/>
      <c r="T1277" s="3"/>
      <c r="U1277" s="3"/>
      <c r="V1277" s="40"/>
      <c r="W1277" s="40"/>
      <c r="X1277" s="40"/>
      <c r="Y1277" s="40"/>
      <c r="Z1277" s="40"/>
      <c r="AA1277" s="40"/>
      <c r="AB1277" s="40"/>
      <c r="AC1277" s="40"/>
      <c r="AD1277" s="40"/>
      <c r="AE1277" s="40"/>
      <c r="AF1277" s="40"/>
      <c r="AG1277" s="40"/>
      <c r="AH1277" s="40"/>
      <c r="AI1277" s="40"/>
      <c r="AJ1277" s="40"/>
      <c r="AK1277" s="40"/>
      <c r="AL1277" s="40"/>
      <c r="AM1277" s="40"/>
      <c r="AN1277" s="40"/>
    </row>
    <row r="1278" spans="1:40" ht="14.5">
      <c r="A1278" s="3"/>
      <c r="B1278" s="3"/>
      <c r="C1278" s="3"/>
      <c r="D1278" s="3"/>
      <c r="E1278" s="3"/>
      <c r="F1278" s="3"/>
      <c r="G1278" s="3"/>
      <c r="H1278" s="3"/>
      <c r="I1278" s="3"/>
      <c r="J1278" s="3"/>
      <c r="K1278" s="3"/>
      <c r="L1278" s="3"/>
      <c r="M1278" s="3"/>
      <c r="N1278" s="3"/>
      <c r="O1278" s="3"/>
      <c r="P1278" s="3"/>
      <c r="Q1278" s="3"/>
      <c r="R1278" s="3"/>
      <c r="S1278" s="3"/>
      <c r="T1278" s="3"/>
      <c r="U1278" s="3"/>
      <c r="V1278" s="40"/>
      <c r="W1278" s="40"/>
      <c r="X1278" s="40"/>
      <c r="Y1278" s="40"/>
      <c r="Z1278" s="40"/>
      <c r="AA1278" s="40"/>
      <c r="AB1278" s="40"/>
      <c r="AC1278" s="40"/>
      <c r="AD1278" s="40"/>
      <c r="AE1278" s="40"/>
      <c r="AF1278" s="40"/>
      <c r="AG1278" s="40"/>
      <c r="AH1278" s="40"/>
      <c r="AI1278" s="40"/>
      <c r="AJ1278" s="40"/>
      <c r="AK1278" s="40"/>
      <c r="AL1278" s="40"/>
      <c r="AM1278" s="40"/>
      <c r="AN1278" s="40"/>
    </row>
    <row r="1279" spans="1:40" ht="14.5">
      <c r="A1279" s="3"/>
      <c r="B1279" s="3"/>
      <c r="C1279" s="3"/>
      <c r="D1279" s="3"/>
      <c r="E1279" s="3"/>
      <c r="F1279" s="3"/>
      <c r="G1279" s="3"/>
      <c r="H1279" s="3"/>
      <c r="I1279" s="3"/>
      <c r="J1279" s="3"/>
      <c r="K1279" s="3"/>
      <c r="L1279" s="3"/>
      <c r="M1279" s="3"/>
      <c r="N1279" s="3"/>
      <c r="O1279" s="3"/>
      <c r="P1279" s="3"/>
      <c r="Q1279" s="3"/>
      <c r="R1279" s="3"/>
      <c r="S1279" s="3"/>
      <c r="T1279" s="3"/>
      <c r="U1279" s="3"/>
      <c r="V1279" s="40"/>
      <c r="W1279" s="40"/>
      <c r="X1279" s="40"/>
      <c r="Y1279" s="40"/>
      <c r="Z1279" s="40"/>
      <c r="AA1279" s="40"/>
      <c r="AB1279" s="40"/>
      <c r="AC1279" s="40"/>
      <c r="AD1279" s="40"/>
      <c r="AE1279" s="40"/>
      <c r="AF1279" s="40"/>
      <c r="AG1279" s="40"/>
      <c r="AH1279" s="40"/>
      <c r="AI1279" s="40"/>
      <c r="AJ1279" s="40"/>
      <c r="AK1279" s="40"/>
      <c r="AL1279" s="40"/>
      <c r="AM1279" s="40"/>
      <c r="AN1279" s="40"/>
    </row>
    <row r="1280" spans="1:40" ht="14.5">
      <c r="A1280" s="3"/>
      <c r="B1280" s="3"/>
      <c r="C1280" s="3"/>
      <c r="D1280" s="3"/>
      <c r="E1280" s="3"/>
      <c r="F1280" s="3"/>
      <c r="G1280" s="3"/>
      <c r="H1280" s="3"/>
      <c r="I1280" s="3"/>
      <c r="J1280" s="3"/>
      <c r="K1280" s="3"/>
      <c r="L1280" s="3"/>
      <c r="M1280" s="3"/>
      <c r="N1280" s="3"/>
      <c r="O1280" s="3"/>
      <c r="P1280" s="3"/>
      <c r="Q1280" s="3"/>
      <c r="R1280" s="3"/>
      <c r="S1280" s="3"/>
      <c r="T1280" s="3"/>
      <c r="U1280" s="3"/>
      <c r="V1280" s="40"/>
      <c r="W1280" s="40"/>
      <c r="X1280" s="40"/>
      <c r="Y1280" s="40"/>
      <c r="Z1280" s="40"/>
      <c r="AA1280" s="40"/>
      <c r="AB1280" s="40"/>
      <c r="AC1280" s="40"/>
      <c r="AD1280" s="40"/>
      <c r="AE1280" s="40"/>
      <c r="AF1280" s="40"/>
      <c r="AG1280" s="40"/>
      <c r="AH1280" s="40"/>
      <c r="AI1280" s="40"/>
      <c r="AJ1280" s="40"/>
      <c r="AK1280" s="40"/>
      <c r="AL1280" s="40"/>
      <c r="AM1280" s="40"/>
      <c r="AN1280" s="40"/>
    </row>
    <row r="1281" spans="1:40" ht="14.5">
      <c r="A1281" s="3"/>
      <c r="B1281" s="3"/>
      <c r="C1281" s="3"/>
      <c r="D1281" s="3"/>
      <c r="E1281" s="3"/>
      <c r="F1281" s="3"/>
      <c r="G1281" s="3"/>
      <c r="H1281" s="3"/>
      <c r="I1281" s="3"/>
      <c r="J1281" s="3"/>
      <c r="K1281" s="3"/>
      <c r="L1281" s="3"/>
      <c r="M1281" s="3"/>
      <c r="N1281" s="3"/>
      <c r="O1281" s="3"/>
      <c r="P1281" s="3"/>
      <c r="Q1281" s="3"/>
      <c r="R1281" s="3"/>
      <c r="S1281" s="3"/>
      <c r="T1281" s="3"/>
      <c r="U1281" s="3"/>
      <c r="V1281" s="40"/>
      <c r="W1281" s="40"/>
      <c r="X1281" s="40"/>
      <c r="Y1281" s="40"/>
      <c r="Z1281" s="40"/>
      <c r="AA1281" s="40"/>
      <c r="AB1281" s="40"/>
      <c r="AC1281" s="40"/>
      <c r="AD1281" s="40"/>
      <c r="AE1281" s="40"/>
      <c r="AF1281" s="40"/>
      <c r="AG1281" s="40"/>
      <c r="AH1281" s="40"/>
      <c r="AI1281" s="40"/>
      <c r="AJ1281" s="40"/>
      <c r="AK1281" s="40"/>
      <c r="AL1281" s="40"/>
      <c r="AM1281" s="40"/>
      <c r="AN1281" s="40"/>
    </row>
    <row r="1282" spans="1:40" ht="14.5">
      <c r="A1282" s="3"/>
      <c r="B1282" s="3"/>
      <c r="C1282" s="3"/>
      <c r="D1282" s="3"/>
      <c r="E1282" s="3"/>
      <c r="F1282" s="3"/>
      <c r="G1282" s="3"/>
      <c r="H1282" s="3"/>
      <c r="I1282" s="3"/>
      <c r="J1282" s="3"/>
      <c r="K1282" s="3"/>
      <c r="L1282" s="3"/>
      <c r="M1282" s="3"/>
      <c r="N1282" s="3"/>
      <c r="O1282" s="3"/>
      <c r="P1282" s="3"/>
      <c r="Q1282" s="3"/>
      <c r="R1282" s="3"/>
      <c r="S1282" s="3"/>
      <c r="T1282" s="3"/>
      <c r="U1282" s="3"/>
      <c r="V1282" s="40"/>
      <c r="W1282" s="40"/>
      <c r="X1282" s="40"/>
      <c r="Y1282" s="40"/>
      <c r="Z1282" s="40"/>
      <c r="AA1282" s="40"/>
      <c r="AB1282" s="40"/>
      <c r="AC1282" s="40"/>
      <c r="AD1282" s="40"/>
      <c r="AE1282" s="40"/>
      <c r="AF1282" s="40"/>
      <c r="AG1282" s="40"/>
      <c r="AH1282" s="40"/>
      <c r="AI1282" s="40"/>
      <c r="AJ1282" s="40"/>
      <c r="AK1282" s="40"/>
      <c r="AL1282" s="40"/>
      <c r="AM1282" s="40"/>
      <c r="AN1282" s="40"/>
    </row>
    <row r="1283" spans="1:40" ht="14.5">
      <c r="A1283" s="3"/>
      <c r="B1283" s="3"/>
      <c r="C1283" s="3"/>
      <c r="D1283" s="3"/>
      <c r="E1283" s="3"/>
      <c r="F1283" s="3"/>
      <c r="G1283" s="3"/>
      <c r="H1283" s="3"/>
      <c r="I1283" s="3"/>
      <c r="J1283" s="3"/>
      <c r="K1283" s="3"/>
      <c r="L1283" s="3"/>
      <c r="M1283" s="3"/>
      <c r="N1283" s="3"/>
      <c r="O1283" s="3"/>
      <c r="P1283" s="3"/>
      <c r="Q1283" s="3"/>
      <c r="R1283" s="3"/>
      <c r="S1283" s="3"/>
      <c r="T1283" s="3"/>
      <c r="U1283" s="3"/>
      <c r="V1283" s="40"/>
      <c r="W1283" s="40"/>
      <c r="X1283" s="40"/>
      <c r="Y1283" s="40"/>
      <c r="Z1283" s="40"/>
      <c r="AA1283" s="40"/>
      <c r="AB1283" s="40"/>
      <c r="AC1283" s="40"/>
      <c r="AD1283" s="40"/>
      <c r="AE1283" s="40"/>
      <c r="AF1283" s="40"/>
      <c r="AG1283" s="40"/>
      <c r="AH1283" s="40"/>
      <c r="AI1283" s="40"/>
      <c r="AJ1283" s="40"/>
      <c r="AK1283" s="40"/>
      <c r="AL1283" s="40"/>
      <c r="AM1283" s="40"/>
      <c r="AN1283" s="40"/>
    </row>
    <row r="1284" spans="1:40" ht="14.5">
      <c r="A1284" s="3"/>
      <c r="B1284" s="3"/>
      <c r="C1284" s="3"/>
      <c r="D1284" s="3"/>
      <c r="E1284" s="3"/>
      <c r="F1284" s="3"/>
      <c r="G1284" s="3"/>
      <c r="H1284" s="3"/>
      <c r="I1284" s="3"/>
      <c r="J1284" s="3"/>
      <c r="K1284" s="3"/>
      <c r="L1284" s="3"/>
      <c r="M1284" s="3"/>
      <c r="N1284" s="3"/>
      <c r="O1284" s="3"/>
      <c r="P1284" s="3"/>
      <c r="Q1284" s="3"/>
      <c r="R1284" s="3"/>
      <c r="S1284" s="3"/>
      <c r="T1284" s="3"/>
      <c r="U1284" s="3"/>
      <c r="V1284" s="40"/>
      <c r="W1284" s="40"/>
      <c r="X1284" s="40"/>
      <c r="Y1284" s="40"/>
      <c r="Z1284" s="40"/>
      <c r="AA1284" s="40"/>
      <c r="AB1284" s="40"/>
      <c r="AC1284" s="40"/>
      <c r="AD1284" s="40"/>
      <c r="AE1284" s="40"/>
      <c r="AF1284" s="40"/>
      <c r="AG1284" s="40"/>
      <c r="AH1284" s="40"/>
      <c r="AI1284" s="40"/>
      <c r="AJ1284" s="40"/>
      <c r="AK1284" s="40"/>
      <c r="AL1284" s="40"/>
      <c r="AM1284" s="40"/>
      <c r="AN1284" s="40"/>
    </row>
    <row r="1285" spans="1:40" ht="14.5">
      <c r="A1285" s="3"/>
      <c r="B1285" s="3"/>
      <c r="C1285" s="3"/>
      <c r="D1285" s="3"/>
      <c r="E1285" s="3"/>
      <c r="F1285" s="3"/>
      <c r="G1285" s="3"/>
      <c r="H1285" s="3"/>
      <c r="I1285" s="3"/>
      <c r="J1285" s="3"/>
      <c r="K1285" s="3"/>
      <c r="L1285" s="3"/>
      <c r="M1285" s="3"/>
      <c r="N1285" s="3"/>
      <c r="O1285" s="3"/>
      <c r="P1285" s="3"/>
      <c r="Q1285" s="3"/>
      <c r="R1285" s="3"/>
      <c r="S1285" s="3"/>
      <c r="T1285" s="3"/>
      <c r="U1285" s="3"/>
      <c r="V1285" s="40"/>
      <c r="W1285" s="40"/>
      <c r="X1285" s="40"/>
      <c r="Y1285" s="40"/>
      <c r="Z1285" s="40"/>
      <c r="AA1285" s="40"/>
      <c r="AB1285" s="40"/>
      <c r="AC1285" s="40"/>
      <c r="AD1285" s="40"/>
      <c r="AE1285" s="40"/>
      <c r="AF1285" s="40"/>
      <c r="AG1285" s="40"/>
      <c r="AH1285" s="40"/>
      <c r="AI1285" s="40"/>
      <c r="AJ1285" s="40"/>
      <c r="AK1285" s="40"/>
      <c r="AL1285" s="40"/>
      <c r="AM1285" s="40"/>
      <c r="AN1285" s="40"/>
    </row>
    <row r="1286" spans="1:40" ht="14.5">
      <c r="A1286" s="3"/>
      <c r="B1286" s="3"/>
      <c r="C1286" s="3"/>
      <c r="D1286" s="3"/>
      <c r="E1286" s="3"/>
      <c r="F1286" s="3"/>
      <c r="G1286" s="3"/>
      <c r="H1286" s="3"/>
      <c r="I1286" s="3"/>
      <c r="J1286" s="3"/>
      <c r="K1286" s="3"/>
      <c r="L1286" s="3"/>
      <c r="M1286" s="3"/>
      <c r="N1286" s="3"/>
      <c r="O1286" s="3"/>
      <c r="P1286" s="3"/>
      <c r="Q1286" s="3"/>
      <c r="R1286" s="3"/>
      <c r="S1286" s="3"/>
      <c r="T1286" s="3"/>
      <c r="U1286" s="3"/>
      <c r="V1286" s="40"/>
      <c r="W1286" s="40"/>
      <c r="X1286" s="40"/>
      <c r="Y1286" s="40"/>
      <c r="Z1286" s="40"/>
      <c r="AA1286" s="40"/>
      <c r="AB1286" s="40"/>
      <c r="AC1286" s="40"/>
      <c r="AD1286" s="40"/>
      <c r="AE1286" s="40"/>
      <c r="AF1286" s="40"/>
      <c r="AG1286" s="40"/>
      <c r="AH1286" s="40"/>
      <c r="AI1286" s="40"/>
      <c r="AJ1286" s="40"/>
      <c r="AK1286" s="40"/>
      <c r="AL1286" s="40"/>
      <c r="AM1286" s="40"/>
      <c r="AN1286" s="40"/>
    </row>
    <row r="1287" spans="1:40" ht="14.5">
      <c r="A1287" s="3"/>
      <c r="B1287" s="3"/>
      <c r="C1287" s="3"/>
      <c r="D1287" s="3"/>
      <c r="E1287" s="3"/>
      <c r="F1287" s="3"/>
      <c r="G1287" s="3"/>
      <c r="H1287" s="3"/>
      <c r="I1287" s="3"/>
      <c r="J1287" s="3"/>
      <c r="K1287" s="3"/>
      <c r="L1287" s="3"/>
      <c r="M1287" s="3"/>
      <c r="N1287" s="3"/>
      <c r="O1287" s="3"/>
      <c r="P1287" s="3"/>
      <c r="Q1287" s="3"/>
      <c r="R1287" s="3"/>
      <c r="S1287" s="3"/>
      <c r="T1287" s="3"/>
      <c r="U1287" s="3"/>
      <c r="V1287" s="40"/>
      <c r="W1287" s="40"/>
      <c r="X1287" s="40"/>
      <c r="Y1287" s="40"/>
      <c r="Z1287" s="40"/>
      <c r="AA1287" s="40"/>
      <c r="AB1287" s="40"/>
      <c r="AC1287" s="40"/>
      <c r="AD1287" s="40"/>
      <c r="AE1287" s="40"/>
      <c r="AF1287" s="40"/>
      <c r="AG1287" s="40"/>
      <c r="AH1287" s="40"/>
      <c r="AI1287" s="40"/>
      <c r="AJ1287" s="40"/>
      <c r="AK1287" s="40"/>
      <c r="AL1287" s="40"/>
      <c r="AM1287" s="40"/>
      <c r="AN1287" s="40"/>
    </row>
    <row r="1288" spans="1:40" ht="14.5">
      <c r="A1288" s="3"/>
      <c r="B1288" s="3"/>
      <c r="C1288" s="3"/>
      <c r="D1288" s="3"/>
      <c r="E1288" s="3"/>
      <c r="F1288" s="3"/>
      <c r="G1288" s="3"/>
      <c r="H1288" s="3"/>
      <c r="I1288" s="3"/>
      <c r="J1288" s="3"/>
      <c r="K1288" s="3"/>
      <c r="L1288" s="3"/>
      <c r="M1288" s="3"/>
      <c r="N1288" s="3"/>
      <c r="O1288" s="3"/>
      <c r="P1288" s="3"/>
      <c r="Q1288" s="3"/>
      <c r="R1288" s="3"/>
      <c r="S1288" s="3"/>
      <c r="T1288" s="3"/>
      <c r="U1288" s="3"/>
      <c r="V1288" s="40"/>
      <c r="W1288" s="40"/>
      <c r="X1288" s="40"/>
      <c r="Y1288" s="40"/>
      <c r="Z1288" s="40"/>
      <c r="AA1288" s="40"/>
      <c r="AB1288" s="40"/>
      <c r="AC1288" s="40"/>
      <c r="AD1288" s="40"/>
      <c r="AE1288" s="40"/>
      <c r="AF1288" s="40"/>
      <c r="AG1288" s="40"/>
      <c r="AH1288" s="40"/>
      <c r="AI1288" s="40"/>
      <c r="AJ1288" s="40"/>
      <c r="AK1288" s="40"/>
      <c r="AL1288" s="40"/>
      <c r="AM1288" s="40"/>
      <c r="AN1288" s="40"/>
    </row>
    <row r="1289" spans="1:40" ht="14.5">
      <c r="A1289" s="3"/>
      <c r="B1289" s="3"/>
      <c r="C1289" s="3"/>
      <c r="D1289" s="3"/>
      <c r="E1289" s="3"/>
      <c r="F1289" s="3"/>
      <c r="G1289" s="3"/>
      <c r="H1289" s="3"/>
      <c r="I1289" s="3"/>
      <c r="J1289" s="3"/>
      <c r="K1289" s="3"/>
      <c r="L1289" s="3"/>
      <c r="M1289" s="3"/>
      <c r="N1289" s="3"/>
      <c r="O1289" s="3"/>
      <c r="P1289" s="3"/>
      <c r="Q1289" s="3"/>
      <c r="R1289" s="3"/>
      <c r="S1289" s="3"/>
      <c r="T1289" s="3"/>
      <c r="U1289" s="3"/>
      <c r="V1289" s="40"/>
      <c r="W1289" s="40"/>
      <c r="X1289" s="40"/>
      <c r="Y1289" s="40"/>
      <c r="Z1289" s="40"/>
      <c r="AA1289" s="40"/>
      <c r="AB1289" s="40"/>
      <c r="AC1289" s="40"/>
      <c r="AD1289" s="40"/>
      <c r="AE1289" s="40"/>
      <c r="AF1289" s="40"/>
      <c r="AG1289" s="40"/>
      <c r="AH1289" s="40"/>
      <c r="AI1289" s="40"/>
      <c r="AJ1289" s="40"/>
      <c r="AK1289" s="40"/>
      <c r="AL1289" s="40"/>
      <c r="AM1289" s="40"/>
      <c r="AN1289" s="40"/>
    </row>
    <row r="1290" spans="1:40" ht="14.5">
      <c r="A1290" s="3"/>
      <c r="B1290" s="3"/>
      <c r="C1290" s="3"/>
      <c r="D1290" s="3"/>
      <c r="E1290" s="3"/>
      <c r="F1290" s="3"/>
      <c r="G1290" s="3"/>
      <c r="H1290" s="3"/>
      <c r="I1290" s="3"/>
      <c r="J1290" s="3"/>
      <c r="K1290" s="3"/>
      <c r="L1290" s="3"/>
      <c r="M1290" s="3"/>
      <c r="N1290" s="3"/>
      <c r="O1290" s="3"/>
      <c r="P1290" s="3"/>
      <c r="Q1290" s="3"/>
      <c r="R1290" s="3"/>
      <c r="S1290" s="3"/>
      <c r="T1290" s="3"/>
      <c r="U1290" s="3"/>
      <c r="V1290" s="40"/>
      <c r="W1290" s="40"/>
      <c r="X1290" s="40"/>
      <c r="Y1290" s="40"/>
      <c r="Z1290" s="40"/>
      <c r="AA1290" s="40"/>
      <c r="AB1290" s="40"/>
      <c r="AC1290" s="40"/>
      <c r="AD1290" s="40"/>
      <c r="AE1290" s="40"/>
      <c r="AF1290" s="40"/>
      <c r="AG1290" s="40"/>
      <c r="AH1290" s="40"/>
      <c r="AI1290" s="40"/>
      <c r="AJ1290" s="40"/>
      <c r="AK1290" s="40"/>
      <c r="AL1290" s="40"/>
      <c r="AM1290" s="40"/>
      <c r="AN1290" s="40"/>
    </row>
    <row r="1291" spans="1:40" ht="14.5">
      <c r="A1291" s="3"/>
      <c r="B1291" s="3"/>
      <c r="C1291" s="3"/>
      <c r="D1291" s="3"/>
      <c r="E1291" s="3"/>
      <c r="F1291" s="3"/>
      <c r="G1291" s="3"/>
      <c r="H1291" s="3"/>
      <c r="I1291" s="3"/>
      <c r="J1291" s="3"/>
      <c r="K1291" s="3"/>
      <c r="L1291" s="3"/>
      <c r="M1291" s="3"/>
      <c r="N1291" s="3"/>
      <c r="O1291" s="3"/>
      <c r="P1291" s="3"/>
      <c r="Q1291" s="3"/>
      <c r="R1291" s="3"/>
      <c r="S1291" s="3"/>
      <c r="T1291" s="3"/>
      <c r="U1291" s="3"/>
      <c r="V1291" s="40"/>
      <c r="W1291" s="40"/>
      <c r="X1291" s="40"/>
      <c r="Y1291" s="40"/>
      <c r="Z1291" s="40"/>
      <c r="AA1291" s="40"/>
      <c r="AB1291" s="40"/>
      <c r="AC1291" s="40"/>
      <c r="AD1291" s="40"/>
      <c r="AE1291" s="40"/>
      <c r="AF1291" s="40"/>
      <c r="AG1291" s="40"/>
      <c r="AH1291" s="40"/>
      <c r="AI1291" s="40"/>
      <c r="AJ1291" s="40"/>
      <c r="AK1291" s="40"/>
      <c r="AL1291" s="40"/>
      <c r="AM1291" s="40"/>
      <c r="AN1291" s="40"/>
    </row>
    <row r="1292" spans="1:40" ht="14.5">
      <c r="A1292" s="3"/>
      <c r="B1292" s="3"/>
      <c r="C1292" s="3"/>
      <c r="D1292" s="3"/>
      <c r="E1292" s="3"/>
      <c r="F1292" s="3"/>
      <c r="G1292" s="3"/>
      <c r="H1292" s="3"/>
      <c r="I1292" s="3"/>
      <c r="J1292" s="3"/>
      <c r="K1292" s="3"/>
      <c r="L1292" s="3"/>
      <c r="M1292" s="3"/>
      <c r="N1292" s="3"/>
      <c r="O1292" s="3"/>
      <c r="P1292" s="3"/>
      <c r="Q1292" s="3"/>
      <c r="R1292" s="3"/>
      <c r="S1292" s="3"/>
      <c r="T1292" s="3"/>
      <c r="U1292" s="3"/>
      <c r="V1292" s="40"/>
      <c r="W1292" s="40"/>
      <c r="X1292" s="40"/>
      <c r="Y1292" s="40"/>
      <c r="Z1292" s="40"/>
      <c r="AA1292" s="40"/>
      <c r="AB1292" s="40"/>
      <c r="AC1292" s="40"/>
      <c r="AD1292" s="40"/>
      <c r="AE1292" s="40"/>
      <c r="AF1292" s="40"/>
      <c r="AG1292" s="40"/>
      <c r="AH1292" s="40"/>
      <c r="AI1292" s="40"/>
      <c r="AJ1292" s="40"/>
      <c r="AK1292" s="40"/>
      <c r="AL1292" s="40"/>
      <c r="AM1292" s="40"/>
      <c r="AN1292" s="40"/>
    </row>
    <row r="1293" spans="1:40" ht="14.5">
      <c r="A1293" s="3"/>
      <c r="B1293" s="3"/>
      <c r="C1293" s="3"/>
      <c r="D1293" s="3"/>
      <c r="E1293" s="3"/>
      <c r="F1293" s="3"/>
      <c r="G1293" s="3"/>
      <c r="H1293" s="3"/>
      <c r="I1293" s="3"/>
      <c r="J1293" s="3"/>
      <c r="K1293" s="3"/>
      <c r="L1293" s="3"/>
      <c r="M1293" s="3"/>
      <c r="N1293" s="3"/>
      <c r="O1293" s="3"/>
      <c r="P1293" s="3"/>
      <c r="Q1293" s="3"/>
      <c r="R1293" s="3"/>
      <c r="S1293" s="3"/>
      <c r="T1293" s="3"/>
      <c r="U1293" s="3"/>
      <c r="V1293" s="40"/>
      <c r="W1293" s="40"/>
      <c r="X1293" s="40"/>
      <c r="Y1293" s="40"/>
      <c r="Z1293" s="40"/>
      <c r="AA1293" s="40"/>
      <c r="AB1293" s="40"/>
      <c r="AC1293" s="40"/>
      <c r="AD1293" s="40"/>
      <c r="AE1293" s="40"/>
      <c r="AF1293" s="40"/>
      <c r="AG1293" s="40"/>
      <c r="AH1293" s="40"/>
      <c r="AI1293" s="40"/>
      <c r="AJ1293" s="40"/>
      <c r="AK1293" s="40"/>
      <c r="AL1293" s="40"/>
      <c r="AM1293" s="40"/>
      <c r="AN1293" s="40"/>
    </row>
    <row r="1294" spans="1:40" ht="14.5">
      <c r="A1294" s="3"/>
      <c r="B1294" s="3"/>
      <c r="C1294" s="3"/>
      <c r="D1294" s="3"/>
      <c r="E1294" s="3"/>
      <c r="F1294" s="3"/>
      <c r="G1294" s="3"/>
      <c r="H1294" s="3"/>
      <c r="I1294" s="3"/>
      <c r="J1294" s="3"/>
      <c r="K1294" s="3"/>
      <c r="L1294" s="3"/>
      <c r="M1294" s="3"/>
      <c r="N1294" s="3"/>
      <c r="O1294" s="3"/>
      <c r="P1294" s="3"/>
      <c r="Q1294" s="3"/>
      <c r="R1294" s="3"/>
      <c r="S1294" s="3"/>
      <c r="T1294" s="3"/>
      <c r="U1294" s="3"/>
      <c r="V1294" s="40"/>
      <c r="W1294" s="40"/>
      <c r="X1294" s="40"/>
      <c r="Y1294" s="40"/>
      <c r="Z1294" s="40"/>
      <c r="AA1294" s="40"/>
      <c r="AB1294" s="40"/>
      <c r="AC1294" s="40"/>
      <c r="AD1294" s="40"/>
      <c r="AE1294" s="40"/>
      <c r="AF1294" s="40"/>
      <c r="AG1294" s="40"/>
      <c r="AH1294" s="40"/>
      <c r="AI1294" s="40"/>
      <c r="AJ1294" s="40"/>
      <c r="AK1294" s="40"/>
      <c r="AL1294" s="40"/>
      <c r="AM1294" s="40"/>
      <c r="AN1294" s="40"/>
    </row>
    <row r="1295" spans="1:40" ht="14.5">
      <c r="A1295" s="3"/>
      <c r="B1295" s="3"/>
      <c r="C1295" s="3"/>
      <c r="D1295" s="3"/>
      <c r="E1295" s="3"/>
      <c r="F1295" s="3"/>
      <c r="G1295" s="3"/>
      <c r="H1295" s="3"/>
      <c r="I1295" s="3"/>
      <c r="J1295" s="3"/>
      <c r="K1295" s="3"/>
      <c r="L1295" s="3"/>
      <c r="M1295" s="3"/>
      <c r="N1295" s="3"/>
      <c r="O1295" s="3"/>
      <c r="P1295" s="3"/>
      <c r="Q1295" s="3"/>
      <c r="R1295" s="3"/>
      <c r="S1295" s="3"/>
      <c r="T1295" s="3"/>
      <c r="U1295" s="3"/>
      <c r="V1295" s="40"/>
      <c r="W1295" s="40"/>
      <c r="X1295" s="40"/>
      <c r="Y1295" s="40"/>
      <c r="Z1295" s="40"/>
      <c r="AA1295" s="40"/>
      <c r="AB1295" s="40"/>
      <c r="AC1295" s="40"/>
      <c r="AD1295" s="40"/>
      <c r="AE1295" s="40"/>
      <c r="AF1295" s="40"/>
      <c r="AG1295" s="40"/>
      <c r="AH1295" s="40"/>
      <c r="AI1295" s="40"/>
      <c r="AJ1295" s="40"/>
      <c r="AK1295" s="40"/>
      <c r="AL1295" s="40"/>
      <c r="AM1295" s="40"/>
      <c r="AN1295" s="40"/>
    </row>
    <row r="1296" spans="1:40" ht="14.5">
      <c r="A1296" s="3"/>
      <c r="B1296" s="3"/>
      <c r="C1296" s="3"/>
      <c r="D1296" s="3"/>
      <c r="E1296" s="3"/>
      <c r="F1296" s="3"/>
      <c r="G1296" s="3"/>
      <c r="H1296" s="3"/>
      <c r="I1296" s="3"/>
      <c r="J1296" s="3"/>
      <c r="K1296" s="3"/>
      <c r="L1296" s="3"/>
      <c r="M1296" s="3"/>
      <c r="N1296" s="3"/>
      <c r="O1296" s="3"/>
      <c r="P1296" s="3"/>
      <c r="Q1296" s="3"/>
      <c r="R1296" s="3"/>
      <c r="S1296" s="3"/>
      <c r="T1296" s="3"/>
      <c r="U1296" s="3"/>
      <c r="V1296" s="40"/>
      <c r="W1296" s="40"/>
      <c r="X1296" s="40"/>
      <c r="Y1296" s="40"/>
      <c r="Z1296" s="40"/>
      <c r="AA1296" s="40"/>
      <c r="AB1296" s="40"/>
      <c r="AC1296" s="40"/>
      <c r="AD1296" s="40"/>
      <c r="AE1296" s="40"/>
      <c r="AF1296" s="40"/>
      <c r="AG1296" s="40"/>
      <c r="AH1296" s="40"/>
      <c r="AI1296" s="40"/>
      <c r="AJ1296" s="40"/>
      <c r="AK1296" s="40"/>
      <c r="AL1296" s="40"/>
      <c r="AM1296" s="40"/>
      <c r="AN1296" s="40"/>
    </row>
    <row r="1297" spans="1:40" ht="14.5">
      <c r="A1297" s="3"/>
      <c r="B1297" s="3"/>
      <c r="C1297" s="3"/>
      <c r="D1297" s="3"/>
      <c r="E1297" s="3"/>
      <c r="F1297" s="3"/>
      <c r="G1297" s="3"/>
      <c r="H1297" s="3"/>
      <c r="I1297" s="3"/>
      <c r="J1297" s="3"/>
      <c r="K1297" s="3"/>
      <c r="L1297" s="3"/>
      <c r="M1297" s="3"/>
      <c r="N1297" s="3"/>
      <c r="O1297" s="3"/>
      <c r="P1297" s="3"/>
      <c r="Q1297" s="3"/>
      <c r="R1297" s="3"/>
      <c r="S1297" s="3"/>
      <c r="T1297" s="3"/>
      <c r="U1297" s="3"/>
      <c r="V1297" s="40"/>
      <c r="W1297" s="40"/>
      <c r="X1297" s="40"/>
      <c r="Y1297" s="40"/>
      <c r="Z1297" s="40"/>
      <c r="AA1297" s="40"/>
      <c r="AB1297" s="40"/>
      <c r="AC1297" s="40"/>
      <c r="AD1297" s="40"/>
      <c r="AE1297" s="40"/>
      <c r="AF1297" s="40"/>
      <c r="AG1297" s="40"/>
      <c r="AH1297" s="40"/>
      <c r="AI1297" s="40"/>
      <c r="AJ1297" s="40"/>
      <c r="AK1297" s="40"/>
      <c r="AL1297" s="40"/>
      <c r="AM1297" s="40"/>
      <c r="AN1297" s="40"/>
    </row>
    <row r="1298" spans="1:40" ht="14.5">
      <c r="A1298" s="3"/>
      <c r="B1298" s="3"/>
      <c r="C1298" s="3"/>
      <c r="D1298" s="3"/>
      <c r="E1298" s="3"/>
      <c r="F1298" s="3"/>
      <c r="G1298" s="3"/>
      <c r="H1298" s="3"/>
      <c r="I1298" s="3"/>
      <c r="J1298" s="3"/>
      <c r="K1298" s="3"/>
      <c r="L1298" s="3"/>
      <c r="M1298" s="3"/>
      <c r="N1298" s="3"/>
      <c r="O1298" s="3"/>
      <c r="P1298" s="3"/>
      <c r="Q1298" s="3"/>
      <c r="R1298" s="3"/>
      <c r="S1298" s="3"/>
      <c r="T1298" s="3"/>
      <c r="U1298" s="3"/>
      <c r="V1298" s="40"/>
      <c r="W1298" s="40"/>
      <c r="X1298" s="40"/>
      <c r="Y1298" s="40"/>
      <c r="Z1298" s="40"/>
      <c r="AA1298" s="40"/>
      <c r="AB1298" s="40"/>
      <c r="AC1298" s="40"/>
      <c r="AD1298" s="40"/>
      <c r="AE1298" s="40"/>
      <c r="AF1298" s="40"/>
      <c r="AG1298" s="40"/>
      <c r="AH1298" s="40"/>
      <c r="AI1298" s="40"/>
      <c r="AJ1298" s="40"/>
      <c r="AK1298" s="40"/>
      <c r="AL1298" s="40"/>
      <c r="AM1298" s="40"/>
      <c r="AN1298" s="40"/>
    </row>
    <row r="1299" spans="1:40" ht="14.5">
      <c r="A1299" s="3"/>
      <c r="B1299" s="3"/>
      <c r="C1299" s="3"/>
      <c r="D1299" s="3"/>
      <c r="E1299" s="3"/>
      <c r="F1299" s="3"/>
      <c r="G1299" s="3"/>
      <c r="H1299" s="3"/>
      <c r="I1299" s="3"/>
      <c r="J1299" s="3"/>
      <c r="K1299" s="3"/>
      <c r="L1299" s="3"/>
      <c r="M1299" s="3"/>
      <c r="N1299" s="3"/>
      <c r="O1299" s="3"/>
      <c r="P1299" s="3"/>
      <c r="Q1299" s="3"/>
      <c r="R1299" s="3"/>
      <c r="S1299" s="3"/>
      <c r="T1299" s="3"/>
      <c r="U1299" s="3"/>
      <c r="V1299" s="40"/>
      <c r="W1299" s="40"/>
      <c r="X1299" s="40"/>
      <c r="Y1299" s="40"/>
      <c r="Z1299" s="40"/>
      <c r="AA1299" s="40"/>
      <c r="AB1299" s="40"/>
      <c r="AC1299" s="40"/>
      <c r="AD1299" s="40"/>
      <c r="AE1299" s="40"/>
      <c r="AF1299" s="40"/>
      <c r="AG1299" s="40"/>
      <c r="AH1299" s="40"/>
      <c r="AI1299" s="40"/>
      <c r="AJ1299" s="40"/>
      <c r="AK1299" s="40"/>
      <c r="AL1299" s="40"/>
      <c r="AM1299" s="40"/>
      <c r="AN1299" s="40"/>
    </row>
    <row r="1300" spans="1:40" ht="14.5">
      <c r="A1300" s="3"/>
      <c r="B1300" s="3"/>
      <c r="C1300" s="3"/>
      <c r="D1300" s="3"/>
      <c r="E1300" s="3"/>
      <c r="F1300" s="3"/>
      <c r="G1300" s="3"/>
      <c r="H1300" s="3"/>
      <c r="I1300" s="3"/>
      <c r="J1300" s="3"/>
      <c r="K1300" s="3"/>
      <c r="L1300" s="3"/>
      <c r="M1300" s="3"/>
      <c r="N1300" s="3"/>
      <c r="O1300" s="3"/>
      <c r="P1300" s="3"/>
      <c r="Q1300" s="3"/>
      <c r="R1300" s="3"/>
      <c r="S1300" s="3"/>
      <c r="T1300" s="3"/>
      <c r="U1300" s="3"/>
      <c r="V1300" s="40"/>
      <c r="W1300" s="40"/>
      <c r="X1300" s="40"/>
      <c r="Y1300" s="40"/>
      <c r="Z1300" s="40"/>
      <c r="AA1300" s="40"/>
      <c r="AB1300" s="40"/>
      <c r="AC1300" s="40"/>
      <c r="AD1300" s="40"/>
      <c r="AE1300" s="40"/>
      <c r="AF1300" s="40"/>
      <c r="AG1300" s="40"/>
      <c r="AH1300" s="40"/>
      <c r="AI1300" s="40"/>
      <c r="AJ1300" s="40"/>
      <c r="AK1300" s="40"/>
      <c r="AL1300" s="40"/>
      <c r="AM1300" s="40"/>
      <c r="AN1300" s="40"/>
    </row>
    <row r="1301" spans="1:40" ht="14.5">
      <c r="A1301" s="3"/>
      <c r="B1301" s="3"/>
      <c r="C1301" s="3"/>
      <c r="D1301" s="3"/>
      <c r="E1301" s="3"/>
      <c r="F1301" s="3"/>
      <c r="G1301" s="3"/>
      <c r="H1301" s="3"/>
      <c r="I1301" s="3"/>
      <c r="J1301" s="3"/>
      <c r="K1301" s="3"/>
      <c r="L1301" s="3"/>
      <c r="M1301" s="3"/>
      <c r="N1301" s="3"/>
      <c r="O1301" s="3"/>
      <c r="P1301" s="3"/>
      <c r="Q1301" s="3"/>
      <c r="R1301" s="3"/>
      <c r="S1301" s="3"/>
      <c r="T1301" s="3"/>
      <c r="U1301" s="3"/>
      <c r="V1301" s="40"/>
      <c r="W1301" s="40"/>
      <c r="X1301" s="40"/>
      <c r="Y1301" s="40"/>
      <c r="Z1301" s="40"/>
      <c r="AA1301" s="40"/>
      <c r="AB1301" s="40"/>
      <c r="AC1301" s="40"/>
      <c r="AD1301" s="40"/>
      <c r="AE1301" s="40"/>
      <c r="AF1301" s="40"/>
      <c r="AG1301" s="40"/>
      <c r="AH1301" s="40"/>
      <c r="AI1301" s="40"/>
      <c r="AJ1301" s="40"/>
      <c r="AK1301" s="40"/>
      <c r="AL1301" s="40"/>
      <c r="AM1301" s="40"/>
      <c r="AN1301" s="40"/>
    </row>
    <row r="1302" spans="1:40" ht="14.5">
      <c r="A1302" s="3"/>
      <c r="B1302" s="3"/>
      <c r="C1302" s="3"/>
      <c r="D1302" s="3"/>
      <c r="E1302" s="3"/>
      <c r="F1302" s="3"/>
      <c r="G1302" s="3"/>
      <c r="H1302" s="3"/>
      <c r="I1302" s="3"/>
      <c r="J1302" s="3"/>
      <c r="K1302" s="3"/>
      <c r="L1302" s="3"/>
      <c r="M1302" s="3"/>
      <c r="N1302" s="3"/>
      <c r="O1302" s="3"/>
      <c r="P1302" s="3"/>
      <c r="Q1302" s="3"/>
      <c r="R1302" s="3"/>
      <c r="S1302" s="3"/>
      <c r="T1302" s="3"/>
      <c r="U1302" s="3"/>
      <c r="V1302" s="40"/>
      <c r="W1302" s="40"/>
      <c r="X1302" s="40"/>
      <c r="Y1302" s="40"/>
      <c r="Z1302" s="40"/>
      <c r="AA1302" s="40"/>
      <c r="AB1302" s="40"/>
      <c r="AC1302" s="40"/>
      <c r="AD1302" s="40"/>
      <c r="AE1302" s="40"/>
      <c r="AF1302" s="40"/>
      <c r="AG1302" s="40"/>
      <c r="AH1302" s="40"/>
      <c r="AI1302" s="40"/>
      <c r="AJ1302" s="40"/>
      <c r="AK1302" s="40"/>
      <c r="AL1302" s="40"/>
      <c r="AM1302" s="40"/>
      <c r="AN1302" s="40"/>
    </row>
    <row r="1303" spans="1:40" ht="14.5">
      <c r="A1303" s="3"/>
      <c r="B1303" s="3"/>
      <c r="C1303" s="3"/>
      <c r="D1303" s="3"/>
      <c r="E1303" s="3"/>
      <c r="F1303" s="3"/>
      <c r="G1303" s="3"/>
      <c r="H1303" s="3"/>
      <c r="I1303" s="3"/>
      <c r="J1303" s="3"/>
      <c r="K1303" s="3"/>
      <c r="L1303" s="3"/>
      <c r="M1303" s="3"/>
      <c r="N1303" s="3"/>
      <c r="O1303" s="3"/>
      <c r="P1303" s="3"/>
      <c r="Q1303" s="3"/>
      <c r="R1303" s="3"/>
      <c r="S1303" s="3"/>
      <c r="T1303" s="3"/>
      <c r="U1303" s="3"/>
      <c r="V1303" s="40"/>
      <c r="W1303" s="40"/>
      <c r="X1303" s="40"/>
      <c r="Y1303" s="40"/>
      <c r="Z1303" s="40"/>
      <c r="AA1303" s="40"/>
      <c r="AB1303" s="40"/>
      <c r="AC1303" s="40"/>
      <c r="AD1303" s="40"/>
      <c r="AE1303" s="40"/>
      <c r="AF1303" s="40"/>
      <c r="AG1303" s="40"/>
      <c r="AH1303" s="40"/>
      <c r="AI1303" s="40"/>
      <c r="AJ1303" s="40"/>
      <c r="AK1303" s="40"/>
      <c r="AL1303" s="40"/>
      <c r="AM1303" s="40"/>
      <c r="AN1303" s="40"/>
    </row>
    <row r="1304" spans="1:40" ht="14.5">
      <c r="A1304" s="3"/>
      <c r="B1304" s="3"/>
      <c r="C1304" s="3"/>
      <c r="D1304" s="3"/>
      <c r="E1304" s="3"/>
      <c r="F1304" s="3"/>
      <c r="G1304" s="3"/>
      <c r="H1304" s="3"/>
      <c r="I1304" s="3"/>
      <c r="J1304" s="3"/>
      <c r="K1304" s="3"/>
      <c r="L1304" s="3"/>
      <c r="M1304" s="3"/>
      <c r="N1304" s="3"/>
      <c r="O1304" s="3"/>
      <c r="P1304" s="3"/>
      <c r="Q1304" s="3"/>
      <c r="R1304" s="3"/>
      <c r="S1304" s="3"/>
      <c r="T1304" s="3"/>
      <c r="U1304" s="3"/>
      <c r="V1304" s="40"/>
      <c r="W1304" s="40"/>
      <c r="X1304" s="40"/>
      <c r="Y1304" s="40"/>
      <c r="Z1304" s="40"/>
      <c r="AA1304" s="40"/>
      <c r="AB1304" s="40"/>
      <c r="AC1304" s="40"/>
      <c r="AD1304" s="40"/>
      <c r="AE1304" s="40"/>
      <c r="AF1304" s="40"/>
      <c r="AG1304" s="40"/>
      <c r="AH1304" s="40"/>
      <c r="AI1304" s="40"/>
      <c r="AJ1304" s="40"/>
      <c r="AK1304" s="40"/>
      <c r="AL1304" s="40"/>
      <c r="AM1304" s="40"/>
      <c r="AN1304" s="40"/>
    </row>
    <row r="1305" spans="1:40" ht="14.5">
      <c r="A1305" s="3"/>
      <c r="B1305" s="3"/>
      <c r="C1305" s="3"/>
      <c r="D1305" s="3"/>
      <c r="E1305" s="3"/>
      <c r="F1305" s="3"/>
      <c r="G1305" s="3"/>
      <c r="H1305" s="3"/>
      <c r="I1305" s="3"/>
      <c r="J1305" s="3"/>
      <c r="K1305" s="3"/>
      <c r="L1305" s="3"/>
      <c r="M1305" s="3"/>
      <c r="N1305" s="3"/>
      <c r="O1305" s="3"/>
      <c r="P1305" s="3"/>
      <c r="Q1305" s="3"/>
      <c r="R1305" s="3"/>
      <c r="S1305" s="3"/>
      <c r="T1305" s="3"/>
      <c r="U1305" s="3"/>
      <c r="V1305" s="40"/>
      <c r="W1305" s="40"/>
      <c r="X1305" s="40"/>
      <c r="Y1305" s="40"/>
      <c r="Z1305" s="40"/>
      <c r="AA1305" s="40"/>
      <c r="AB1305" s="40"/>
      <c r="AC1305" s="40"/>
      <c r="AD1305" s="40"/>
      <c r="AE1305" s="40"/>
      <c r="AF1305" s="40"/>
      <c r="AG1305" s="40"/>
      <c r="AH1305" s="40"/>
      <c r="AI1305" s="40"/>
      <c r="AJ1305" s="40"/>
      <c r="AK1305" s="40"/>
      <c r="AL1305" s="40"/>
      <c r="AM1305" s="40"/>
      <c r="AN1305" s="40"/>
    </row>
    <row r="1306" spans="1:40" ht="14.5">
      <c r="A1306" s="3"/>
      <c r="B1306" s="3"/>
      <c r="C1306" s="3"/>
      <c r="D1306" s="3"/>
      <c r="E1306" s="3"/>
      <c r="F1306" s="3"/>
      <c r="G1306" s="3"/>
      <c r="H1306" s="3"/>
      <c r="I1306" s="3"/>
      <c r="J1306" s="3"/>
      <c r="K1306" s="3"/>
      <c r="L1306" s="3"/>
      <c r="M1306" s="3"/>
      <c r="N1306" s="3"/>
      <c r="O1306" s="3"/>
      <c r="P1306" s="3"/>
      <c r="Q1306" s="3"/>
      <c r="R1306" s="3"/>
      <c r="S1306" s="3"/>
      <c r="T1306" s="3"/>
      <c r="U1306" s="3"/>
      <c r="V1306" s="40"/>
      <c r="W1306" s="40"/>
      <c r="X1306" s="40"/>
      <c r="Y1306" s="40"/>
      <c r="Z1306" s="40"/>
      <c r="AA1306" s="40"/>
      <c r="AB1306" s="40"/>
      <c r="AC1306" s="40"/>
      <c r="AD1306" s="40"/>
      <c r="AE1306" s="40"/>
      <c r="AF1306" s="40"/>
      <c r="AG1306" s="40"/>
      <c r="AH1306" s="40"/>
      <c r="AI1306" s="40"/>
      <c r="AJ1306" s="40"/>
      <c r="AK1306" s="40"/>
      <c r="AL1306" s="40"/>
      <c r="AM1306" s="40"/>
      <c r="AN1306" s="40"/>
    </row>
    <row r="1307" spans="1:40" ht="14.5">
      <c r="A1307" s="3"/>
      <c r="B1307" s="3"/>
      <c r="C1307" s="3"/>
      <c r="D1307" s="3"/>
      <c r="E1307" s="3"/>
      <c r="F1307" s="3"/>
      <c r="G1307" s="3"/>
      <c r="H1307" s="3"/>
      <c r="I1307" s="3"/>
      <c r="J1307" s="3"/>
      <c r="K1307" s="3"/>
      <c r="L1307" s="3"/>
      <c r="M1307" s="3"/>
      <c r="N1307" s="3"/>
      <c r="O1307" s="3"/>
      <c r="P1307" s="3"/>
      <c r="Q1307" s="3"/>
      <c r="R1307" s="3"/>
      <c r="S1307" s="3"/>
      <c r="T1307" s="3"/>
      <c r="U1307" s="3"/>
      <c r="V1307" s="40"/>
      <c r="W1307" s="40"/>
      <c r="X1307" s="40"/>
      <c r="Y1307" s="40"/>
      <c r="Z1307" s="40"/>
      <c r="AA1307" s="40"/>
      <c r="AB1307" s="40"/>
      <c r="AC1307" s="40"/>
      <c r="AD1307" s="40"/>
      <c r="AE1307" s="40"/>
      <c r="AF1307" s="40"/>
      <c r="AG1307" s="40"/>
      <c r="AH1307" s="40"/>
      <c r="AI1307" s="40"/>
      <c r="AJ1307" s="40"/>
      <c r="AK1307" s="40"/>
      <c r="AL1307" s="40"/>
      <c r="AM1307" s="40"/>
      <c r="AN1307" s="40"/>
    </row>
    <row r="1308" spans="1:40" ht="14.5">
      <c r="A1308" s="3"/>
      <c r="B1308" s="3"/>
      <c r="C1308" s="3"/>
      <c r="D1308" s="3"/>
      <c r="E1308" s="3"/>
      <c r="F1308" s="3"/>
      <c r="G1308" s="3"/>
      <c r="H1308" s="3"/>
      <c r="I1308" s="3"/>
      <c r="J1308" s="3"/>
      <c r="K1308" s="3"/>
      <c r="L1308" s="3"/>
      <c r="M1308" s="3"/>
      <c r="N1308" s="3"/>
      <c r="O1308" s="3"/>
      <c r="P1308" s="3"/>
      <c r="Q1308" s="3"/>
      <c r="R1308" s="3"/>
      <c r="S1308" s="3"/>
      <c r="T1308" s="3"/>
      <c r="U1308" s="3"/>
      <c r="V1308" s="40"/>
      <c r="W1308" s="40"/>
      <c r="X1308" s="40"/>
      <c r="Y1308" s="40"/>
      <c r="Z1308" s="40"/>
      <c r="AA1308" s="40"/>
      <c r="AB1308" s="40"/>
      <c r="AC1308" s="40"/>
      <c r="AD1308" s="40"/>
      <c r="AE1308" s="40"/>
      <c r="AF1308" s="40"/>
      <c r="AG1308" s="40"/>
      <c r="AH1308" s="40"/>
      <c r="AI1308" s="40"/>
      <c r="AJ1308" s="40"/>
      <c r="AK1308" s="40"/>
      <c r="AL1308" s="40"/>
      <c r="AM1308" s="40"/>
      <c r="AN1308" s="40"/>
    </row>
    <row r="1309" spans="1:40" ht="14.5">
      <c r="A1309" s="3"/>
      <c r="B1309" s="3"/>
      <c r="C1309" s="3"/>
      <c r="D1309" s="3"/>
      <c r="E1309" s="3"/>
      <c r="F1309" s="3"/>
      <c r="G1309" s="3"/>
      <c r="H1309" s="3"/>
      <c r="I1309" s="3"/>
      <c r="J1309" s="3"/>
      <c r="K1309" s="3"/>
      <c r="L1309" s="3"/>
      <c r="M1309" s="3"/>
      <c r="N1309" s="3"/>
      <c r="O1309" s="3"/>
      <c r="P1309" s="3"/>
      <c r="Q1309" s="3"/>
      <c r="R1309" s="3"/>
      <c r="S1309" s="3"/>
      <c r="T1309" s="3"/>
      <c r="U1309" s="3"/>
      <c r="V1309" s="40"/>
      <c r="W1309" s="40"/>
      <c r="X1309" s="40"/>
      <c r="Y1309" s="40"/>
      <c r="Z1309" s="40"/>
      <c r="AA1309" s="40"/>
      <c r="AB1309" s="40"/>
      <c r="AC1309" s="40"/>
      <c r="AD1309" s="40"/>
      <c r="AE1309" s="40"/>
      <c r="AF1309" s="40"/>
      <c r="AG1309" s="40"/>
      <c r="AH1309" s="40"/>
      <c r="AI1309" s="40"/>
      <c r="AJ1309" s="40"/>
      <c r="AK1309" s="40"/>
      <c r="AL1309" s="40"/>
      <c r="AM1309" s="40"/>
      <c r="AN1309" s="40"/>
    </row>
    <row r="1310" spans="1:40" ht="14.5">
      <c r="A1310" s="3"/>
      <c r="B1310" s="3"/>
      <c r="C1310" s="3"/>
      <c r="D1310" s="3"/>
      <c r="E1310" s="3"/>
      <c r="F1310" s="3"/>
      <c r="G1310" s="3"/>
      <c r="H1310" s="3"/>
      <c r="I1310" s="3"/>
      <c r="J1310" s="3"/>
      <c r="K1310" s="3"/>
      <c r="L1310" s="3"/>
      <c r="M1310" s="3"/>
      <c r="N1310" s="3"/>
      <c r="O1310" s="3"/>
      <c r="P1310" s="3"/>
      <c r="Q1310" s="3"/>
      <c r="R1310" s="3"/>
      <c r="S1310" s="3"/>
      <c r="T1310" s="3"/>
      <c r="U1310" s="3"/>
      <c r="V1310" s="40"/>
      <c r="W1310" s="40"/>
      <c r="X1310" s="40"/>
      <c r="Y1310" s="40"/>
      <c r="Z1310" s="40"/>
      <c r="AA1310" s="40"/>
      <c r="AB1310" s="40"/>
      <c r="AC1310" s="40"/>
      <c r="AD1310" s="40"/>
      <c r="AE1310" s="40"/>
      <c r="AF1310" s="40"/>
      <c r="AG1310" s="40"/>
      <c r="AH1310" s="40"/>
      <c r="AI1310" s="40"/>
      <c r="AJ1310" s="40"/>
      <c r="AK1310" s="40"/>
      <c r="AL1310" s="40"/>
      <c r="AM1310" s="40"/>
      <c r="AN1310" s="40"/>
    </row>
    <row r="1311" spans="1:40" ht="14.5">
      <c r="A1311" s="3"/>
      <c r="B1311" s="3"/>
      <c r="C1311" s="3"/>
      <c r="D1311" s="3"/>
      <c r="E1311" s="3"/>
      <c r="F1311" s="3"/>
      <c r="G1311" s="3"/>
      <c r="H1311" s="3"/>
      <c r="I1311" s="3"/>
      <c r="J1311" s="3"/>
      <c r="K1311" s="3"/>
      <c r="L1311" s="3"/>
      <c r="M1311" s="3"/>
      <c r="N1311" s="3"/>
      <c r="O1311" s="3"/>
      <c r="P1311" s="3"/>
      <c r="Q1311" s="3"/>
      <c r="R1311" s="3"/>
      <c r="S1311" s="3"/>
      <c r="T1311" s="3"/>
      <c r="U1311" s="3"/>
      <c r="V1311" s="40"/>
      <c r="W1311" s="40"/>
      <c r="X1311" s="40"/>
      <c r="Y1311" s="40"/>
      <c r="Z1311" s="40"/>
      <c r="AA1311" s="40"/>
      <c r="AB1311" s="40"/>
      <c r="AC1311" s="40"/>
      <c r="AD1311" s="40"/>
      <c r="AE1311" s="40"/>
      <c r="AF1311" s="40"/>
      <c r="AG1311" s="40"/>
      <c r="AH1311" s="40"/>
      <c r="AI1311" s="40"/>
      <c r="AJ1311" s="40"/>
      <c r="AK1311" s="40"/>
      <c r="AL1311" s="40"/>
      <c r="AM1311" s="40"/>
      <c r="AN1311" s="40"/>
    </row>
    <row r="1312" spans="1:40" ht="14.5">
      <c r="A1312" s="3"/>
      <c r="B1312" s="3"/>
      <c r="C1312" s="3"/>
      <c r="D1312" s="3"/>
      <c r="E1312" s="3"/>
      <c r="F1312" s="3"/>
      <c r="G1312" s="3"/>
      <c r="H1312" s="3"/>
      <c r="I1312" s="3"/>
      <c r="J1312" s="3"/>
      <c r="K1312" s="3"/>
      <c r="L1312" s="3"/>
      <c r="M1312" s="3"/>
      <c r="N1312" s="3"/>
      <c r="O1312" s="3"/>
      <c r="P1312" s="3"/>
      <c r="Q1312" s="3"/>
      <c r="R1312" s="3"/>
      <c r="S1312" s="3"/>
      <c r="T1312" s="3"/>
      <c r="U1312" s="3"/>
      <c r="V1312" s="40"/>
      <c r="W1312" s="40"/>
      <c r="X1312" s="40"/>
      <c r="Y1312" s="40"/>
      <c r="Z1312" s="40"/>
      <c r="AA1312" s="40"/>
      <c r="AB1312" s="40"/>
      <c r="AC1312" s="40"/>
      <c r="AD1312" s="40"/>
      <c r="AE1312" s="40"/>
      <c r="AF1312" s="40"/>
      <c r="AG1312" s="40"/>
      <c r="AH1312" s="40"/>
      <c r="AI1312" s="40"/>
      <c r="AJ1312" s="40"/>
      <c r="AK1312" s="40"/>
      <c r="AL1312" s="40"/>
      <c r="AM1312" s="40"/>
      <c r="AN1312" s="40"/>
    </row>
    <row r="1313" spans="1:40" ht="14.5">
      <c r="A1313" s="3"/>
      <c r="B1313" s="3"/>
      <c r="C1313" s="3"/>
      <c r="D1313" s="3"/>
      <c r="E1313" s="3"/>
      <c r="F1313" s="3"/>
      <c r="G1313" s="3"/>
      <c r="H1313" s="3"/>
      <c r="I1313" s="3"/>
      <c r="J1313" s="3"/>
      <c r="K1313" s="3"/>
      <c r="L1313" s="3"/>
      <c r="M1313" s="3"/>
      <c r="N1313" s="3"/>
      <c r="O1313" s="3"/>
      <c r="P1313" s="3"/>
      <c r="Q1313" s="3"/>
      <c r="R1313" s="3"/>
      <c r="S1313" s="3"/>
      <c r="T1313" s="3"/>
      <c r="U1313" s="3"/>
      <c r="V1313" s="40"/>
      <c r="W1313" s="40"/>
      <c r="X1313" s="40"/>
      <c r="Y1313" s="40"/>
      <c r="Z1313" s="40"/>
      <c r="AA1313" s="40"/>
      <c r="AB1313" s="40"/>
      <c r="AC1313" s="40"/>
      <c r="AD1313" s="40"/>
      <c r="AE1313" s="40"/>
      <c r="AF1313" s="40"/>
      <c r="AG1313" s="40"/>
      <c r="AH1313" s="40"/>
      <c r="AI1313" s="40"/>
      <c r="AJ1313" s="40"/>
      <c r="AK1313" s="40"/>
      <c r="AL1313" s="40"/>
      <c r="AM1313" s="40"/>
      <c r="AN1313" s="40"/>
    </row>
    <row r="1314" spans="1:40" ht="14.5">
      <c r="A1314" s="3"/>
      <c r="B1314" s="3"/>
      <c r="C1314" s="3"/>
      <c r="D1314" s="3"/>
      <c r="E1314" s="3"/>
      <c r="F1314" s="3"/>
      <c r="G1314" s="3"/>
      <c r="H1314" s="3"/>
      <c r="I1314" s="3"/>
      <c r="J1314" s="3"/>
      <c r="K1314" s="3"/>
      <c r="L1314" s="3"/>
      <c r="M1314" s="3"/>
      <c r="N1314" s="3"/>
      <c r="O1314" s="3"/>
      <c r="P1314" s="3"/>
      <c r="Q1314" s="3"/>
      <c r="R1314" s="3"/>
      <c r="S1314" s="3"/>
      <c r="T1314" s="3"/>
      <c r="U1314" s="3"/>
      <c r="V1314" s="40"/>
      <c r="W1314" s="40"/>
      <c r="X1314" s="40"/>
      <c r="Y1314" s="40"/>
      <c r="Z1314" s="40"/>
      <c r="AA1314" s="40"/>
      <c r="AB1314" s="40"/>
      <c r="AC1314" s="40"/>
      <c r="AD1314" s="40"/>
      <c r="AE1314" s="40"/>
      <c r="AF1314" s="40"/>
      <c r="AG1314" s="40"/>
      <c r="AH1314" s="40"/>
      <c r="AI1314" s="40"/>
      <c r="AJ1314" s="40"/>
      <c r="AK1314" s="40"/>
      <c r="AL1314" s="40"/>
      <c r="AM1314" s="40"/>
      <c r="AN1314" s="40"/>
    </row>
    <row r="1315" spans="1:40" ht="14.5">
      <c r="A1315" s="3"/>
      <c r="B1315" s="3"/>
      <c r="C1315" s="3"/>
      <c r="D1315" s="3"/>
      <c r="E1315" s="3"/>
      <c r="F1315" s="3"/>
      <c r="G1315" s="3"/>
      <c r="H1315" s="3"/>
      <c r="I1315" s="3"/>
      <c r="J1315" s="3"/>
      <c r="K1315" s="3"/>
      <c r="L1315" s="3"/>
      <c r="M1315" s="3"/>
      <c r="N1315" s="3"/>
      <c r="O1315" s="3"/>
      <c r="P1315" s="3"/>
      <c r="Q1315" s="3"/>
      <c r="R1315" s="3"/>
      <c r="S1315" s="3"/>
      <c r="T1315" s="3"/>
      <c r="U1315" s="3"/>
      <c r="V1315" s="40"/>
      <c r="W1315" s="40"/>
      <c r="X1315" s="40"/>
      <c r="Y1315" s="40"/>
      <c r="Z1315" s="40"/>
      <c r="AA1315" s="40"/>
      <c r="AB1315" s="40"/>
      <c r="AC1315" s="40"/>
      <c r="AD1315" s="40"/>
      <c r="AE1315" s="40"/>
      <c r="AF1315" s="40"/>
      <c r="AG1315" s="40"/>
      <c r="AH1315" s="40"/>
      <c r="AI1315" s="40"/>
      <c r="AJ1315" s="40"/>
      <c r="AK1315" s="40"/>
      <c r="AL1315" s="40"/>
      <c r="AM1315" s="40"/>
      <c r="AN1315" s="40"/>
    </row>
    <row r="1316" spans="1:40" ht="14.5">
      <c r="A1316" s="3"/>
      <c r="B1316" s="3"/>
      <c r="C1316" s="3"/>
      <c r="D1316" s="3"/>
      <c r="E1316" s="3"/>
      <c r="F1316" s="3"/>
      <c r="G1316" s="3"/>
      <c r="H1316" s="3"/>
      <c r="I1316" s="3"/>
      <c r="J1316" s="3"/>
      <c r="K1316" s="3"/>
      <c r="L1316" s="3"/>
      <c r="M1316" s="3"/>
      <c r="N1316" s="3"/>
      <c r="O1316" s="3"/>
      <c r="P1316" s="3"/>
      <c r="Q1316" s="3"/>
      <c r="R1316" s="3"/>
      <c r="S1316" s="3"/>
      <c r="T1316" s="3"/>
      <c r="U1316" s="3"/>
      <c r="V1316" s="40"/>
      <c r="W1316" s="40"/>
      <c r="X1316" s="40"/>
      <c r="Y1316" s="40"/>
      <c r="Z1316" s="40"/>
      <c r="AA1316" s="40"/>
      <c r="AB1316" s="40"/>
      <c r="AC1316" s="40"/>
      <c r="AD1316" s="40"/>
      <c r="AE1316" s="40"/>
      <c r="AF1316" s="40"/>
      <c r="AG1316" s="40"/>
      <c r="AH1316" s="40"/>
      <c r="AI1316" s="40"/>
      <c r="AJ1316" s="40"/>
      <c r="AK1316" s="40"/>
      <c r="AL1316" s="40"/>
      <c r="AM1316" s="40"/>
      <c r="AN1316" s="40"/>
    </row>
    <row r="1317" spans="1:40" ht="14.5">
      <c r="A1317" s="3"/>
      <c r="B1317" s="3"/>
      <c r="C1317" s="3"/>
      <c r="D1317" s="3"/>
      <c r="E1317" s="3"/>
      <c r="F1317" s="3"/>
      <c r="G1317" s="3"/>
      <c r="H1317" s="3"/>
      <c r="I1317" s="3"/>
      <c r="J1317" s="3"/>
      <c r="K1317" s="3"/>
      <c r="L1317" s="3"/>
      <c r="M1317" s="3"/>
      <c r="N1317" s="3"/>
      <c r="O1317" s="3"/>
      <c r="P1317" s="3"/>
      <c r="Q1317" s="3"/>
      <c r="R1317" s="3"/>
      <c r="S1317" s="3"/>
      <c r="T1317" s="3"/>
      <c r="U1317" s="3"/>
      <c r="V1317" s="40"/>
      <c r="W1317" s="40"/>
      <c r="X1317" s="40"/>
      <c r="Y1317" s="40"/>
      <c r="Z1317" s="40"/>
      <c r="AA1317" s="40"/>
      <c r="AB1317" s="40"/>
      <c r="AC1317" s="40"/>
      <c r="AD1317" s="40"/>
      <c r="AE1317" s="40"/>
      <c r="AF1317" s="40"/>
      <c r="AG1317" s="40"/>
      <c r="AH1317" s="40"/>
      <c r="AI1317" s="40"/>
      <c r="AJ1317" s="40"/>
      <c r="AK1317" s="40"/>
      <c r="AL1317" s="40"/>
      <c r="AM1317" s="40"/>
      <c r="AN1317" s="40"/>
    </row>
    <row r="1318" spans="1:40" ht="14.5">
      <c r="A1318" s="3"/>
      <c r="B1318" s="3"/>
      <c r="C1318" s="3"/>
      <c r="D1318" s="3"/>
      <c r="E1318" s="3"/>
      <c r="F1318" s="3"/>
      <c r="G1318" s="3"/>
      <c r="H1318" s="3"/>
      <c r="I1318" s="3"/>
      <c r="J1318" s="3"/>
      <c r="K1318" s="3"/>
      <c r="L1318" s="3"/>
      <c r="M1318" s="3"/>
      <c r="N1318" s="3"/>
      <c r="O1318" s="3"/>
      <c r="P1318" s="3"/>
      <c r="Q1318" s="3"/>
      <c r="R1318" s="3"/>
      <c r="S1318" s="3"/>
      <c r="T1318" s="3"/>
      <c r="U1318" s="3"/>
      <c r="V1318" s="40"/>
      <c r="W1318" s="40"/>
      <c r="X1318" s="40"/>
      <c r="Y1318" s="40"/>
      <c r="Z1318" s="40"/>
      <c r="AA1318" s="40"/>
      <c r="AB1318" s="40"/>
      <c r="AC1318" s="40"/>
      <c r="AD1318" s="40"/>
      <c r="AE1318" s="40"/>
      <c r="AF1318" s="40"/>
      <c r="AG1318" s="40"/>
      <c r="AH1318" s="40"/>
      <c r="AI1318" s="40"/>
      <c r="AJ1318" s="40"/>
      <c r="AK1318" s="40"/>
      <c r="AL1318" s="40"/>
      <c r="AM1318" s="40"/>
      <c r="AN1318" s="40"/>
    </row>
    <row r="1319" spans="1:40" ht="14.5">
      <c r="A1319" s="3"/>
      <c r="B1319" s="3"/>
      <c r="C1319" s="3"/>
      <c r="D1319" s="3"/>
      <c r="E1319" s="3"/>
      <c r="F1319" s="3"/>
      <c r="G1319" s="3"/>
      <c r="H1319" s="3"/>
      <c r="I1319" s="3"/>
      <c r="J1319" s="3"/>
      <c r="K1319" s="3"/>
      <c r="L1319" s="3"/>
      <c r="M1319" s="3"/>
      <c r="N1319" s="3"/>
      <c r="O1319" s="3"/>
      <c r="P1319" s="3"/>
      <c r="Q1319" s="3"/>
      <c r="R1319" s="3"/>
      <c r="S1319" s="3"/>
      <c r="T1319" s="3"/>
      <c r="U1319" s="3"/>
      <c r="V1319" s="40"/>
      <c r="W1319" s="40"/>
      <c r="X1319" s="40"/>
      <c r="Y1319" s="40"/>
      <c r="Z1319" s="40"/>
      <c r="AA1319" s="40"/>
      <c r="AB1319" s="40"/>
      <c r="AC1319" s="40"/>
      <c r="AD1319" s="40"/>
      <c r="AE1319" s="40"/>
      <c r="AF1319" s="40"/>
      <c r="AG1319" s="40"/>
      <c r="AH1319" s="40"/>
      <c r="AI1319" s="40"/>
      <c r="AJ1319" s="40"/>
      <c r="AK1319" s="40"/>
      <c r="AL1319" s="40"/>
      <c r="AM1319" s="40"/>
      <c r="AN1319" s="40"/>
    </row>
    <row r="1320" spans="1:40" ht="14.5">
      <c r="A1320" s="3"/>
      <c r="B1320" s="3"/>
      <c r="C1320" s="3"/>
      <c r="D1320" s="3"/>
      <c r="E1320" s="3"/>
      <c r="F1320" s="3"/>
      <c r="G1320" s="3"/>
      <c r="H1320" s="3"/>
      <c r="I1320" s="3"/>
      <c r="J1320" s="3"/>
      <c r="K1320" s="3"/>
      <c r="L1320" s="3"/>
      <c r="M1320" s="3"/>
      <c r="N1320" s="3"/>
      <c r="O1320" s="3"/>
      <c r="P1320" s="3"/>
      <c r="Q1320" s="3"/>
      <c r="R1320" s="3"/>
      <c r="S1320" s="3"/>
      <c r="T1320" s="3"/>
      <c r="U1320" s="3"/>
      <c r="V1320" s="40"/>
      <c r="W1320" s="40"/>
      <c r="X1320" s="40"/>
      <c r="Y1320" s="40"/>
      <c r="Z1320" s="40"/>
      <c r="AA1320" s="40"/>
      <c r="AB1320" s="40"/>
      <c r="AC1320" s="40"/>
      <c r="AD1320" s="40"/>
      <c r="AE1320" s="40"/>
      <c r="AF1320" s="40"/>
      <c r="AG1320" s="40"/>
      <c r="AH1320" s="40"/>
      <c r="AI1320" s="40"/>
      <c r="AJ1320" s="40"/>
      <c r="AK1320" s="40"/>
      <c r="AL1320" s="40"/>
      <c r="AM1320" s="40"/>
      <c r="AN1320" s="40"/>
    </row>
    <row r="1321" spans="1:40" ht="14.5">
      <c r="A1321" s="3"/>
      <c r="B1321" s="3"/>
      <c r="C1321" s="3"/>
      <c r="D1321" s="3"/>
      <c r="E1321" s="3"/>
      <c r="F1321" s="3"/>
      <c r="G1321" s="3"/>
      <c r="H1321" s="3"/>
      <c r="I1321" s="3"/>
      <c r="J1321" s="3"/>
      <c r="K1321" s="3"/>
      <c r="L1321" s="3"/>
      <c r="M1321" s="3"/>
      <c r="N1321" s="3"/>
      <c r="O1321" s="3"/>
      <c r="P1321" s="3"/>
      <c r="Q1321" s="3"/>
      <c r="R1321" s="3"/>
      <c r="S1321" s="3"/>
      <c r="T1321" s="3"/>
      <c r="U1321" s="3"/>
      <c r="V1321" s="40"/>
      <c r="W1321" s="40"/>
      <c r="X1321" s="40"/>
      <c r="Y1321" s="40"/>
      <c r="Z1321" s="40"/>
      <c r="AA1321" s="40"/>
      <c r="AB1321" s="40"/>
      <c r="AC1321" s="40"/>
      <c r="AD1321" s="40"/>
      <c r="AE1321" s="40"/>
      <c r="AF1321" s="40"/>
      <c r="AG1321" s="40"/>
      <c r="AH1321" s="40"/>
      <c r="AI1321" s="40"/>
      <c r="AJ1321" s="40"/>
      <c r="AK1321" s="40"/>
      <c r="AL1321" s="40"/>
      <c r="AM1321" s="40"/>
      <c r="AN1321" s="40"/>
    </row>
    <row r="1322" spans="1:40" ht="14.5">
      <c r="A1322" s="3"/>
      <c r="B1322" s="3"/>
      <c r="C1322" s="3"/>
      <c r="D1322" s="3"/>
      <c r="E1322" s="3"/>
      <c r="F1322" s="3"/>
      <c r="G1322" s="3"/>
      <c r="H1322" s="3"/>
      <c r="I1322" s="3"/>
      <c r="J1322" s="3"/>
      <c r="K1322" s="3"/>
      <c r="L1322" s="3"/>
      <c r="M1322" s="3"/>
      <c r="N1322" s="3"/>
      <c r="O1322" s="3"/>
      <c r="P1322" s="3"/>
      <c r="Q1322" s="3"/>
      <c r="R1322" s="3"/>
      <c r="S1322" s="3"/>
      <c r="T1322" s="3"/>
      <c r="U1322" s="3"/>
      <c r="V1322" s="40"/>
      <c r="W1322" s="40"/>
      <c r="X1322" s="40"/>
      <c r="Y1322" s="40"/>
      <c r="Z1322" s="40"/>
      <c r="AA1322" s="40"/>
      <c r="AB1322" s="40"/>
      <c r="AC1322" s="40"/>
      <c r="AD1322" s="40"/>
      <c r="AE1322" s="40"/>
      <c r="AF1322" s="40"/>
      <c r="AG1322" s="40"/>
      <c r="AH1322" s="40"/>
      <c r="AI1322" s="40"/>
      <c r="AJ1322" s="40"/>
      <c r="AK1322" s="40"/>
      <c r="AL1322" s="40"/>
      <c r="AM1322" s="40"/>
      <c r="AN1322" s="40"/>
    </row>
    <row r="1323" spans="1:40" ht="14.5">
      <c r="A1323" s="3"/>
      <c r="B1323" s="3"/>
      <c r="C1323" s="3"/>
      <c r="D1323" s="3"/>
      <c r="E1323" s="3"/>
      <c r="F1323" s="3"/>
      <c r="G1323" s="3"/>
      <c r="H1323" s="3"/>
      <c r="I1323" s="3"/>
      <c r="J1323" s="3"/>
      <c r="K1323" s="3"/>
      <c r="L1323" s="3"/>
      <c r="M1323" s="3"/>
      <c r="N1323" s="3"/>
      <c r="O1323" s="3"/>
      <c r="P1323" s="3"/>
      <c r="Q1323" s="3"/>
      <c r="R1323" s="3"/>
      <c r="S1323" s="3"/>
      <c r="T1323" s="3"/>
      <c r="U1323" s="3"/>
      <c r="V1323" s="40"/>
      <c r="W1323" s="40"/>
      <c r="X1323" s="40"/>
      <c r="Y1323" s="40"/>
      <c r="Z1323" s="40"/>
      <c r="AA1323" s="40"/>
      <c r="AB1323" s="40"/>
      <c r="AC1323" s="40"/>
      <c r="AD1323" s="40"/>
      <c r="AE1323" s="40"/>
      <c r="AF1323" s="40"/>
      <c r="AG1323" s="40"/>
      <c r="AH1323" s="40"/>
      <c r="AI1323" s="40"/>
      <c r="AJ1323" s="40"/>
      <c r="AK1323" s="40"/>
      <c r="AL1323" s="40"/>
      <c r="AM1323" s="40"/>
      <c r="AN1323" s="40"/>
    </row>
    <row r="1324" spans="1:40" ht="14.5">
      <c r="A1324" s="3"/>
      <c r="B1324" s="3"/>
      <c r="C1324" s="3"/>
      <c r="D1324" s="3"/>
      <c r="E1324" s="3"/>
      <c r="F1324" s="3"/>
      <c r="G1324" s="3"/>
      <c r="H1324" s="3"/>
      <c r="I1324" s="3"/>
      <c r="J1324" s="3"/>
      <c r="K1324" s="3"/>
      <c r="L1324" s="3"/>
      <c r="M1324" s="3"/>
      <c r="N1324" s="3"/>
      <c r="O1324" s="3"/>
      <c r="P1324" s="3"/>
      <c r="Q1324" s="3"/>
      <c r="R1324" s="3"/>
      <c r="S1324" s="3"/>
      <c r="T1324" s="3"/>
      <c r="U1324" s="3"/>
      <c r="V1324" s="40"/>
      <c r="W1324" s="40"/>
      <c r="X1324" s="40"/>
      <c r="Y1324" s="40"/>
      <c r="Z1324" s="40"/>
      <c r="AA1324" s="40"/>
      <c r="AB1324" s="40"/>
      <c r="AC1324" s="40"/>
      <c r="AD1324" s="40"/>
      <c r="AE1324" s="40"/>
      <c r="AF1324" s="40"/>
      <c r="AG1324" s="40"/>
      <c r="AH1324" s="40"/>
      <c r="AI1324" s="40"/>
      <c r="AJ1324" s="40"/>
      <c r="AK1324" s="40"/>
      <c r="AL1324" s="40"/>
      <c r="AM1324" s="40"/>
      <c r="AN1324" s="40"/>
    </row>
    <row r="1325" spans="1:40" ht="14.5">
      <c r="A1325" s="3"/>
      <c r="B1325" s="3"/>
      <c r="C1325" s="3"/>
      <c r="D1325" s="3"/>
      <c r="E1325" s="3"/>
      <c r="F1325" s="3"/>
      <c r="G1325" s="3"/>
      <c r="H1325" s="3"/>
      <c r="I1325" s="3"/>
      <c r="J1325" s="3"/>
      <c r="K1325" s="3"/>
      <c r="L1325" s="3"/>
      <c r="M1325" s="3"/>
      <c r="N1325" s="3"/>
      <c r="O1325" s="3"/>
      <c r="P1325" s="3"/>
      <c r="Q1325" s="3"/>
      <c r="R1325" s="3"/>
      <c r="S1325" s="3"/>
      <c r="T1325" s="3"/>
      <c r="U1325" s="3"/>
      <c r="V1325" s="40"/>
      <c r="W1325" s="40"/>
      <c r="X1325" s="40"/>
      <c r="Y1325" s="40"/>
      <c r="Z1325" s="40"/>
      <c r="AA1325" s="40"/>
      <c r="AB1325" s="40"/>
      <c r="AC1325" s="40"/>
      <c r="AD1325" s="40"/>
      <c r="AE1325" s="40"/>
      <c r="AF1325" s="40"/>
      <c r="AG1325" s="40"/>
      <c r="AH1325" s="40"/>
      <c r="AI1325" s="40"/>
      <c r="AJ1325" s="40"/>
      <c r="AK1325" s="40"/>
      <c r="AL1325" s="40"/>
      <c r="AM1325" s="40"/>
      <c r="AN1325" s="40"/>
    </row>
    <row r="1326" spans="1:40" ht="14.5">
      <c r="A1326" s="3"/>
      <c r="B1326" s="3"/>
      <c r="C1326" s="3"/>
      <c r="D1326" s="3"/>
      <c r="E1326" s="3"/>
      <c r="F1326" s="3"/>
      <c r="G1326" s="3"/>
      <c r="H1326" s="3"/>
      <c r="I1326" s="3"/>
      <c r="J1326" s="3"/>
      <c r="K1326" s="3"/>
      <c r="L1326" s="3"/>
      <c r="M1326" s="3"/>
      <c r="N1326" s="3"/>
      <c r="O1326" s="3"/>
      <c r="P1326" s="3"/>
      <c r="Q1326" s="3"/>
      <c r="R1326" s="3"/>
      <c r="S1326" s="3"/>
      <c r="T1326" s="3"/>
      <c r="U1326" s="3"/>
      <c r="V1326" s="40"/>
      <c r="W1326" s="40"/>
      <c r="X1326" s="40"/>
      <c r="Y1326" s="40"/>
      <c r="Z1326" s="40"/>
      <c r="AA1326" s="40"/>
      <c r="AB1326" s="40"/>
      <c r="AC1326" s="40"/>
      <c r="AD1326" s="40"/>
      <c r="AE1326" s="40"/>
      <c r="AF1326" s="40"/>
      <c r="AG1326" s="40"/>
      <c r="AH1326" s="40"/>
      <c r="AI1326" s="40"/>
      <c r="AJ1326" s="40"/>
      <c r="AK1326" s="40"/>
      <c r="AL1326" s="40"/>
      <c r="AM1326" s="40"/>
      <c r="AN1326" s="40"/>
    </row>
    <row r="1327" spans="1:40" ht="14.5">
      <c r="A1327" s="3"/>
      <c r="B1327" s="3"/>
      <c r="C1327" s="3"/>
      <c r="D1327" s="3"/>
      <c r="E1327" s="3"/>
      <c r="F1327" s="3"/>
      <c r="G1327" s="3"/>
      <c r="H1327" s="3"/>
      <c r="I1327" s="3"/>
      <c r="J1327" s="3"/>
      <c r="K1327" s="3"/>
      <c r="L1327" s="3"/>
      <c r="M1327" s="3"/>
      <c r="N1327" s="3"/>
      <c r="O1327" s="3"/>
      <c r="P1327" s="3"/>
      <c r="Q1327" s="3"/>
      <c r="R1327" s="3"/>
      <c r="S1327" s="3"/>
      <c r="T1327" s="3"/>
      <c r="U1327" s="3"/>
      <c r="V1327" s="40"/>
      <c r="W1327" s="40"/>
      <c r="X1327" s="40"/>
      <c r="Y1327" s="40"/>
      <c r="Z1327" s="40"/>
      <c r="AA1327" s="40"/>
      <c r="AB1327" s="40"/>
      <c r="AC1327" s="40"/>
      <c r="AD1327" s="40"/>
      <c r="AE1327" s="40"/>
      <c r="AF1327" s="40"/>
      <c r="AG1327" s="40"/>
      <c r="AH1327" s="40"/>
      <c r="AI1327" s="40"/>
      <c r="AJ1327" s="40"/>
      <c r="AK1327" s="40"/>
      <c r="AL1327" s="40"/>
      <c r="AM1327" s="40"/>
      <c r="AN1327" s="40"/>
    </row>
    <row r="1328" spans="1:40" ht="14.5">
      <c r="A1328" s="3"/>
      <c r="B1328" s="3"/>
      <c r="C1328" s="3"/>
      <c r="D1328" s="3"/>
      <c r="E1328" s="3"/>
      <c r="F1328" s="3"/>
      <c r="G1328" s="3"/>
      <c r="H1328" s="3"/>
      <c r="I1328" s="3"/>
      <c r="J1328" s="3"/>
      <c r="K1328" s="3"/>
      <c r="L1328" s="3"/>
      <c r="M1328" s="3"/>
      <c r="N1328" s="3"/>
      <c r="O1328" s="3"/>
      <c r="P1328" s="3"/>
      <c r="Q1328" s="3"/>
      <c r="R1328" s="3"/>
      <c r="S1328" s="3"/>
      <c r="T1328" s="3"/>
      <c r="U1328" s="3"/>
      <c r="V1328" s="40"/>
      <c r="W1328" s="40"/>
      <c r="X1328" s="40"/>
      <c r="Y1328" s="40"/>
      <c r="Z1328" s="40"/>
      <c r="AA1328" s="40"/>
      <c r="AB1328" s="40"/>
      <c r="AC1328" s="40"/>
      <c r="AD1328" s="40"/>
      <c r="AE1328" s="40"/>
      <c r="AF1328" s="40"/>
      <c r="AG1328" s="40"/>
      <c r="AH1328" s="40"/>
      <c r="AI1328" s="40"/>
      <c r="AJ1328" s="40"/>
      <c r="AK1328" s="40"/>
      <c r="AL1328" s="40"/>
      <c r="AM1328" s="40"/>
      <c r="AN1328" s="40"/>
    </row>
    <row r="1329" spans="1:40" ht="14.5">
      <c r="A1329" s="3"/>
      <c r="B1329" s="3"/>
      <c r="C1329" s="3"/>
      <c r="D1329" s="3"/>
      <c r="E1329" s="3"/>
      <c r="F1329" s="3"/>
      <c r="G1329" s="3"/>
      <c r="H1329" s="3"/>
      <c r="I1329" s="3"/>
      <c r="J1329" s="3"/>
      <c r="K1329" s="3"/>
      <c r="L1329" s="3"/>
      <c r="M1329" s="3"/>
      <c r="N1329" s="3"/>
      <c r="O1329" s="3"/>
      <c r="P1329" s="3"/>
      <c r="Q1329" s="3"/>
      <c r="R1329" s="3"/>
      <c r="S1329" s="3"/>
      <c r="T1329" s="3"/>
      <c r="U1329" s="3"/>
      <c r="V1329" s="40"/>
      <c r="W1329" s="40"/>
      <c r="X1329" s="40"/>
      <c r="Y1329" s="40"/>
      <c r="Z1329" s="40"/>
      <c r="AA1329" s="40"/>
      <c r="AB1329" s="40"/>
      <c r="AC1329" s="40"/>
      <c r="AD1329" s="40"/>
      <c r="AE1329" s="40"/>
      <c r="AF1329" s="40"/>
      <c r="AG1329" s="40"/>
      <c r="AH1329" s="40"/>
      <c r="AI1329" s="40"/>
      <c r="AJ1329" s="40"/>
      <c r="AK1329" s="40"/>
      <c r="AL1329" s="40"/>
      <c r="AM1329" s="40"/>
      <c r="AN1329" s="40"/>
    </row>
    <row r="1330" spans="1:40" ht="14.5">
      <c r="A1330" s="3"/>
      <c r="B1330" s="3"/>
      <c r="C1330" s="3"/>
      <c r="D1330" s="3"/>
      <c r="E1330" s="3"/>
      <c r="F1330" s="3"/>
      <c r="G1330" s="3"/>
      <c r="H1330" s="3"/>
      <c r="I1330" s="3"/>
      <c r="J1330" s="3"/>
      <c r="K1330" s="3"/>
      <c r="L1330" s="3"/>
      <c r="M1330" s="3"/>
      <c r="N1330" s="3"/>
      <c r="O1330" s="3"/>
      <c r="P1330" s="3"/>
      <c r="Q1330" s="3"/>
      <c r="R1330" s="3"/>
      <c r="S1330" s="3"/>
      <c r="T1330" s="3"/>
      <c r="U1330" s="3"/>
      <c r="V1330" s="40"/>
      <c r="W1330" s="40"/>
      <c r="X1330" s="40"/>
      <c r="Y1330" s="40"/>
      <c r="Z1330" s="40"/>
      <c r="AA1330" s="40"/>
      <c r="AB1330" s="40"/>
      <c r="AC1330" s="40"/>
      <c r="AD1330" s="40"/>
      <c r="AE1330" s="40"/>
      <c r="AF1330" s="40"/>
      <c r="AG1330" s="40"/>
      <c r="AH1330" s="40"/>
      <c r="AI1330" s="40"/>
      <c r="AJ1330" s="40"/>
      <c r="AK1330" s="40"/>
      <c r="AL1330" s="40"/>
      <c r="AM1330" s="40"/>
      <c r="AN1330" s="40"/>
    </row>
    <row r="1331" spans="1:40" ht="14.5">
      <c r="A1331" s="3"/>
      <c r="B1331" s="3"/>
      <c r="C1331" s="3"/>
      <c r="D1331" s="3"/>
      <c r="E1331" s="3"/>
      <c r="F1331" s="3"/>
      <c r="G1331" s="3"/>
      <c r="H1331" s="3"/>
      <c r="I1331" s="3"/>
      <c r="J1331" s="3"/>
      <c r="K1331" s="3"/>
      <c r="L1331" s="3"/>
      <c r="M1331" s="3"/>
      <c r="N1331" s="3"/>
      <c r="O1331" s="3"/>
      <c r="P1331" s="3"/>
      <c r="Q1331" s="3"/>
      <c r="R1331" s="3"/>
      <c r="S1331" s="3"/>
      <c r="T1331" s="3"/>
      <c r="U1331" s="3"/>
      <c r="V1331" s="40"/>
      <c r="W1331" s="40"/>
      <c r="X1331" s="40"/>
      <c r="Y1331" s="40"/>
      <c r="Z1331" s="40"/>
      <c r="AA1331" s="40"/>
      <c r="AB1331" s="40"/>
      <c r="AC1331" s="40"/>
      <c r="AD1331" s="40"/>
      <c r="AE1331" s="40"/>
      <c r="AF1331" s="40"/>
      <c r="AG1331" s="40"/>
      <c r="AH1331" s="40"/>
      <c r="AI1331" s="40"/>
      <c r="AJ1331" s="40"/>
      <c r="AK1331" s="40"/>
      <c r="AL1331" s="40"/>
      <c r="AM1331" s="40"/>
      <c r="AN1331" s="40"/>
    </row>
    <row r="1332" spans="1:40" ht="14.5">
      <c r="A1332" s="3"/>
      <c r="B1332" s="3"/>
      <c r="C1332" s="3"/>
      <c r="D1332" s="3"/>
      <c r="E1332" s="3"/>
      <c r="F1332" s="3"/>
      <c r="G1332" s="3"/>
      <c r="H1332" s="3"/>
      <c r="I1332" s="3"/>
      <c r="J1332" s="3"/>
      <c r="K1332" s="3"/>
      <c r="L1332" s="3"/>
      <c r="M1332" s="3"/>
      <c r="N1332" s="3"/>
      <c r="O1332" s="3"/>
      <c r="P1332" s="3"/>
      <c r="Q1332" s="3"/>
      <c r="R1332" s="3"/>
      <c r="S1332" s="3"/>
      <c r="T1332" s="3"/>
      <c r="U1332" s="3"/>
      <c r="V1332" s="40"/>
      <c r="W1332" s="40"/>
      <c r="X1332" s="40"/>
      <c r="Y1332" s="40"/>
      <c r="Z1332" s="40"/>
      <c r="AA1332" s="40"/>
      <c r="AB1332" s="40"/>
      <c r="AC1332" s="40"/>
      <c r="AD1332" s="40"/>
      <c r="AE1332" s="40"/>
      <c r="AF1332" s="40"/>
      <c r="AG1332" s="40"/>
      <c r="AH1332" s="40"/>
      <c r="AI1332" s="40"/>
      <c r="AJ1332" s="40"/>
      <c r="AK1332" s="40"/>
      <c r="AL1332" s="40"/>
      <c r="AM1332" s="40"/>
      <c r="AN1332" s="40"/>
    </row>
    <row r="1333" spans="1:40" ht="14.5">
      <c r="A1333" s="3"/>
      <c r="B1333" s="3"/>
      <c r="C1333" s="3"/>
      <c r="D1333" s="3"/>
      <c r="E1333" s="3"/>
      <c r="F1333" s="3"/>
      <c r="G1333" s="3"/>
      <c r="H1333" s="3"/>
      <c r="I1333" s="3"/>
      <c r="J1333" s="3"/>
      <c r="K1333" s="3"/>
      <c r="L1333" s="3"/>
      <c r="M1333" s="3"/>
      <c r="N1333" s="3"/>
      <c r="O1333" s="3"/>
      <c r="P1333" s="3"/>
      <c r="Q1333" s="3"/>
      <c r="R1333" s="3"/>
      <c r="S1333" s="3"/>
      <c r="T1333" s="3"/>
      <c r="U1333" s="3"/>
      <c r="V1333" s="40"/>
      <c r="W1333" s="40"/>
      <c r="X1333" s="40"/>
      <c r="Y1333" s="40"/>
      <c r="Z1333" s="40"/>
      <c r="AA1333" s="40"/>
      <c r="AB1333" s="40"/>
      <c r="AC1333" s="40"/>
      <c r="AD1333" s="40"/>
      <c r="AE1333" s="40"/>
      <c r="AF1333" s="40"/>
      <c r="AG1333" s="40"/>
      <c r="AH1333" s="40"/>
      <c r="AI1333" s="40"/>
      <c r="AJ1333" s="40"/>
      <c r="AK1333" s="40"/>
      <c r="AL1333" s="40"/>
      <c r="AM1333" s="40"/>
      <c r="AN1333" s="40"/>
    </row>
    <row r="1334" spans="1:40" ht="14.5">
      <c r="A1334" s="3"/>
      <c r="B1334" s="3"/>
      <c r="C1334" s="3"/>
      <c r="D1334" s="3"/>
      <c r="E1334" s="3"/>
      <c r="F1334" s="3"/>
      <c r="G1334" s="3"/>
      <c r="H1334" s="3"/>
      <c r="I1334" s="3"/>
      <c r="J1334" s="3"/>
      <c r="K1334" s="3"/>
      <c r="L1334" s="3"/>
      <c r="M1334" s="3"/>
      <c r="N1334" s="3"/>
      <c r="O1334" s="3"/>
      <c r="P1334" s="3"/>
      <c r="Q1334" s="3"/>
      <c r="R1334" s="3"/>
      <c r="S1334" s="3"/>
      <c r="T1334" s="3"/>
      <c r="U1334" s="3"/>
      <c r="V1334" s="40"/>
      <c r="W1334" s="40"/>
      <c r="X1334" s="40"/>
      <c r="Y1334" s="40"/>
      <c r="Z1334" s="40"/>
      <c r="AA1334" s="40"/>
      <c r="AB1334" s="40"/>
      <c r="AC1334" s="40"/>
      <c r="AD1334" s="40"/>
      <c r="AE1334" s="40"/>
      <c r="AF1334" s="40"/>
      <c r="AG1334" s="40"/>
      <c r="AH1334" s="40"/>
      <c r="AI1334" s="40"/>
      <c r="AJ1334" s="40"/>
      <c r="AK1334" s="40"/>
      <c r="AL1334" s="40"/>
      <c r="AM1334" s="40"/>
      <c r="AN1334" s="40"/>
    </row>
    <row r="1335" spans="1:40" ht="14.5">
      <c r="A1335" s="3"/>
      <c r="B1335" s="3"/>
      <c r="C1335" s="3"/>
      <c r="D1335" s="3"/>
      <c r="E1335" s="3"/>
      <c r="F1335" s="3"/>
      <c r="G1335" s="3"/>
      <c r="H1335" s="3"/>
      <c r="I1335" s="3"/>
      <c r="J1335" s="3"/>
      <c r="K1335" s="3"/>
      <c r="L1335" s="3"/>
      <c r="M1335" s="3"/>
      <c r="N1335" s="3"/>
      <c r="O1335" s="3"/>
      <c r="P1335" s="3"/>
      <c r="Q1335" s="3"/>
      <c r="R1335" s="3"/>
      <c r="S1335" s="3"/>
      <c r="T1335" s="3"/>
      <c r="U1335" s="3"/>
      <c r="V1335" s="40"/>
      <c r="W1335" s="40"/>
      <c r="X1335" s="40"/>
      <c r="Y1335" s="40"/>
      <c r="Z1335" s="40"/>
      <c r="AA1335" s="40"/>
      <c r="AB1335" s="40"/>
      <c r="AC1335" s="40"/>
      <c r="AD1335" s="40"/>
      <c r="AE1335" s="40"/>
      <c r="AF1335" s="40"/>
      <c r="AG1335" s="40"/>
      <c r="AH1335" s="40"/>
      <c r="AI1335" s="40"/>
      <c r="AJ1335" s="40"/>
      <c r="AK1335" s="40"/>
      <c r="AL1335" s="40"/>
      <c r="AM1335" s="40"/>
      <c r="AN1335" s="40"/>
    </row>
    <row r="1336" spans="1:40" ht="14.5">
      <c r="A1336" s="3"/>
      <c r="B1336" s="3"/>
      <c r="C1336" s="3"/>
      <c r="D1336" s="3"/>
      <c r="E1336" s="3"/>
      <c r="F1336" s="3"/>
      <c r="G1336" s="3"/>
      <c r="H1336" s="3"/>
      <c r="I1336" s="3"/>
      <c r="J1336" s="3"/>
      <c r="K1336" s="3"/>
      <c r="L1336" s="3"/>
      <c r="M1336" s="3"/>
      <c r="N1336" s="3"/>
      <c r="O1336" s="3"/>
      <c r="P1336" s="3"/>
      <c r="Q1336" s="3"/>
      <c r="R1336" s="3"/>
      <c r="S1336" s="3"/>
      <c r="T1336" s="3"/>
      <c r="U1336" s="3"/>
      <c r="V1336" s="40"/>
      <c r="W1336" s="40"/>
      <c r="X1336" s="40"/>
      <c r="Y1336" s="40"/>
      <c r="Z1336" s="40"/>
      <c r="AA1336" s="40"/>
      <c r="AB1336" s="40"/>
      <c r="AC1336" s="40"/>
      <c r="AD1336" s="40"/>
      <c r="AE1336" s="40"/>
      <c r="AF1336" s="40"/>
      <c r="AG1336" s="40"/>
      <c r="AH1336" s="40"/>
      <c r="AI1336" s="40"/>
      <c r="AJ1336" s="40"/>
      <c r="AK1336" s="40"/>
      <c r="AL1336" s="40"/>
      <c r="AM1336" s="40"/>
      <c r="AN1336" s="40"/>
    </row>
    <row r="1337" spans="1:40" ht="14.5">
      <c r="A1337" s="3"/>
      <c r="B1337" s="3"/>
      <c r="C1337" s="3"/>
      <c r="D1337" s="3"/>
      <c r="E1337" s="3"/>
      <c r="F1337" s="3"/>
      <c r="G1337" s="3"/>
      <c r="H1337" s="3"/>
      <c r="I1337" s="3"/>
      <c r="J1337" s="3"/>
      <c r="K1337" s="3"/>
      <c r="L1337" s="3"/>
      <c r="M1337" s="3"/>
      <c r="N1337" s="3"/>
      <c r="O1337" s="3"/>
      <c r="P1337" s="3"/>
      <c r="Q1337" s="3"/>
      <c r="R1337" s="3"/>
      <c r="S1337" s="3"/>
      <c r="T1337" s="3"/>
      <c r="U1337" s="3"/>
      <c r="V1337" s="40"/>
      <c r="W1337" s="40"/>
      <c r="X1337" s="40"/>
      <c r="Y1337" s="40"/>
      <c r="Z1337" s="40"/>
      <c r="AA1337" s="40"/>
      <c r="AB1337" s="40"/>
      <c r="AC1337" s="40"/>
      <c r="AD1337" s="40"/>
      <c r="AE1337" s="40"/>
      <c r="AF1337" s="40"/>
      <c r="AG1337" s="40"/>
      <c r="AH1337" s="40"/>
      <c r="AI1337" s="40"/>
      <c r="AJ1337" s="40"/>
      <c r="AK1337" s="40"/>
      <c r="AL1337" s="40"/>
      <c r="AM1337" s="40"/>
      <c r="AN1337" s="40"/>
    </row>
    <row r="1338" spans="1:40" ht="14.5">
      <c r="A1338" s="3"/>
      <c r="B1338" s="3"/>
      <c r="C1338" s="3"/>
      <c r="D1338" s="3"/>
      <c r="E1338" s="3"/>
      <c r="F1338" s="3"/>
      <c r="G1338" s="3"/>
      <c r="H1338" s="3"/>
      <c r="I1338" s="3"/>
      <c r="J1338" s="3"/>
      <c r="K1338" s="3"/>
      <c r="L1338" s="3"/>
      <c r="M1338" s="3"/>
      <c r="N1338" s="3"/>
      <c r="O1338" s="3"/>
      <c r="P1338" s="3"/>
      <c r="Q1338" s="3"/>
      <c r="R1338" s="3"/>
      <c r="S1338" s="3"/>
      <c r="T1338" s="3"/>
      <c r="U1338" s="3"/>
      <c r="V1338" s="40"/>
      <c r="W1338" s="40"/>
      <c r="X1338" s="40"/>
      <c r="Y1338" s="40"/>
      <c r="Z1338" s="40"/>
      <c r="AA1338" s="40"/>
      <c r="AB1338" s="40"/>
      <c r="AC1338" s="40"/>
      <c r="AD1338" s="40"/>
      <c r="AE1338" s="40"/>
      <c r="AF1338" s="40"/>
      <c r="AG1338" s="40"/>
      <c r="AH1338" s="40"/>
      <c r="AI1338" s="40"/>
      <c r="AJ1338" s="40"/>
      <c r="AK1338" s="40"/>
      <c r="AL1338" s="40"/>
      <c r="AM1338" s="40"/>
      <c r="AN1338" s="40"/>
    </row>
    <row r="1339" spans="1:40" ht="14.5">
      <c r="A1339" s="3"/>
      <c r="B1339" s="3"/>
      <c r="C1339" s="3"/>
      <c r="D1339" s="3"/>
      <c r="E1339" s="3"/>
      <c r="F1339" s="3"/>
      <c r="G1339" s="3"/>
      <c r="H1339" s="3"/>
      <c r="I1339" s="3"/>
      <c r="J1339" s="3"/>
      <c r="K1339" s="3"/>
      <c r="L1339" s="3"/>
      <c r="M1339" s="3"/>
      <c r="N1339" s="3"/>
      <c r="O1339" s="3"/>
      <c r="P1339" s="3"/>
      <c r="Q1339" s="3"/>
      <c r="R1339" s="3"/>
      <c r="S1339" s="3"/>
      <c r="T1339" s="3"/>
      <c r="U1339" s="3"/>
      <c r="V1339" s="40"/>
      <c r="W1339" s="40"/>
      <c r="X1339" s="40"/>
      <c r="Y1339" s="40"/>
      <c r="Z1339" s="40"/>
      <c r="AA1339" s="40"/>
      <c r="AB1339" s="40"/>
      <c r="AC1339" s="40"/>
      <c r="AD1339" s="40"/>
      <c r="AE1339" s="40"/>
      <c r="AF1339" s="40"/>
      <c r="AG1339" s="40"/>
      <c r="AH1339" s="40"/>
      <c r="AI1339" s="40"/>
      <c r="AJ1339" s="40"/>
      <c r="AK1339" s="40"/>
      <c r="AL1339" s="40"/>
      <c r="AM1339" s="40"/>
      <c r="AN1339" s="40"/>
    </row>
    <row r="1340" spans="1:40" ht="14.5">
      <c r="A1340" s="3"/>
      <c r="B1340" s="3"/>
      <c r="C1340" s="3"/>
      <c r="D1340" s="3"/>
      <c r="E1340" s="3"/>
      <c r="F1340" s="3"/>
      <c r="G1340" s="3"/>
      <c r="H1340" s="3"/>
      <c r="I1340" s="3"/>
      <c r="J1340" s="3"/>
      <c r="K1340" s="3"/>
      <c r="L1340" s="3"/>
      <c r="M1340" s="3"/>
      <c r="N1340" s="3"/>
      <c r="O1340" s="3"/>
      <c r="P1340" s="3"/>
      <c r="Q1340" s="3"/>
      <c r="R1340" s="3"/>
      <c r="S1340" s="3"/>
      <c r="T1340" s="3"/>
      <c r="U1340" s="3"/>
      <c r="V1340" s="40"/>
      <c r="W1340" s="40"/>
      <c r="X1340" s="40"/>
      <c r="Y1340" s="40"/>
      <c r="Z1340" s="40"/>
      <c r="AA1340" s="40"/>
      <c r="AB1340" s="40"/>
      <c r="AC1340" s="40"/>
      <c r="AD1340" s="40"/>
      <c r="AE1340" s="40"/>
      <c r="AF1340" s="40"/>
      <c r="AG1340" s="40"/>
      <c r="AH1340" s="40"/>
      <c r="AI1340" s="40"/>
      <c r="AJ1340" s="40"/>
      <c r="AK1340" s="40"/>
      <c r="AL1340" s="40"/>
      <c r="AM1340" s="40"/>
      <c r="AN1340" s="40"/>
    </row>
    <row r="1341" spans="1:40" ht="14.5">
      <c r="A1341" s="3"/>
      <c r="B1341" s="3"/>
      <c r="C1341" s="3"/>
      <c r="D1341" s="3"/>
      <c r="E1341" s="3"/>
      <c r="F1341" s="3"/>
      <c r="G1341" s="3"/>
      <c r="H1341" s="3"/>
      <c r="I1341" s="3"/>
      <c r="J1341" s="3"/>
      <c r="K1341" s="3"/>
      <c r="L1341" s="3"/>
      <c r="M1341" s="3"/>
      <c r="N1341" s="3"/>
      <c r="O1341" s="3"/>
      <c r="P1341" s="3"/>
      <c r="Q1341" s="3"/>
      <c r="R1341" s="3"/>
      <c r="S1341" s="3"/>
      <c r="T1341" s="3"/>
      <c r="U1341" s="3"/>
      <c r="V1341" s="40"/>
      <c r="W1341" s="40"/>
      <c r="X1341" s="40"/>
      <c r="Y1341" s="40"/>
      <c r="Z1341" s="40"/>
      <c r="AA1341" s="40"/>
      <c r="AB1341" s="40"/>
      <c r="AC1341" s="40"/>
      <c r="AD1341" s="40"/>
      <c r="AE1341" s="40"/>
      <c r="AF1341" s="40"/>
      <c r="AG1341" s="40"/>
      <c r="AH1341" s="40"/>
      <c r="AI1341" s="40"/>
      <c r="AJ1341" s="40"/>
      <c r="AK1341" s="40"/>
      <c r="AL1341" s="40"/>
      <c r="AM1341" s="40"/>
      <c r="AN1341" s="40"/>
    </row>
    <row r="1342" spans="1:40" ht="14.5">
      <c r="A1342" s="3"/>
      <c r="B1342" s="3"/>
      <c r="C1342" s="3"/>
      <c r="D1342" s="3"/>
      <c r="E1342" s="3"/>
      <c r="F1342" s="3"/>
      <c r="G1342" s="3"/>
      <c r="H1342" s="3"/>
      <c r="I1342" s="3"/>
      <c r="J1342" s="3"/>
      <c r="K1342" s="3"/>
      <c r="L1342" s="3"/>
      <c r="M1342" s="3"/>
      <c r="N1342" s="3"/>
      <c r="O1342" s="3"/>
      <c r="P1342" s="3"/>
      <c r="Q1342" s="3"/>
      <c r="R1342" s="3"/>
      <c r="S1342" s="3"/>
      <c r="T1342" s="3"/>
      <c r="U1342" s="3"/>
      <c r="V1342" s="40"/>
      <c r="W1342" s="40"/>
      <c r="X1342" s="40"/>
      <c r="Y1342" s="40"/>
      <c r="Z1342" s="40"/>
      <c r="AA1342" s="40"/>
      <c r="AB1342" s="40"/>
      <c r="AC1342" s="40"/>
      <c r="AD1342" s="40"/>
      <c r="AE1342" s="40"/>
      <c r="AF1342" s="40"/>
      <c r="AG1342" s="40"/>
      <c r="AH1342" s="40"/>
      <c r="AI1342" s="40"/>
      <c r="AJ1342" s="40"/>
      <c r="AK1342" s="40"/>
      <c r="AL1342" s="40"/>
      <c r="AM1342" s="40"/>
      <c r="AN1342" s="40"/>
    </row>
    <row r="1343" spans="1:40" ht="14.5">
      <c r="A1343" s="3"/>
      <c r="B1343" s="3"/>
      <c r="C1343" s="3"/>
      <c r="D1343" s="3"/>
      <c r="E1343" s="3"/>
      <c r="F1343" s="3"/>
      <c r="G1343" s="3"/>
      <c r="H1343" s="3"/>
      <c r="I1343" s="3"/>
      <c r="J1343" s="3"/>
      <c r="K1343" s="3"/>
      <c r="L1343" s="3"/>
      <c r="M1343" s="3"/>
      <c r="N1343" s="3"/>
      <c r="O1343" s="3"/>
      <c r="P1343" s="3"/>
      <c r="Q1343" s="3"/>
      <c r="R1343" s="3"/>
      <c r="S1343" s="3"/>
      <c r="T1343" s="3"/>
      <c r="U1343" s="3"/>
      <c r="V1343" s="40"/>
      <c r="W1343" s="40"/>
      <c r="X1343" s="40"/>
      <c r="Y1343" s="40"/>
      <c r="Z1343" s="40"/>
      <c r="AA1343" s="40"/>
      <c r="AB1343" s="40"/>
      <c r="AC1343" s="40"/>
      <c r="AD1343" s="40"/>
      <c r="AE1343" s="40"/>
      <c r="AF1343" s="40"/>
      <c r="AG1343" s="40"/>
      <c r="AH1343" s="40"/>
      <c r="AI1343" s="40"/>
      <c r="AJ1343" s="40"/>
      <c r="AK1343" s="40"/>
      <c r="AL1343" s="40"/>
      <c r="AM1343" s="40"/>
      <c r="AN1343" s="40"/>
    </row>
    <row r="1344" spans="1:40" ht="14.5">
      <c r="A1344" s="3"/>
      <c r="B1344" s="3"/>
      <c r="C1344" s="3"/>
      <c r="D1344" s="3"/>
      <c r="E1344" s="3"/>
      <c r="F1344" s="3"/>
      <c r="G1344" s="3"/>
      <c r="H1344" s="3"/>
      <c r="I1344" s="3"/>
      <c r="J1344" s="3"/>
      <c r="K1344" s="3"/>
      <c r="L1344" s="3"/>
      <c r="M1344" s="3"/>
      <c r="N1344" s="3"/>
      <c r="O1344" s="3"/>
      <c r="P1344" s="3"/>
      <c r="Q1344" s="3"/>
      <c r="R1344" s="3"/>
      <c r="S1344" s="3"/>
      <c r="T1344" s="3"/>
      <c r="U1344" s="3"/>
      <c r="V1344" s="40"/>
      <c r="W1344" s="40"/>
      <c r="X1344" s="40"/>
      <c r="Y1344" s="40"/>
      <c r="Z1344" s="40"/>
      <c r="AA1344" s="40"/>
      <c r="AB1344" s="40"/>
      <c r="AC1344" s="40"/>
      <c r="AD1344" s="40"/>
      <c r="AE1344" s="40"/>
      <c r="AF1344" s="40"/>
      <c r="AG1344" s="40"/>
      <c r="AH1344" s="40"/>
      <c r="AI1344" s="40"/>
      <c r="AJ1344" s="40"/>
      <c r="AK1344" s="40"/>
      <c r="AL1344" s="40"/>
      <c r="AM1344" s="40"/>
      <c r="AN1344" s="40"/>
    </row>
    <row r="1345" spans="1:40" ht="14.5">
      <c r="A1345" s="3"/>
      <c r="B1345" s="3"/>
      <c r="C1345" s="3"/>
      <c r="D1345" s="3"/>
      <c r="E1345" s="3"/>
      <c r="F1345" s="3"/>
      <c r="G1345" s="3"/>
      <c r="H1345" s="3"/>
      <c r="I1345" s="3"/>
      <c r="J1345" s="3"/>
      <c r="K1345" s="3"/>
      <c r="L1345" s="3"/>
      <c r="M1345" s="3"/>
      <c r="N1345" s="3"/>
      <c r="O1345" s="3"/>
      <c r="P1345" s="3"/>
      <c r="Q1345" s="3"/>
      <c r="R1345" s="3"/>
      <c r="S1345" s="3"/>
      <c r="T1345" s="3"/>
      <c r="U1345" s="3"/>
      <c r="V1345" s="40"/>
      <c r="W1345" s="40"/>
      <c r="X1345" s="40"/>
      <c r="Y1345" s="40"/>
      <c r="Z1345" s="40"/>
      <c r="AA1345" s="40"/>
      <c r="AB1345" s="40"/>
      <c r="AC1345" s="40"/>
      <c r="AD1345" s="40"/>
      <c r="AE1345" s="40"/>
      <c r="AF1345" s="40"/>
      <c r="AG1345" s="40"/>
      <c r="AH1345" s="40"/>
      <c r="AI1345" s="40"/>
      <c r="AJ1345" s="40"/>
      <c r="AK1345" s="40"/>
      <c r="AL1345" s="40"/>
      <c r="AM1345" s="40"/>
      <c r="AN1345" s="40"/>
    </row>
    <row r="1346" spans="1:40" ht="14.5">
      <c r="A1346" s="3"/>
      <c r="B1346" s="3"/>
      <c r="C1346" s="3"/>
      <c r="D1346" s="3"/>
      <c r="E1346" s="3"/>
      <c r="F1346" s="3"/>
      <c r="G1346" s="3"/>
      <c r="H1346" s="3"/>
      <c r="I1346" s="3"/>
      <c r="J1346" s="3"/>
      <c r="K1346" s="3"/>
      <c r="L1346" s="3"/>
      <c r="M1346" s="3"/>
      <c r="N1346" s="3"/>
      <c r="O1346" s="3"/>
      <c r="P1346" s="3"/>
      <c r="Q1346" s="3"/>
      <c r="R1346" s="3"/>
      <c r="S1346" s="3"/>
      <c r="T1346" s="3"/>
      <c r="U1346" s="3"/>
      <c r="V1346" s="40"/>
      <c r="W1346" s="40"/>
      <c r="X1346" s="40"/>
      <c r="Y1346" s="40"/>
      <c r="Z1346" s="40"/>
      <c r="AA1346" s="40"/>
      <c r="AB1346" s="40"/>
      <c r="AC1346" s="40"/>
      <c r="AD1346" s="40"/>
      <c r="AE1346" s="40"/>
      <c r="AF1346" s="40"/>
      <c r="AG1346" s="40"/>
      <c r="AH1346" s="40"/>
      <c r="AI1346" s="40"/>
      <c r="AJ1346" s="40"/>
      <c r="AK1346" s="40"/>
      <c r="AL1346" s="40"/>
      <c r="AM1346" s="40"/>
      <c r="AN1346" s="40"/>
    </row>
    <row r="1347" spans="1:40" ht="14.5">
      <c r="A1347" s="3"/>
      <c r="B1347" s="3"/>
      <c r="C1347" s="3"/>
      <c r="D1347" s="3"/>
      <c r="E1347" s="3"/>
      <c r="F1347" s="3"/>
      <c r="G1347" s="3"/>
      <c r="H1347" s="3"/>
      <c r="I1347" s="3"/>
      <c r="J1347" s="3"/>
      <c r="K1347" s="3"/>
      <c r="L1347" s="3"/>
      <c r="M1347" s="3"/>
      <c r="N1347" s="3"/>
      <c r="O1347" s="3"/>
      <c r="P1347" s="3"/>
      <c r="Q1347" s="3"/>
      <c r="R1347" s="3"/>
      <c r="S1347" s="3"/>
      <c r="T1347" s="3"/>
      <c r="U1347" s="3"/>
      <c r="V1347" s="40"/>
      <c r="W1347" s="40"/>
      <c r="X1347" s="40"/>
      <c r="Y1347" s="40"/>
      <c r="Z1347" s="40"/>
      <c r="AA1347" s="40"/>
      <c r="AB1347" s="40"/>
      <c r="AC1347" s="40"/>
      <c r="AD1347" s="40"/>
      <c r="AE1347" s="40"/>
      <c r="AF1347" s="40"/>
      <c r="AG1347" s="40"/>
      <c r="AH1347" s="40"/>
      <c r="AI1347" s="40"/>
      <c r="AJ1347" s="40"/>
      <c r="AK1347" s="40"/>
      <c r="AL1347" s="40"/>
      <c r="AM1347" s="40"/>
      <c r="AN1347" s="40"/>
    </row>
    <row r="1348" spans="1:40" ht="14.5">
      <c r="A1348" s="3"/>
      <c r="B1348" s="3"/>
      <c r="C1348" s="3"/>
      <c r="D1348" s="3"/>
      <c r="E1348" s="3"/>
      <c r="F1348" s="3"/>
      <c r="G1348" s="3"/>
      <c r="H1348" s="3"/>
      <c r="I1348" s="3"/>
      <c r="J1348" s="3"/>
      <c r="K1348" s="3"/>
      <c r="L1348" s="3"/>
      <c r="M1348" s="3"/>
      <c r="N1348" s="3"/>
      <c r="O1348" s="3"/>
      <c r="P1348" s="3"/>
      <c r="Q1348" s="3"/>
      <c r="R1348" s="3"/>
      <c r="S1348" s="3"/>
      <c r="T1348" s="3"/>
      <c r="U1348" s="3"/>
      <c r="V1348" s="40"/>
      <c r="W1348" s="40"/>
      <c r="X1348" s="40"/>
      <c r="Y1348" s="40"/>
      <c r="Z1348" s="40"/>
      <c r="AA1348" s="40"/>
      <c r="AB1348" s="40"/>
      <c r="AC1348" s="40"/>
      <c r="AD1348" s="40"/>
      <c r="AE1348" s="40"/>
      <c r="AF1348" s="40"/>
      <c r="AG1348" s="40"/>
      <c r="AH1348" s="40"/>
      <c r="AI1348" s="40"/>
      <c r="AJ1348" s="40"/>
      <c r="AK1348" s="40"/>
      <c r="AL1348" s="40"/>
      <c r="AM1348" s="40"/>
      <c r="AN1348" s="40"/>
    </row>
    <row r="1349" spans="1:40" ht="14.5">
      <c r="A1349" s="3"/>
      <c r="B1349" s="3"/>
      <c r="C1349" s="3"/>
      <c r="D1349" s="3"/>
      <c r="E1349" s="3"/>
      <c r="F1349" s="3"/>
      <c r="G1349" s="3"/>
      <c r="H1349" s="3"/>
      <c r="I1349" s="3"/>
      <c r="J1349" s="3"/>
      <c r="K1349" s="3"/>
      <c r="L1349" s="3"/>
      <c r="M1349" s="3"/>
      <c r="N1349" s="3"/>
      <c r="O1349" s="3"/>
      <c r="P1349" s="3"/>
      <c r="Q1349" s="3"/>
      <c r="R1349" s="3"/>
      <c r="S1349" s="3"/>
      <c r="T1349" s="3"/>
      <c r="U1349" s="3"/>
      <c r="V1349" s="40"/>
      <c r="W1349" s="40"/>
      <c r="X1349" s="40"/>
      <c r="Y1349" s="40"/>
      <c r="Z1349" s="40"/>
      <c r="AA1349" s="40"/>
      <c r="AB1349" s="40"/>
      <c r="AC1349" s="40"/>
      <c r="AD1349" s="40"/>
      <c r="AE1349" s="40"/>
      <c r="AF1349" s="40"/>
      <c r="AG1349" s="40"/>
      <c r="AH1349" s="40"/>
      <c r="AI1349" s="40"/>
      <c r="AJ1349" s="40"/>
      <c r="AK1349" s="40"/>
      <c r="AL1349" s="40"/>
      <c r="AM1349" s="40"/>
      <c r="AN1349" s="40"/>
    </row>
    <row r="1350" spans="1:40" ht="14.5">
      <c r="A1350" s="3"/>
      <c r="B1350" s="3"/>
      <c r="C1350" s="3"/>
      <c r="D1350" s="3"/>
      <c r="E1350" s="3"/>
      <c r="F1350" s="3"/>
      <c r="G1350" s="3"/>
      <c r="H1350" s="3"/>
      <c r="I1350" s="3"/>
      <c r="J1350" s="3"/>
      <c r="K1350" s="3"/>
      <c r="L1350" s="3"/>
      <c r="M1350" s="3"/>
      <c r="N1350" s="3"/>
      <c r="O1350" s="3"/>
      <c r="P1350" s="3"/>
      <c r="Q1350" s="3"/>
      <c r="R1350" s="3"/>
      <c r="S1350" s="3"/>
      <c r="T1350" s="3"/>
      <c r="U1350" s="3"/>
      <c r="V1350" s="40"/>
      <c r="W1350" s="40"/>
      <c r="X1350" s="40"/>
      <c r="Y1350" s="40"/>
      <c r="Z1350" s="40"/>
      <c r="AA1350" s="40"/>
      <c r="AB1350" s="40"/>
      <c r="AC1350" s="40"/>
      <c r="AD1350" s="40"/>
      <c r="AE1350" s="40"/>
      <c r="AF1350" s="40"/>
      <c r="AG1350" s="40"/>
      <c r="AH1350" s="40"/>
      <c r="AI1350" s="40"/>
      <c r="AJ1350" s="40"/>
      <c r="AK1350" s="40"/>
      <c r="AL1350" s="40"/>
      <c r="AM1350" s="40"/>
      <c r="AN1350" s="40"/>
    </row>
    <row r="1351" spans="1:40" ht="14.5">
      <c r="A1351" s="3"/>
      <c r="B1351" s="3"/>
      <c r="C1351" s="3"/>
      <c r="D1351" s="3"/>
      <c r="E1351" s="3"/>
      <c r="F1351" s="3"/>
      <c r="G1351" s="3"/>
      <c r="H1351" s="3"/>
      <c r="I1351" s="3"/>
      <c r="J1351" s="3"/>
      <c r="K1351" s="3"/>
      <c r="L1351" s="3"/>
      <c r="M1351" s="3"/>
      <c r="N1351" s="3"/>
      <c r="O1351" s="3"/>
      <c r="P1351" s="3"/>
      <c r="Q1351" s="3"/>
      <c r="R1351" s="3"/>
      <c r="S1351" s="3"/>
      <c r="T1351" s="3"/>
      <c r="U1351" s="3"/>
      <c r="V1351" s="40"/>
      <c r="W1351" s="40"/>
      <c r="X1351" s="40"/>
      <c r="Y1351" s="40"/>
      <c r="Z1351" s="40"/>
      <c r="AA1351" s="40"/>
      <c r="AB1351" s="40"/>
      <c r="AC1351" s="40"/>
      <c r="AD1351" s="40"/>
      <c r="AE1351" s="40"/>
      <c r="AF1351" s="40"/>
      <c r="AG1351" s="40"/>
      <c r="AH1351" s="40"/>
      <c r="AI1351" s="40"/>
      <c r="AJ1351" s="40"/>
      <c r="AK1351" s="40"/>
      <c r="AL1351" s="40"/>
      <c r="AM1351" s="40"/>
      <c r="AN1351" s="40"/>
    </row>
    <row r="1352" spans="1:40" ht="14.5">
      <c r="A1352" s="3"/>
      <c r="B1352" s="3"/>
      <c r="C1352" s="3"/>
      <c r="D1352" s="3"/>
      <c r="E1352" s="3"/>
      <c r="F1352" s="3"/>
      <c r="G1352" s="3"/>
      <c r="H1352" s="3"/>
      <c r="I1352" s="3"/>
      <c r="J1352" s="3"/>
      <c r="K1352" s="3"/>
      <c r="L1352" s="3"/>
      <c r="M1352" s="3"/>
      <c r="N1352" s="3"/>
      <c r="O1352" s="3"/>
      <c r="P1352" s="3"/>
      <c r="Q1352" s="3"/>
      <c r="R1352" s="3"/>
      <c r="S1352" s="3"/>
      <c r="T1352" s="3"/>
      <c r="U1352" s="3"/>
      <c r="V1352" s="40"/>
      <c r="W1352" s="40"/>
      <c r="X1352" s="40"/>
      <c r="Y1352" s="40"/>
      <c r="Z1352" s="40"/>
      <c r="AA1352" s="40"/>
      <c r="AB1352" s="40"/>
      <c r="AC1352" s="40"/>
      <c r="AD1352" s="40"/>
      <c r="AE1352" s="40"/>
      <c r="AF1352" s="40"/>
      <c r="AG1352" s="40"/>
      <c r="AH1352" s="40"/>
      <c r="AI1352" s="40"/>
      <c r="AJ1352" s="40"/>
      <c r="AK1352" s="40"/>
      <c r="AL1352" s="40"/>
      <c r="AM1352" s="40"/>
      <c r="AN1352" s="40"/>
    </row>
    <row r="1353" spans="1:40" ht="14.5">
      <c r="A1353" s="3"/>
      <c r="B1353" s="3"/>
      <c r="C1353" s="3"/>
      <c r="D1353" s="3"/>
      <c r="E1353" s="3"/>
      <c r="F1353" s="3"/>
      <c r="G1353" s="3"/>
      <c r="H1353" s="3"/>
      <c r="I1353" s="3"/>
      <c r="J1353" s="3"/>
      <c r="K1353" s="3"/>
      <c r="L1353" s="3"/>
      <c r="M1353" s="3"/>
      <c r="N1353" s="3"/>
      <c r="O1353" s="3"/>
      <c r="P1353" s="3"/>
      <c r="Q1353" s="3"/>
      <c r="R1353" s="3"/>
      <c r="S1353" s="3"/>
      <c r="T1353" s="3"/>
      <c r="U1353" s="3"/>
      <c r="V1353" s="40"/>
      <c r="W1353" s="40"/>
      <c r="X1353" s="40"/>
      <c r="Y1353" s="40"/>
      <c r="Z1353" s="40"/>
      <c r="AA1353" s="40"/>
      <c r="AB1353" s="40"/>
      <c r="AC1353" s="40"/>
      <c r="AD1353" s="40"/>
      <c r="AE1353" s="40"/>
      <c r="AF1353" s="40"/>
      <c r="AG1353" s="40"/>
      <c r="AH1353" s="40"/>
      <c r="AI1353" s="40"/>
      <c r="AJ1353" s="40"/>
      <c r="AK1353" s="40"/>
      <c r="AL1353" s="40"/>
      <c r="AM1353" s="40"/>
      <c r="AN1353" s="40"/>
    </row>
    <row r="1354" spans="1:40" ht="14.5">
      <c r="A1354" s="3"/>
      <c r="B1354" s="3"/>
      <c r="C1354" s="3"/>
      <c r="D1354" s="3"/>
      <c r="E1354" s="3"/>
      <c r="F1354" s="3"/>
      <c r="G1354" s="3"/>
      <c r="H1354" s="3"/>
      <c r="I1354" s="3"/>
      <c r="J1354" s="3"/>
      <c r="K1354" s="3"/>
      <c r="L1354" s="3"/>
      <c r="M1354" s="3"/>
      <c r="N1354" s="3"/>
      <c r="O1354" s="3"/>
      <c r="P1354" s="3"/>
      <c r="Q1354" s="3"/>
      <c r="R1354" s="3"/>
      <c r="S1354" s="3"/>
      <c r="T1354" s="3"/>
      <c r="U1354" s="3"/>
      <c r="V1354" s="40"/>
      <c r="W1354" s="40"/>
      <c r="X1354" s="40"/>
      <c r="Y1354" s="40"/>
      <c r="Z1354" s="40"/>
      <c r="AA1354" s="40"/>
      <c r="AB1354" s="40"/>
      <c r="AC1354" s="40"/>
      <c r="AD1354" s="40"/>
      <c r="AE1354" s="40"/>
      <c r="AF1354" s="40"/>
      <c r="AG1354" s="40"/>
      <c r="AH1354" s="40"/>
      <c r="AI1354" s="40"/>
      <c r="AJ1354" s="40"/>
      <c r="AK1354" s="40"/>
      <c r="AL1354" s="40"/>
      <c r="AM1354" s="40"/>
      <c r="AN1354" s="40"/>
    </row>
    <row r="1355" spans="1:40" ht="14.5">
      <c r="A1355" s="3"/>
      <c r="B1355" s="3"/>
      <c r="C1355" s="3"/>
      <c r="D1355" s="3"/>
      <c r="E1355" s="3"/>
      <c r="F1355" s="3"/>
      <c r="G1355" s="3"/>
      <c r="H1355" s="3"/>
      <c r="I1355" s="3"/>
      <c r="J1355" s="3"/>
      <c r="K1355" s="3"/>
      <c r="L1355" s="3"/>
      <c r="M1355" s="3"/>
      <c r="N1355" s="3"/>
      <c r="O1355" s="3"/>
      <c r="P1355" s="3"/>
      <c r="Q1355" s="3"/>
      <c r="R1355" s="3"/>
      <c r="S1355" s="3"/>
      <c r="T1355" s="3"/>
      <c r="U1355" s="3"/>
      <c r="V1355" s="40"/>
      <c r="W1355" s="40"/>
      <c r="X1355" s="40"/>
      <c r="Y1355" s="40"/>
      <c r="Z1355" s="40"/>
      <c r="AA1355" s="40"/>
      <c r="AB1355" s="40"/>
      <c r="AC1355" s="40"/>
      <c r="AD1355" s="40"/>
      <c r="AE1355" s="40"/>
      <c r="AF1355" s="40"/>
      <c r="AG1355" s="40"/>
      <c r="AH1355" s="40"/>
      <c r="AI1355" s="40"/>
      <c r="AJ1355" s="40"/>
      <c r="AK1355" s="40"/>
      <c r="AL1355" s="40"/>
      <c r="AM1355" s="40"/>
      <c r="AN1355" s="40"/>
    </row>
    <row r="1356" spans="1:40" ht="14.5">
      <c r="A1356" s="3"/>
      <c r="B1356" s="3"/>
      <c r="C1356" s="3"/>
      <c r="D1356" s="3"/>
      <c r="E1356" s="3"/>
      <c r="F1356" s="3"/>
      <c r="G1356" s="3"/>
      <c r="H1356" s="3"/>
      <c r="I1356" s="3"/>
      <c r="J1356" s="3"/>
      <c r="K1356" s="3"/>
      <c r="L1356" s="3"/>
      <c r="M1356" s="3"/>
      <c r="N1356" s="3"/>
      <c r="O1356" s="3"/>
      <c r="P1356" s="3"/>
      <c r="Q1356" s="3"/>
      <c r="R1356" s="3"/>
      <c r="S1356" s="3"/>
      <c r="T1356" s="3"/>
      <c r="U1356" s="3"/>
      <c r="V1356" s="40"/>
      <c r="W1356" s="40"/>
      <c r="X1356" s="40"/>
      <c r="Y1356" s="40"/>
      <c r="Z1356" s="40"/>
      <c r="AA1356" s="40"/>
      <c r="AB1356" s="40"/>
      <c r="AC1356" s="40"/>
      <c r="AD1356" s="40"/>
      <c r="AE1356" s="40"/>
      <c r="AF1356" s="40"/>
      <c r="AG1356" s="40"/>
      <c r="AH1356" s="40"/>
      <c r="AI1356" s="40"/>
      <c r="AJ1356" s="40"/>
      <c r="AK1356" s="40"/>
      <c r="AL1356" s="40"/>
      <c r="AM1356" s="40"/>
      <c r="AN1356" s="40"/>
    </row>
    <row r="1357" spans="1:40" ht="14.5">
      <c r="A1357" s="3"/>
      <c r="B1357" s="3"/>
      <c r="C1357" s="3"/>
      <c r="D1357" s="3"/>
      <c r="E1357" s="3"/>
      <c r="F1357" s="3"/>
      <c r="G1357" s="3"/>
      <c r="H1357" s="3"/>
      <c r="I1357" s="3"/>
      <c r="J1357" s="3"/>
      <c r="K1357" s="3"/>
      <c r="L1357" s="3"/>
      <c r="M1357" s="3"/>
      <c r="N1357" s="3"/>
      <c r="O1357" s="3"/>
      <c r="P1357" s="3"/>
      <c r="Q1357" s="3"/>
      <c r="R1357" s="3"/>
      <c r="S1357" s="3"/>
      <c r="T1357" s="3"/>
      <c r="U1357" s="3"/>
      <c r="V1357" s="40"/>
      <c r="W1357" s="40"/>
      <c r="X1357" s="40"/>
      <c r="Y1357" s="40"/>
      <c r="Z1357" s="40"/>
      <c r="AA1357" s="40"/>
      <c r="AB1357" s="40"/>
      <c r="AC1357" s="40"/>
      <c r="AD1357" s="40"/>
      <c r="AE1357" s="40"/>
      <c r="AF1357" s="40"/>
      <c r="AG1357" s="40"/>
      <c r="AH1357" s="40"/>
      <c r="AI1357" s="40"/>
      <c r="AJ1357" s="40"/>
      <c r="AK1357" s="40"/>
      <c r="AL1357" s="40"/>
      <c r="AM1357" s="40"/>
      <c r="AN1357" s="40"/>
    </row>
    <row r="1358" spans="1:40" ht="14.5">
      <c r="A1358" s="3"/>
      <c r="B1358" s="3"/>
      <c r="C1358" s="3"/>
      <c r="D1358" s="3"/>
      <c r="E1358" s="3"/>
      <c r="F1358" s="3"/>
      <c r="G1358" s="3"/>
      <c r="H1358" s="3"/>
      <c r="I1358" s="3"/>
      <c r="J1358" s="3"/>
      <c r="K1358" s="3"/>
      <c r="L1358" s="3"/>
      <c r="M1358" s="3"/>
      <c r="N1358" s="3"/>
      <c r="O1358" s="3"/>
      <c r="P1358" s="3"/>
      <c r="Q1358" s="3"/>
      <c r="R1358" s="3"/>
      <c r="S1358" s="3"/>
      <c r="T1358" s="3"/>
      <c r="U1358" s="3"/>
      <c r="V1358" s="40"/>
      <c r="W1358" s="40"/>
      <c r="X1358" s="40"/>
      <c r="Y1358" s="40"/>
      <c r="Z1358" s="40"/>
      <c r="AA1358" s="40"/>
      <c r="AB1358" s="40"/>
      <c r="AC1358" s="40"/>
      <c r="AD1358" s="40"/>
      <c r="AE1358" s="40"/>
      <c r="AF1358" s="40"/>
      <c r="AG1358" s="40"/>
      <c r="AH1358" s="40"/>
      <c r="AI1358" s="40"/>
      <c r="AJ1358" s="40"/>
      <c r="AK1358" s="40"/>
      <c r="AL1358" s="40"/>
      <c r="AM1358" s="40"/>
      <c r="AN1358" s="40"/>
    </row>
    <row r="1359" spans="1:40" ht="14.5">
      <c r="A1359" s="3"/>
      <c r="B1359" s="3"/>
      <c r="C1359" s="3"/>
      <c r="D1359" s="3"/>
      <c r="E1359" s="3"/>
      <c r="F1359" s="3"/>
      <c r="G1359" s="3"/>
      <c r="H1359" s="3"/>
      <c r="I1359" s="3"/>
      <c r="J1359" s="3"/>
      <c r="K1359" s="3"/>
      <c r="L1359" s="3"/>
      <c r="M1359" s="3"/>
      <c r="N1359" s="3"/>
      <c r="O1359" s="3"/>
      <c r="P1359" s="3"/>
      <c r="Q1359" s="3"/>
      <c r="R1359" s="3"/>
      <c r="S1359" s="3"/>
      <c r="T1359" s="3"/>
      <c r="U1359" s="3"/>
      <c r="V1359" s="40"/>
      <c r="W1359" s="40"/>
      <c r="X1359" s="40"/>
      <c r="Y1359" s="40"/>
      <c r="Z1359" s="40"/>
      <c r="AA1359" s="40"/>
      <c r="AB1359" s="40"/>
      <c r="AC1359" s="40"/>
      <c r="AD1359" s="40"/>
      <c r="AE1359" s="40"/>
      <c r="AF1359" s="40"/>
      <c r="AG1359" s="40"/>
      <c r="AH1359" s="40"/>
      <c r="AI1359" s="40"/>
      <c r="AJ1359" s="40"/>
      <c r="AK1359" s="40"/>
      <c r="AL1359" s="40"/>
      <c r="AM1359" s="40"/>
      <c r="AN1359" s="40"/>
    </row>
    <row r="1360" spans="1:40" ht="14.5">
      <c r="A1360" s="3"/>
      <c r="B1360" s="3"/>
      <c r="C1360" s="3"/>
      <c r="D1360" s="3"/>
      <c r="E1360" s="3"/>
      <c r="F1360" s="3"/>
      <c r="G1360" s="3"/>
      <c r="H1360" s="3"/>
      <c r="I1360" s="3"/>
      <c r="J1360" s="3"/>
      <c r="K1360" s="3"/>
      <c r="L1360" s="3"/>
      <c r="M1360" s="3"/>
      <c r="N1360" s="3"/>
      <c r="O1360" s="3"/>
      <c r="P1360" s="3"/>
      <c r="Q1360" s="3"/>
      <c r="R1360" s="3"/>
      <c r="S1360" s="3"/>
      <c r="T1360" s="3"/>
      <c r="U1360" s="3"/>
      <c r="V1360" s="40"/>
      <c r="W1360" s="40"/>
      <c r="X1360" s="40"/>
      <c r="Y1360" s="40"/>
      <c r="Z1360" s="40"/>
      <c r="AA1360" s="40"/>
      <c r="AB1360" s="40"/>
      <c r="AC1360" s="40"/>
      <c r="AD1360" s="40"/>
      <c r="AE1360" s="40"/>
      <c r="AF1360" s="40"/>
      <c r="AG1360" s="40"/>
      <c r="AH1360" s="40"/>
      <c r="AI1360" s="40"/>
      <c r="AJ1360" s="40"/>
      <c r="AK1360" s="40"/>
      <c r="AL1360" s="40"/>
      <c r="AM1360" s="40"/>
      <c r="AN1360" s="40"/>
    </row>
    <row r="1361" spans="1:40" ht="14.5">
      <c r="A1361" s="3"/>
      <c r="B1361" s="3"/>
      <c r="C1361" s="3"/>
      <c r="D1361" s="3"/>
      <c r="E1361" s="3"/>
      <c r="F1361" s="3"/>
      <c r="G1361" s="3"/>
      <c r="H1361" s="3"/>
      <c r="I1361" s="3"/>
      <c r="J1361" s="3"/>
      <c r="K1361" s="3"/>
      <c r="L1361" s="3"/>
      <c r="M1361" s="3"/>
      <c r="N1361" s="3"/>
      <c r="O1361" s="3"/>
      <c r="P1361" s="3"/>
      <c r="Q1361" s="3"/>
      <c r="R1361" s="3"/>
      <c r="S1361" s="3"/>
      <c r="T1361" s="3"/>
      <c r="U1361" s="3"/>
      <c r="V1361" s="40"/>
      <c r="W1361" s="40"/>
      <c r="X1361" s="40"/>
      <c r="Y1361" s="40"/>
      <c r="Z1361" s="40"/>
      <c r="AA1361" s="40"/>
      <c r="AB1361" s="40"/>
      <c r="AC1361" s="40"/>
      <c r="AD1361" s="40"/>
      <c r="AE1361" s="40"/>
      <c r="AF1361" s="40"/>
      <c r="AG1361" s="40"/>
      <c r="AH1361" s="40"/>
      <c r="AI1361" s="40"/>
      <c r="AJ1361" s="40"/>
      <c r="AK1361" s="40"/>
      <c r="AL1361" s="40"/>
      <c r="AM1361" s="40"/>
      <c r="AN1361" s="40"/>
    </row>
    <row r="1362" spans="1:40" ht="14.5">
      <c r="A1362" s="3"/>
      <c r="B1362" s="3"/>
      <c r="C1362" s="3"/>
      <c r="D1362" s="3"/>
      <c r="E1362" s="3"/>
      <c r="F1362" s="3"/>
      <c r="G1362" s="3"/>
      <c r="H1362" s="3"/>
      <c r="I1362" s="3"/>
      <c r="J1362" s="3"/>
      <c r="K1362" s="3"/>
      <c r="L1362" s="3"/>
      <c r="M1362" s="3"/>
      <c r="N1362" s="3"/>
      <c r="O1362" s="3"/>
      <c r="P1362" s="3"/>
      <c r="Q1362" s="3"/>
      <c r="R1362" s="3"/>
      <c r="S1362" s="3"/>
      <c r="T1362" s="3"/>
      <c r="U1362" s="3"/>
      <c r="V1362" s="40"/>
      <c r="W1362" s="40"/>
      <c r="X1362" s="40"/>
      <c r="Y1362" s="40"/>
      <c r="Z1362" s="40"/>
      <c r="AA1362" s="40"/>
      <c r="AB1362" s="40"/>
      <c r="AC1362" s="40"/>
      <c r="AD1362" s="40"/>
      <c r="AE1362" s="40"/>
      <c r="AF1362" s="40"/>
      <c r="AG1362" s="40"/>
      <c r="AH1362" s="40"/>
      <c r="AI1362" s="40"/>
      <c r="AJ1362" s="40"/>
      <c r="AK1362" s="40"/>
      <c r="AL1362" s="40"/>
      <c r="AM1362" s="40"/>
      <c r="AN1362" s="40"/>
    </row>
    <row r="1363" spans="1:40" ht="14.5">
      <c r="A1363" s="3"/>
      <c r="B1363" s="3"/>
      <c r="C1363" s="3"/>
      <c r="D1363" s="3"/>
      <c r="E1363" s="3"/>
      <c r="F1363" s="3"/>
      <c r="G1363" s="3"/>
      <c r="H1363" s="3"/>
      <c r="I1363" s="3"/>
      <c r="J1363" s="3"/>
      <c r="K1363" s="3"/>
      <c r="L1363" s="3"/>
      <c r="M1363" s="3"/>
      <c r="N1363" s="3"/>
      <c r="O1363" s="3"/>
      <c r="P1363" s="3"/>
      <c r="Q1363" s="3"/>
      <c r="R1363" s="3"/>
      <c r="S1363" s="3"/>
      <c r="T1363" s="3"/>
      <c r="U1363" s="3"/>
      <c r="V1363" s="40"/>
      <c r="W1363" s="40"/>
      <c r="X1363" s="40"/>
      <c r="Y1363" s="40"/>
      <c r="Z1363" s="40"/>
      <c r="AA1363" s="40"/>
      <c r="AB1363" s="40"/>
      <c r="AC1363" s="40"/>
      <c r="AD1363" s="40"/>
      <c r="AE1363" s="40"/>
      <c r="AF1363" s="40"/>
      <c r="AG1363" s="40"/>
      <c r="AH1363" s="40"/>
      <c r="AI1363" s="40"/>
      <c r="AJ1363" s="40"/>
      <c r="AK1363" s="40"/>
      <c r="AL1363" s="40"/>
      <c r="AM1363" s="40"/>
      <c r="AN1363" s="40"/>
    </row>
    <row r="1364" spans="1:40" ht="14.5">
      <c r="A1364" s="3"/>
      <c r="B1364" s="3"/>
      <c r="C1364" s="3"/>
      <c r="D1364" s="3"/>
      <c r="E1364" s="3"/>
      <c r="F1364" s="3"/>
      <c r="G1364" s="3"/>
      <c r="H1364" s="3"/>
      <c r="I1364" s="3"/>
      <c r="J1364" s="3"/>
      <c r="K1364" s="3"/>
      <c r="L1364" s="3"/>
      <c r="M1364" s="3"/>
      <c r="N1364" s="3"/>
      <c r="O1364" s="3"/>
      <c r="P1364" s="3"/>
      <c r="Q1364" s="3"/>
      <c r="R1364" s="3"/>
      <c r="S1364" s="3"/>
      <c r="T1364" s="3"/>
      <c r="U1364" s="3"/>
      <c r="V1364" s="40"/>
      <c r="W1364" s="40"/>
      <c r="X1364" s="40"/>
      <c r="Y1364" s="40"/>
      <c r="Z1364" s="40"/>
      <c r="AA1364" s="40"/>
      <c r="AB1364" s="40"/>
      <c r="AC1364" s="40"/>
      <c r="AD1364" s="40"/>
      <c r="AE1364" s="40"/>
      <c r="AF1364" s="40"/>
      <c r="AG1364" s="40"/>
      <c r="AH1364" s="40"/>
      <c r="AI1364" s="40"/>
      <c r="AJ1364" s="40"/>
      <c r="AK1364" s="40"/>
      <c r="AL1364" s="40"/>
      <c r="AM1364" s="40"/>
      <c r="AN1364" s="40"/>
    </row>
    <row r="1365" spans="1:40" ht="14.5">
      <c r="A1365" s="3"/>
      <c r="B1365" s="3"/>
      <c r="C1365" s="3"/>
      <c r="D1365" s="3"/>
      <c r="E1365" s="3"/>
      <c r="F1365" s="3"/>
      <c r="G1365" s="3"/>
      <c r="H1365" s="3"/>
      <c r="I1365" s="3"/>
      <c r="J1365" s="3"/>
      <c r="K1365" s="3"/>
      <c r="L1365" s="3"/>
      <c r="M1365" s="3"/>
      <c r="N1365" s="3"/>
      <c r="O1365" s="3"/>
      <c r="P1365" s="3"/>
      <c r="Q1365" s="3"/>
      <c r="R1365" s="3"/>
      <c r="S1365" s="3"/>
      <c r="T1365" s="3"/>
      <c r="U1365" s="3"/>
      <c r="V1365" s="40"/>
      <c r="W1365" s="40"/>
      <c r="X1365" s="40"/>
      <c r="Y1365" s="40"/>
      <c r="Z1365" s="40"/>
      <c r="AA1365" s="40"/>
      <c r="AB1365" s="40"/>
      <c r="AC1365" s="40"/>
      <c r="AD1365" s="40"/>
      <c r="AE1365" s="40"/>
      <c r="AF1365" s="40"/>
      <c r="AG1365" s="40"/>
      <c r="AH1365" s="40"/>
      <c r="AI1365" s="40"/>
      <c r="AJ1365" s="40"/>
      <c r="AK1365" s="40"/>
      <c r="AL1365" s="40"/>
      <c r="AM1365" s="40"/>
      <c r="AN1365" s="40"/>
    </row>
    <row r="1366" spans="1:40" ht="14.5">
      <c r="A1366" s="3"/>
      <c r="B1366" s="3"/>
      <c r="C1366" s="3"/>
      <c r="D1366" s="3"/>
      <c r="E1366" s="3"/>
      <c r="F1366" s="3"/>
      <c r="G1366" s="3"/>
      <c r="H1366" s="3"/>
      <c r="I1366" s="3"/>
      <c r="J1366" s="3"/>
      <c r="K1366" s="3"/>
      <c r="L1366" s="3"/>
      <c r="M1366" s="3"/>
      <c r="N1366" s="3"/>
      <c r="O1366" s="3"/>
      <c r="P1366" s="3"/>
      <c r="Q1366" s="3"/>
      <c r="R1366" s="3"/>
      <c r="S1366" s="3"/>
      <c r="T1366" s="3"/>
      <c r="U1366" s="3"/>
      <c r="V1366" s="40"/>
      <c r="W1366" s="40"/>
      <c r="X1366" s="40"/>
      <c r="Y1366" s="40"/>
      <c r="Z1366" s="40"/>
      <c r="AA1366" s="40"/>
      <c r="AB1366" s="40"/>
      <c r="AC1366" s="40"/>
      <c r="AD1366" s="40"/>
      <c r="AE1366" s="40"/>
      <c r="AF1366" s="40"/>
      <c r="AG1366" s="40"/>
      <c r="AH1366" s="40"/>
      <c r="AI1366" s="40"/>
      <c r="AJ1366" s="40"/>
      <c r="AK1366" s="40"/>
      <c r="AL1366" s="40"/>
      <c r="AM1366" s="40"/>
      <c r="AN1366" s="40"/>
    </row>
    <row r="1367" spans="1:40" ht="14.5">
      <c r="A1367" s="3"/>
      <c r="B1367" s="3"/>
      <c r="C1367" s="3"/>
      <c r="D1367" s="3"/>
      <c r="E1367" s="3"/>
      <c r="F1367" s="3"/>
      <c r="G1367" s="3"/>
      <c r="H1367" s="3"/>
      <c r="I1367" s="3"/>
      <c r="J1367" s="3"/>
      <c r="K1367" s="3"/>
      <c r="L1367" s="3"/>
      <c r="M1367" s="3"/>
      <c r="N1367" s="3"/>
      <c r="O1367" s="3"/>
      <c r="P1367" s="3"/>
      <c r="Q1367" s="3"/>
      <c r="R1367" s="3"/>
      <c r="S1367" s="3"/>
      <c r="T1367" s="3"/>
      <c r="U1367" s="3"/>
      <c r="V1367" s="40"/>
      <c r="W1367" s="40"/>
      <c r="X1367" s="40"/>
      <c r="Y1367" s="40"/>
      <c r="Z1367" s="40"/>
      <c r="AA1367" s="40"/>
      <c r="AB1367" s="40"/>
      <c r="AC1367" s="40"/>
      <c r="AD1367" s="40"/>
      <c r="AE1367" s="40"/>
      <c r="AF1367" s="40"/>
      <c r="AG1367" s="40"/>
      <c r="AH1367" s="40"/>
      <c r="AI1367" s="40"/>
      <c r="AJ1367" s="40"/>
      <c r="AK1367" s="40"/>
      <c r="AL1367" s="40"/>
      <c r="AM1367" s="40"/>
      <c r="AN1367" s="40"/>
    </row>
    <row r="1368" spans="1:40" ht="14.5">
      <c r="A1368" s="3"/>
      <c r="B1368" s="3"/>
      <c r="C1368" s="3"/>
      <c r="D1368" s="3"/>
      <c r="E1368" s="3"/>
      <c r="F1368" s="3"/>
      <c r="G1368" s="3"/>
      <c r="H1368" s="3"/>
      <c r="I1368" s="3"/>
      <c r="J1368" s="3"/>
      <c r="K1368" s="3"/>
      <c r="L1368" s="3"/>
      <c r="M1368" s="3"/>
      <c r="N1368" s="3"/>
      <c r="O1368" s="3"/>
      <c r="P1368" s="3"/>
      <c r="Q1368" s="3"/>
      <c r="R1368" s="3"/>
      <c r="S1368" s="3"/>
      <c r="T1368" s="3"/>
      <c r="U1368" s="3"/>
      <c r="V1368" s="40"/>
      <c r="W1368" s="40"/>
      <c r="X1368" s="40"/>
      <c r="Y1368" s="40"/>
      <c r="Z1368" s="40"/>
      <c r="AA1368" s="40"/>
      <c r="AB1368" s="40"/>
      <c r="AC1368" s="40"/>
      <c r="AD1368" s="40"/>
      <c r="AE1368" s="40"/>
      <c r="AF1368" s="40"/>
      <c r="AG1368" s="40"/>
      <c r="AH1368" s="40"/>
      <c r="AI1368" s="40"/>
      <c r="AJ1368" s="40"/>
      <c r="AK1368" s="40"/>
      <c r="AL1368" s="40"/>
      <c r="AM1368" s="40"/>
      <c r="AN1368" s="40"/>
    </row>
    <row r="1369" spans="1:40" ht="14.5">
      <c r="A1369" s="3"/>
      <c r="B1369" s="3"/>
      <c r="C1369" s="3"/>
      <c r="D1369" s="3"/>
      <c r="E1369" s="3"/>
      <c r="F1369" s="3"/>
      <c r="G1369" s="3"/>
      <c r="H1369" s="3"/>
      <c r="I1369" s="3"/>
      <c r="J1369" s="3"/>
      <c r="K1369" s="3"/>
      <c r="L1369" s="3"/>
      <c r="M1369" s="3"/>
      <c r="N1369" s="3"/>
      <c r="O1369" s="3"/>
      <c r="P1369" s="3"/>
      <c r="Q1369" s="3"/>
      <c r="R1369" s="3"/>
      <c r="S1369" s="3"/>
      <c r="T1369" s="3"/>
      <c r="U1369" s="3"/>
      <c r="V1369" s="40"/>
      <c r="W1369" s="40"/>
      <c r="X1369" s="40"/>
      <c r="Y1369" s="40"/>
      <c r="Z1369" s="40"/>
      <c r="AA1369" s="40"/>
      <c r="AB1369" s="40"/>
      <c r="AC1369" s="40"/>
      <c r="AD1369" s="40"/>
      <c r="AE1369" s="40"/>
      <c r="AF1369" s="40"/>
      <c r="AG1369" s="40"/>
      <c r="AH1369" s="40"/>
      <c r="AI1369" s="40"/>
      <c r="AJ1369" s="40"/>
      <c r="AK1369" s="40"/>
      <c r="AL1369" s="40"/>
      <c r="AM1369" s="40"/>
      <c r="AN1369" s="40"/>
    </row>
    <row r="1370" spans="1:40" ht="14.5">
      <c r="A1370" s="3"/>
      <c r="B1370" s="3"/>
      <c r="C1370" s="3"/>
      <c r="D1370" s="3"/>
      <c r="E1370" s="3"/>
      <c r="F1370" s="3"/>
      <c r="G1370" s="3"/>
      <c r="H1370" s="3"/>
      <c r="I1370" s="3"/>
      <c r="J1370" s="3"/>
      <c r="K1370" s="3"/>
      <c r="L1370" s="3"/>
      <c r="M1370" s="3"/>
      <c r="N1370" s="3"/>
      <c r="O1370" s="3"/>
      <c r="P1370" s="3"/>
      <c r="Q1370" s="3"/>
      <c r="R1370" s="3"/>
      <c r="S1370" s="3"/>
      <c r="T1370" s="3"/>
      <c r="U1370" s="3"/>
      <c r="V1370" s="40"/>
      <c r="W1370" s="40"/>
      <c r="X1370" s="40"/>
      <c r="Y1370" s="40"/>
      <c r="Z1370" s="40"/>
      <c r="AA1370" s="40"/>
      <c r="AB1370" s="40"/>
      <c r="AC1370" s="40"/>
      <c r="AD1370" s="40"/>
      <c r="AE1370" s="40"/>
      <c r="AF1370" s="40"/>
      <c r="AG1370" s="40"/>
      <c r="AH1370" s="40"/>
      <c r="AI1370" s="40"/>
      <c r="AJ1370" s="40"/>
      <c r="AK1370" s="40"/>
      <c r="AL1370" s="40"/>
      <c r="AM1370" s="40"/>
      <c r="AN1370" s="40"/>
    </row>
    <row r="1371" spans="1:40" ht="14.5">
      <c r="A1371" s="3"/>
      <c r="B1371" s="3"/>
      <c r="C1371" s="3"/>
      <c r="D1371" s="3"/>
      <c r="E1371" s="3"/>
      <c r="F1371" s="3"/>
      <c r="G1371" s="3"/>
      <c r="H1371" s="3"/>
      <c r="I1371" s="3"/>
      <c r="J1371" s="3"/>
      <c r="K1371" s="3"/>
      <c r="L1371" s="3"/>
      <c r="M1371" s="3"/>
      <c r="N1371" s="3"/>
      <c r="O1371" s="3"/>
      <c r="P1371" s="3"/>
      <c r="Q1371" s="3"/>
      <c r="R1371" s="3"/>
      <c r="S1371" s="3"/>
      <c r="T1371" s="3"/>
      <c r="U1371" s="3"/>
      <c r="V1371" s="40"/>
      <c r="W1371" s="40"/>
      <c r="X1371" s="40"/>
      <c r="Y1371" s="40"/>
      <c r="Z1371" s="40"/>
      <c r="AA1371" s="40"/>
      <c r="AB1371" s="40"/>
      <c r="AC1371" s="40"/>
      <c r="AD1371" s="40"/>
      <c r="AE1371" s="40"/>
      <c r="AF1371" s="40"/>
      <c r="AG1371" s="40"/>
      <c r="AH1371" s="40"/>
      <c r="AI1371" s="40"/>
      <c r="AJ1371" s="40"/>
      <c r="AK1371" s="40"/>
      <c r="AL1371" s="40"/>
      <c r="AM1371" s="40"/>
      <c r="AN1371" s="40"/>
    </row>
    <row r="1372" spans="1:40" ht="14.5">
      <c r="A1372" s="3"/>
      <c r="B1372" s="3"/>
      <c r="C1372" s="3"/>
      <c r="D1372" s="3"/>
      <c r="E1372" s="3"/>
      <c r="F1372" s="3"/>
      <c r="G1372" s="3"/>
      <c r="H1372" s="3"/>
      <c r="I1372" s="3"/>
      <c r="J1372" s="3"/>
      <c r="K1372" s="3"/>
      <c r="L1372" s="3"/>
      <c r="M1372" s="3"/>
      <c r="N1372" s="3"/>
      <c r="O1372" s="3"/>
      <c r="P1372" s="3"/>
      <c r="Q1372" s="3"/>
      <c r="R1372" s="3"/>
      <c r="S1372" s="3"/>
      <c r="T1372" s="3"/>
      <c r="U1372" s="3"/>
      <c r="V1372" s="40"/>
      <c r="W1372" s="40"/>
      <c r="X1372" s="40"/>
      <c r="Y1372" s="40"/>
      <c r="Z1372" s="40"/>
      <c r="AA1372" s="40"/>
      <c r="AB1372" s="40"/>
      <c r="AC1372" s="40"/>
      <c r="AD1372" s="40"/>
      <c r="AE1372" s="40"/>
      <c r="AF1372" s="40"/>
      <c r="AG1372" s="40"/>
      <c r="AH1372" s="40"/>
      <c r="AI1372" s="40"/>
      <c r="AJ1372" s="40"/>
      <c r="AK1372" s="40"/>
      <c r="AL1372" s="40"/>
      <c r="AM1372" s="40"/>
      <c r="AN1372" s="40"/>
    </row>
    <row r="1373" spans="1:40" ht="14.5">
      <c r="A1373" s="3"/>
      <c r="B1373" s="3"/>
      <c r="C1373" s="3"/>
      <c r="D1373" s="3"/>
      <c r="E1373" s="3"/>
      <c r="F1373" s="3"/>
      <c r="G1373" s="3"/>
      <c r="H1373" s="3"/>
      <c r="I1373" s="3"/>
      <c r="J1373" s="3"/>
      <c r="K1373" s="3"/>
      <c r="L1373" s="3"/>
      <c r="M1373" s="3"/>
      <c r="N1373" s="3"/>
      <c r="O1373" s="3"/>
      <c r="P1373" s="3"/>
      <c r="Q1373" s="3"/>
      <c r="R1373" s="3"/>
      <c r="S1373" s="3"/>
      <c r="T1373" s="3"/>
      <c r="U1373" s="3"/>
      <c r="V1373" s="40"/>
      <c r="W1373" s="40"/>
      <c r="X1373" s="40"/>
      <c r="Y1373" s="40"/>
      <c r="Z1373" s="40"/>
      <c r="AA1373" s="40"/>
      <c r="AB1373" s="40"/>
      <c r="AC1373" s="40"/>
      <c r="AD1373" s="40"/>
      <c r="AE1373" s="40"/>
      <c r="AF1373" s="40"/>
      <c r="AG1373" s="40"/>
      <c r="AH1373" s="40"/>
      <c r="AI1373" s="40"/>
      <c r="AJ1373" s="40"/>
      <c r="AK1373" s="40"/>
      <c r="AL1373" s="40"/>
      <c r="AM1373" s="40"/>
      <c r="AN1373" s="40"/>
    </row>
    <row r="1374" spans="1:40" ht="14.5">
      <c r="A1374" s="3"/>
      <c r="B1374" s="3"/>
      <c r="C1374" s="3"/>
      <c r="D1374" s="3"/>
      <c r="E1374" s="3"/>
      <c r="F1374" s="3"/>
      <c r="G1374" s="3"/>
      <c r="H1374" s="3"/>
      <c r="I1374" s="3"/>
      <c r="J1374" s="3"/>
      <c r="K1374" s="3"/>
      <c r="L1374" s="3"/>
      <c r="M1374" s="3"/>
      <c r="N1374" s="3"/>
      <c r="O1374" s="3"/>
      <c r="P1374" s="3"/>
      <c r="Q1374" s="3"/>
      <c r="R1374" s="3"/>
      <c r="S1374" s="3"/>
      <c r="T1374" s="3"/>
      <c r="U1374" s="3"/>
      <c r="V1374" s="40"/>
      <c r="W1374" s="40"/>
      <c r="X1374" s="40"/>
      <c r="Y1374" s="40"/>
      <c r="Z1374" s="40"/>
      <c r="AA1374" s="40"/>
      <c r="AB1374" s="40"/>
      <c r="AC1374" s="40"/>
      <c r="AD1374" s="40"/>
      <c r="AE1374" s="40"/>
      <c r="AF1374" s="40"/>
      <c r="AG1374" s="40"/>
      <c r="AH1374" s="40"/>
      <c r="AI1374" s="40"/>
      <c r="AJ1374" s="40"/>
      <c r="AK1374" s="40"/>
      <c r="AL1374" s="40"/>
      <c r="AM1374" s="40"/>
      <c r="AN1374" s="40"/>
    </row>
    <row r="1375" spans="1:40" ht="14.5">
      <c r="A1375" s="3"/>
      <c r="B1375" s="3"/>
      <c r="C1375" s="3"/>
      <c r="D1375" s="3"/>
      <c r="E1375" s="3"/>
      <c r="F1375" s="3"/>
      <c r="G1375" s="3"/>
      <c r="H1375" s="3"/>
      <c r="I1375" s="3"/>
      <c r="J1375" s="3"/>
      <c r="K1375" s="3"/>
      <c r="L1375" s="3"/>
      <c r="M1375" s="3"/>
      <c r="N1375" s="3"/>
      <c r="O1375" s="3"/>
      <c r="P1375" s="3"/>
      <c r="Q1375" s="3"/>
      <c r="R1375" s="3"/>
      <c r="S1375" s="3"/>
      <c r="T1375" s="3"/>
      <c r="U1375" s="3"/>
      <c r="V1375" s="40"/>
      <c r="W1375" s="40"/>
      <c r="X1375" s="40"/>
      <c r="Y1375" s="40"/>
      <c r="Z1375" s="40"/>
      <c r="AA1375" s="40"/>
      <c r="AB1375" s="40"/>
      <c r="AC1375" s="40"/>
      <c r="AD1375" s="40"/>
      <c r="AE1375" s="40"/>
      <c r="AF1375" s="40"/>
      <c r="AG1375" s="40"/>
      <c r="AH1375" s="40"/>
      <c r="AI1375" s="40"/>
      <c r="AJ1375" s="40"/>
      <c r="AK1375" s="40"/>
      <c r="AL1375" s="40"/>
      <c r="AM1375" s="40"/>
      <c r="AN1375" s="40"/>
    </row>
    <row r="1376" spans="1:40" ht="14.5">
      <c r="A1376" s="3"/>
      <c r="B1376" s="3"/>
      <c r="C1376" s="3"/>
      <c r="D1376" s="3"/>
      <c r="E1376" s="3"/>
      <c r="F1376" s="3"/>
      <c r="G1376" s="3"/>
      <c r="H1376" s="3"/>
      <c r="I1376" s="3"/>
      <c r="J1376" s="3"/>
      <c r="K1376" s="3"/>
      <c r="L1376" s="3"/>
      <c r="M1376" s="3"/>
      <c r="N1376" s="3"/>
      <c r="O1376" s="3"/>
      <c r="P1376" s="3"/>
      <c r="Q1376" s="3"/>
      <c r="R1376" s="3"/>
      <c r="S1376" s="3"/>
      <c r="T1376" s="3"/>
      <c r="U1376" s="3"/>
      <c r="V1376" s="40"/>
      <c r="W1376" s="40"/>
      <c r="X1376" s="40"/>
      <c r="Y1376" s="40"/>
      <c r="Z1376" s="40"/>
      <c r="AA1376" s="40"/>
      <c r="AB1376" s="40"/>
      <c r="AC1376" s="40"/>
      <c r="AD1376" s="40"/>
      <c r="AE1376" s="40"/>
      <c r="AF1376" s="40"/>
      <c r="AG1376" s="40"/>
      <c r="AH1376" s="40"/>
      <c r="AI1376" s="40"/>
      <c r="AJ1376" s="40"/>
      <c r="AK1376" s="40"/>
      <c r="AL1376" s="40"/>
      <c r="AM1376" s="40"/>
      <c r="AN1376" s="40"/>
    </row>
    <row r="1377" spans="1:40" ht="14.5">
      <c r="A1377" s="3"/>
      <c r="B1377" s="3"/>
      <c r="C1377" s="3"/>
      <c r="D1377" s="3"/>
      <c r="E1377" s="3"/>
      <c r="F1377" s="3"/>
      <c r="G1377" s="3"/>
      <c r="H1377" s="3"/>
      <c r="I1377" s="3"/>
      <c r="J1377" s="3"/>
      <c r="K1377" s="3"/>
      <c r="L1377" s="3"/>
      <c r="M1377" s="3"/>
      <c r="N1377" s="3"/>
      <c r="O1377" s="3"/>
      <c r="P1377" s="3"/>
      <c r="Q1377" s="3"/>
      <c r="R1377" s="3"/>
      <c r="S1377" s="3"/>
      <c r="T1377" s="3"/>
      <c r="U1377" s="3"/>
      <c r="V1377" s="40"/>
      <c r="W1377" s="40"/>
      <c r="X1377" s="40"/>
      <c r="Y1377" s="40"/>
      <c r="Z1377" s="40"/>
      <c r="AA1377" s="40"/>
      <c r="AB1377" s="40"/>
      <c r="AC1377" s="40"/>
      <c r="AD1377" s="40"/>
      <c r="AE1377" s="40"/>
      <c r="AF1377" s="40"/>
      <c r="AG1377" s="40"/>
      <c r="AH1377" s="40"/>
      <c r="AI1377" s="40"/>
      <c r="AJ1377" s="40"/>
      <c r="AK1377" s="40"/>
      <c r="AL1377" s="40"/>
      <c r="AM1377" s="40"/>
      <c r="AN1377" s="40"/>
    </row>
    <row r="1378" spans="1:40" ht="14.5">
      <c r="A1378" s="3"/>
      <c r="B1378" s="3"/>
      <c r="C1378" s="3"/>
      <c r="D1378" s="3"/>
      <c r="E1378" s="3"/>
      <c r="F1378" s="3"/>
      <c r="G1378" s="3"/>
      <c r="H1378" s="3"/>
      <c r="I1378" s="3"/>
      <c r="J1378" s="3"/>
      <c r="K1378" s="3"/>
      <c r="L1378" s="3"/>
      <c r="M1378" s="3"/>
      <c r="N1378" s="3"/>
      <c r="O1378" s="3"/>
      <c r="P1378" s="3"/>
      <c r="Q1378" s="3"/>
      <c r="R1378" s="3"/>
      <c r="S1378" s="3"/>
      <c r="T1378" s="3"/>
      <c r="U1378" s="3"/>
      <c r="V1378" s="40"/>
      <c r="W1378" s="40"/>
      <c r="X1378" s="40"/>
      <c r="Y1378" s="40"/>
      <c r="Z1378" s="40"/>
      <c r="AA1378" s="40"/>
      <c r="AB1378" s="40"/>
      <c r="AC1378" s="40"/>
      <c r="AD1378" s="40"/>
      <c r="AE1378" s="40"/>
      <c r="AF1378" s="40"/>
      <c r="AG1378" s="40"/>
      <c r="AH1378" s="40"/>
      <c r="AI1378" s="40"/>
      <c r="AJ1378" s="40"/>
      <c r="AK1378" s="40"/>
      <c r="AL1378" s="40"/>
      <c r="AM1378" s="40"/>
      <c r="AN1378" s="40"/>
    </row>
    <row r="1379" spans="1:40" ht="14.5">
      <c r="A1379" s="3"/>
      <c r="B1379" s="3"/>
      <c r="C1379" s="3"/>
      <c r="D1379" s="3"/>
      <c r="E1379" s="3"/>
      <c r="F1379" s="3"/>
      <c r="G1379" s="3"/>
      <c r="H1379" s="3"/>
      <c r="I1379" s="3"/>
      <c r="J1379" s="3"/>
      <c r="K1379" s="3"/>
      <c r="L1379" s="3"/>
      <c r="M1379" s="3"/>
      <c r="N1379" s="3"/>
      <c r="O1379" s="3"/>
      <c r="P1379" s="3"/>
      <c r="Q1379" s="3"/>
      <c r="R1379" s="3"/>
      <c r="S1379" s="3"/>
      <c r="T1379" s="3"/>
      <c r="U1379" s="3"/>
      <c r="V1379" s="40"/>
      <c r="W1379" s="40"/>
      <c r="X1379" s="40"/>
      <c r="Y1379" s="40"/>
      <c r="Z1379" s="40"/>
      <c r="AA1379" s="40"/>
      <c r="AB1379" s="40"/>
      <c r="AC1379" s="40"/>
      <c r="AD1379" s="40"/>
      <c r="AE1379" s="40"/>
      <c r="AF1379" s="40"/>
      <c r="AG1379" s="40"/>
      <c r="AH1379" s="40"/>
      <c r="AI1379" s="40"/>
      <c r="AJ1379" s="40"/>
      <c r="AK1379" s="40"/>
      <c r="AL1379" s="40"/>
      <c r="AM1379" s="40"/>
      <c r="AN1379" s="40"/>
    </row>
    <row r="1380" spans="1:40" ht="14.5">
      <c r="A1380" s="3"/>
      <c r="B1380" s="3"/>
      <c r="C1380" s="3"/>
      <c r="D1380" s="3"/>
      <c r="E1380" s="3"/>
      <c r="F1380" s="3"/>
      <c r="G1380" s="3"/>
      <c r="H1380" s="3"/>
      <c r="I1380" s="3"/>
      <c r="J1380" s="3"/>
      <c r="K1380" s="3"/>
      <c r="L1380" s="3"/>
      <c r="M1380" s="3"/>
      <c r="N1380" s="3"/>
      <c r="O1380" s="3"/>
      <c r="P1380" s="3"/>
      <c r="Q1380" s="3"/>
      <c r="R1380" s="3"/>
      <c r="S1380" s="3"/>
      <c r="T1380" s="3"/>
      <c r="U1380" s="3"/>
      <c r="V1380" s="40"/>
      <c r="W1380" s="40"/>
      <c r="X1380" s="40"/>
      <c r="Y1380" s="40"/>
      <c r="Z1380" s="40"/>
      <c r="AA1380" s="40"/>
      <c r="AB1380" s="40"/>
      <c r="AC1380" s="40"/>
      <c r="AD1380" s="40"/>
      <c r="AE1380" s="40"/>
      <c r="AF1380" s="40"/>
      <c r="AG1380" s="40"/>
      <c r="AH1380" s="40"/>
      <c r="AI1380" s="40"/>
      <c r="AJ1380" s="40"/>
      <c r="AK1380" s="40"/>
      <c r="AL1380" s="40"/>
      <c r="AM1380" s="40"/>
      <c r="AN1380" s="40"/>
    </row>
    <row r="1381" spans="1:40" ht="14.5">
      <c r="A1381" s="3"/>
      <c r="B1381" s="3"/>
      <c r="C1381" s="3"/>
      <c r="D1381" s="3"/>
      <c r="E1381" s="3"/>
      <c r="F1381" s="3"/>
      <c r="G1381" s="3"/>
      <c r="H1381" s="3"/>
      <c r="I1381" s="3"/>
      <c r="J1381" s="3"/>
      <c r="K1381" s="3"/>
      <c r="L1381" s="3"/>
      <c r="M1381" s="3"/>
      <c r="N1381" s="3"/>
      <c r="O1381" s="3"/>
      <c r="P1381" s="3"/>
      <c r="Q1381" s="3"/>
      <c r="R1381" s="3"/>
      <c r="S1381" s="3"/>
      <c r="T1381" s="3"/>
      <c r="U1381" s="3"/>
      <c r="V1381" s="40"/>
      <c r="W1381" s="40"/>
      <c r="X1381" s="40"/>
      <c r="Y1381" s="40"/>
      <c r="Z1381" s="40"/>
      <c r="AA1381" s="40"/>
      <c r="AB1381" s="40"/>
      <c r="AC1381" s="40"/>
      <c r="AD1381" s="40"/>
      <c r="AE1381" s="40"/>
      <c r="AF1381" s="40"/>
      <c r="AG1381" s="40"/>
      <c r="AH1381" s="40"/>
      <c r="AI1381" s="40"/>
      <c r="AJ1381" s="40"/>
      <c r="AK1381" s="40"/>
      <c r="AL1381" s="40"/>
      <c r="AM1381" s="40"/>
      <c r="AN1381" s="40"/>
    </row>
    <row r="1382" spans="1:40" ht="14.5">
      <c r="A1382" s="3"/>
      <c r="B1382" s="3"/>
      <c r="C1382" s="3"/>
      <c r="D1382" s="3"/>
      <c r="E1382" s="3"/>
      <c r="F1382" s="3"/>
      <c r="G1382" s="3"/>
      <c r="H1382" s="3"/>
      <c r="I1382" s="3"/>
      <c r="J1382" s="3"/>
      <c r="K1382" s="3"/>
      <c r="L1382" s="3"/>
      <c r="M1382" s="3"/>
      <c r="N1382" s="3"/>
      <c r="O1382" s="3"/>
      <c r="P1382" s="3"/>
      <c r="Q1382" s="3"/>
      <c r="R1382" s="3"/>
      <c r="S1382" s="3"/>
      <c r="T1382" s="3"/>
      <c r="U1382" s="3"/>
      <c r="V1382" s="40"/>
      <c r="W1382" s="40"/>
      <c r="X1382" s="40"/>
      <c r="Y1382" s="40"/>
      <c r="Z1382" s="40"/>
      <c r="AA1382" s="40"/>
      <c r="AB1382" s="40"/>
      <c r="AC1382" s="40"/>
      <c r="AD1382" s="40"/>
      <c r="AE1382" s="40"/>
      <c r="AF1382" s="40"/>
      <c r="AG1382" s="40"/>
      <c r="AH1382" s="40"/>
      <c r="AI1382" s="40"/>
      <c r="AJ1382" s="40"/>
      <c r="AK1382" s="40"/>
      <c r="AL1382" s="40"/>
      <c r="AM1382" s="40"/>
      <c r="AN1382" s="40"/>
    </row>
    <row r="1383" spans="1:40" ht="14.5">
      <c r="A1383" s="3"/>
      <c r="B1383" s="3"/>
      <c r="C1383" s="3"/>
      <c r="D1383" s="3"/>
      <c r="E1383" s="3"/>
      <c r="F1383" s="3"/>
      <c r="G1383" s="3"/>
      <c r="H1383" s="3"/>
      <c r="I1383" s="3"/>
      <c r="J1383" s="3"/>
      <c r="K1383" s="3"/>
      <c r="L1383" s="3"/>
      <c r="M1383" s="3"/>
      <c r="N1383" s="3"/>
      <c r="O1383" s="3"/>
      <c r="P1383" s="3"/>
      <c r="Q1383" s="3"/>
      <c r="R1383" s="3"/>
      <c r="S1383" s="3"/>
      <c r="T1383" s="3"/>
      <c r="U1383" s="3"/>
      <c r="V1383" s="40"/>
      <c r="W1383" s="40"/>
      <c r="X1383" s="40"/>
      <c r="Y1383" s="40"/>
      <c r="Z1383" s="40"/>
      <c r="AA1383" s="40"/>
      <c r="AB1383" s="40"/>
      <c r="AC1383" s="40"/>
      <c r="AD1383" s="40"/>
      <c r="AE1383" s="40"/>
      <c r="AF1383" s="40"/>
      <c r="AG1383" s="40"/>
      <c r="AH1383" s="40"/>
      <c r="AI1383" s="40"/>
      <c r="AJ1383" s="40"/>
      <c r="AK1383" s="40"/>
      <c r="AL1383" s="40"/>
      <c r="AM1383" s="40"/>
      <c r="AN1383" s="40"/>
    </row>
    <row r="1384" spans="1:40" ht="14.5">
      <c r="A1384" s="3"/>
      <c r="B1384" s="3"/>
      <c r="C1384" s="3"/>
      <c r="D1384" s="3"/>
      <c r="E1384" s="3"/>
      <c r="F1384" s="3"/>
      <c r="G1384" s="3"/>
      <c r="H1384" s="3"/>
      <c r="I1384" s="3"/>
      <c r="J1384" s="3"/>
      <c r="K1384" s="3"/>
      <c r="L1384" s="3"/>
      <c r="M1384" s="3"/>
      <c r="N1384" s="3"/>
      <c r="O1384" s="3"/>
      <c r="P1384" s="3"/>
      <c r="Q1384" s="3"/>
      <c r="R1384" s="3"/>
      <c r="S1384" s="3"/>
      <c r="T1384" s="3"/>
      <c r="U1384" s="3"/>
      <c r="V1384" s="40"/>
      <c r="W1384" s="40"/>
      <c r="X1384" s="40"/>
      <c r="Y1384" s="40"/>
      <c r="Z1384" s="40"/>
      <c r="AA1384" s="40"/>
      <c r="AB1384" s="40"/>
      <c r="AC1384" s="40"/>
      <c r="AD1384" s="40"/>
      <c r="AE1384" s="40"/>
      <c r="AF1384" s="40"/>
      <c r="AG1384" s="40"/>
      <c r="AH1384" s="40"/>
      <c r="AI1384" s="40"/>
      <c r="AJ1384" s="40"/>
      <c r="AK1384" s="40"/>
      <c r="AL1384" s="40"/>
      <c r="AM1384" s="40"/>
      <c r="AN1384" s="40"/>
    </row>
    <row r="1385" spans="1:40" ht="14.5">
      <c r="A1385" s="3"/>
      <c r="B1385" s="3"/>
      <c r="C1385" s="3"/>
      <c r="D1385" s="3"/>
      <c r="E1385" s="3"/>
      <c r="F1385" s="3"/>
      <c r="G1385" s="3"/>
      <c r="H1385" s="3"/>
      <c r="I1385" s="3"/>
      <c r="J1385" s="3"/>
      <c r="K1385" s="3"/>
      <c r="L1385" s="3"/>
      <c r="M1385" s="3"/>
      <c r="N1385" s="3"/>
      <c r="O1385" s="3"/>
      <c r="P1385" s="3"/>
      <c r="Q1385" s="3"/>
      <c r="R1385" s="3"/>
      <c r="S1385" s="3"/>
      <c r="T1385" s="3"/>
      <c r="U1385" s="3"/>
      <c r="V1385" s="40"/>
      <c r="W1385" s="40"/>
      <c r="X1385" s="40"/>
      <c r="Y1385" s="40"/>
      <c r="Z1385" s="40"/>
      <c r="AA1385" s="40"/>
      <c r="AB1385" s="40"/>
      <c r="AC1385" s="40"/>
      <c r="AD1385" s="40"/>
      <c r="AE1385" s="40"/>
      <c r="AF1385" s="40"/>
      <c r="AG1385" s="40"/>
      <c r="AH1385" s="40"/>
      <c r="AI1385" s="40"/>
      <c r="AJ1385" s="40"/>
      <c r="AK1385" s="40"/>
      <c r="AL1385" s="40"/>
      <c r="AM1385" s="40"/>
      <c r="AN1385" s="40"/>
    </row>
    <row r="1386" spans="1:40" ht="14.5">
      <c r="A1386" s="3"/>
      <c r="B1386" s="3"/>
      <c r="C1386" s="3"/>
      <c r="D1386" s="3"/>
      <c r="E1386" s="3"/>
      <c r="F1386" s="3"/>
      <c r="G1386" s="3"/>
      <c r="H1386" s="3"/>
      <c r="I1386" s="3"/>
      <c r="J1386" s="3"/>
      <c r="K1386" s="3"/>
      <c r="L1386" s="3"/>
      <c r="M1386" s="3"/>
      <c r="N1386" s="3"/>
      <c r="O1386" s="3"/>
      <c r="P1386" s="3"/>
      <c r="Q1386" s="3"/>
      <c r="R1386" s="3"/>
      <c r="S1386" s="3"/>
      <c r="T1386" s="3"/>
      <c r="U1386" s="3"/>
      <c r="V1386" s="40"/>
      <c r="W1386" s="40"/>
      <c r="X1386" s="40"/>
      <c r="Y1386" s="40"/>
      <c r="Z1386" s="40"/>
      <c r="AA1386" s="40"/>
      <c r="AB1386" s="40"/>
      <c r="AC1386" s="40"/>
      <c r="AD1386" s="40"/>
      <c r="AE1386" s="40"/>
      <c r="AF1386" s="40"/>
      <c r="AG1386" s="40"/>
      <c r="AH1386" s="40"/>
      <c r="AI1386" s="40"/>
      <c r="AJ1386" s="40"/>
      <c r="AK1386" s="40"/>
      <c r="AL1386" s="40"/>
      <c r="AM1386" s="40"/>
      <c r="AN1386" s="40"/>
    </row>
    <row r="1387" spans="1:40" ht="14.5">
      <c r="A1387" s="3"/>
      <c r="B1387" s="3"/>
      <c r="C1387" s="3"/>
      <c r="D1387" s="3"/>
      <c r="E1387" s="3"/>
      <c r="F1387" s="3"/>
      <c r="G1387" s="3"/>
      <c r="H1387" s="3"/>
      <c r="I1387" s="3"/>
      <c r="J1387" s="3"/>
      <c r="K1387" s="3"/>
      <c r="L1387" s="3"/>
      <c r="M1387" s="3"/>
      <c r="N1387" s="3"/>
      <c r="O1387" s="3"/>
      <c r="P1387" s="3"/>
      <c r="Q1387" s="3"/>
      <c r="R1387" s="3"/>
      <c r="S1387" s="3"/>
      <c r="T1387" s="3"/>
      <c r="U1387" s="3"/>
      <c r="V1387" s="40"/>
      <c r="W1387" s="40"/>
      <c r="X1387" s="40"/>
      <c r="Y1387" s="40"/>
      <c r="Z1387" s="40"/>
      <c r="AA1387" s="40"/>
      <c r="AB1387" s="40"/>
      <c r="AC1387" s="40"/>
      <c r="AD1387" s="40"/>
      <c r="AE1387" s="40"/>
      <c r="AF1387" s="40"/>
      <c r="AG1387" s="40"/>
      <c r="AH1387" s="40"/>
      <c r="AI1387" s="40"/>
      <c r="AJ1387" s="40"/>
      <c r="AK1387" s="40"/>
      <c r="AL1387" s="40"/>
      <c r="AM1387" s="40"/>
      <c r="AN1387" s="40"/>
    </row>
    <row r="1388" spans="1:40" ht="14.5">
      <c r="A1388" s="3"/>
      <c r="B1388" s="3"/>
      <c r="C1388" s="3"/>
      <c r="D1388" s="3"/>
      <c r="E1388" s="3"/>
      <c r="F1388" s="3"/>
      <c r="G1388" s="3"/>
      <c r="H1388" s="3"/>
      <c r="I1388" s="3"/>
      <c r="J1388" s="3"/>
      <c r="K1388" s="3"/>
      <c r="L1388" s="3"/>
      <c r="M1388" s="3"/>
      <c r="N1388" s="3"/>
      <c r="O1388" s="3"/>
      <c r="P1388" s="3"/>
      <c r="Q1388" s="3"/>
      <c r="R1388" s="3"/>
      <c r="S1388" s="3"/>
      <c r="T1388" s="3"/>
      <c r="U1388" s="3"/>
      <c r="V1388" s="40"/>
      <c r="W1388" s="40"/>
      <c r="X1388" s="40"/>
      <c r="Y1388" s="40"/>
      <c r="Z1388" s="40"/>
      <c r="AA1388" s="40"/>
      <c r="AB1388" s="40"/>
      <c r="AC1388" s="40"/>
      <c r="AD1388" s="40"/>
      <c r="AE1388" s="40"/>
      <c r="AF1388" s="40"/>
      <c r="AG1388" s="40"/>
      <c r="AH1388" s="40"/>
      <c r="AI1388" s="40"/>
      <c r="AJ1388" s="40"/>
      <c r="AK1388" s="40"/>
      <c r="AL1388" s="40"/>
      <c r="AM1388" s="40"/>
      <c r="AN1388" s="40"/>
    </row>
    <row r="1389" spans="1:40" ht="14.5">
      <c r="A1389" s="3"/>
      <c r="B1389" s="3"/>
      <c r="C1389" s="3"/>
      <c r="D1389" s="3"/>
      <c r="E1389" s="3"/>
      <c r="F1389" s="3"/>
      <c r="G1389" s="3"/>
      <c r="H1389" s="3"/>
      <c r="I1389" s="3"/>
      <c r="J1389" s="3"/>
      <c r="K1389" s="3"/>
      <c r="L1389" s="3"/>
      <c r="M1389" s="3"/>
      <c r="N1389" s="3"/>
      <c r="O1389" s="3"/>
      <c r="P1389" s="3"/>
      <c r="Q1389" s="3"/>
      <c r="R1389" s="3"/>
      <c r="S1389" s="3"/>
      <c r="T1389" s="3"/>
      <c r="U1389" s="3"/>
      <c r="V1389" s="40"/>
      <c r="W1389" s="40"/>
      <c r="X1389" s="40"/>
      <c r="Y1389" s="40"/>
      <c r="Z1389" s="40"/>
      <c r="AA1389" s="40"/>
      <c r="AB1389" s="40"/>
      <c r="AC1389" s="40"/>
      <c r="AD1389" s="40"/>
      <c r="AE1389" s="40"/>
      <c r="AF1389" s="40"/>
      <c r="AG1389" s="40"/>
      <c r="AH1389" s="40"/>
      <c r="AI1389" s="40"/>
      <c r="AJ1389" s="40"/>
      <c r="AK1389" s="40"/>
      <c r="AL1389" s="40"/>
      <c r="AM1389" s="40"/>
      <c r="AN1389" s="40"/>
    </row>
    <row r="1390" spans="1:40" ht="14.5">
      <c r="A1390" s="3"/>
      <c r="B1390" s="3"/>
      <c r="C1390" s="3"/>
      <c r="D1390" s="3"/>
      <c r="E1390" s="3"/>
      <c r="F1390" s="3"/>
      <c r="G1390" s="3"/>
      <c r="H1390" s="3"/>
      <c r="I1390" s="3"/>
      <c r="J1390" s="3"/>
      <c r="K1390" s="3"/>
      <c r="L1390" s="3"/>
      <c r="M1390" s="3"/>
      <c r="N1390" s="3"/>
      <c r="O1390" s="3"/>
      <c r="P1390" s="3"/>
      <c r="Q1390" s="3"/>
      <c r="R1390" s="3"/>
      <c r="S1390" s="3"/>
      <c r="T1390" s="3"/>
      <c r="U1390" s="3"/>
      <c r="V1390" s="40"/>
      <c r="W1390" s="40"/>
      <c r="X1390" s="40"/>
      <c r="Y1390" s="40"/>
      <c r="Z1390" s="40"/>
      <c r="AA1390" s="40"/>
      <c r="AB1390" s="40"/>
      <c r="AC1390" s="40"/>
      <c r="AD1390" s="40"/>
      <c r="AE1390" s="40"/>
      <c r="AF1390" s="40"/>
      <c r="AG1390" s="40"/>
      <c r="AH1390" s="40"/>
      <c r="AI1390" s="40"/>
      <c r="AJ1390" s="40"/>
      <c r="AK1390" s="40"/>
      <c r="AL1390" s="40"/>
      <c r="AM1390" s="40"/>
      <c r="AN1390" s="40"/>
    </row>
    <row r="1391" spans="1:40" ht="14.5">
      <c r="A1391" s="3"/>
      <c r="B1391" s="3"/>
      <c r="C1391" s="3"/>
      <c r="D1391" s="3"/>
      <c r="E1391" s="3"/>
      <c r="F1391" s="3"/>
      <c r="G1391" s="3"/>
      <c r="H1391" s="3"/>
      <c r="I1391" s="3"/>
      <c r="J1391" s="3"/>
      <c r="K1391" s="3"/>
      <c r="L1391" s="3"/>
      <c r="M1391" s="3"/>
      <c r="N1391" s="3"/>
      <c r="O1391" s="3"/>
      <c r="P1391" s="3"/>
      <c r="Q1391" s="3"/>
      <c r="R1391" s="3"/>
      <c r="S1391" s="3"/>
      <c r="T1391" s="3"/>
      <c r="U1391" s="3"/>
      <c r="V1391" s="40"/>
      <c r="W1391" s="40"/>
      <c r="X1391" s="40"/>
      <c r="Y1391" s="40"/>
      <c r="Z1391" s="40"/>
      <c r="AA1391" s="40"/>
      <c r="AB1391" s="40"/>
      <c r="AC1391" s="40"/>
      <c r="AD1391" s="40"/>
      <c r="AE1391" s="40"/>
      <c r="AF1391" s="40"/>
      <c r="AG1391" s="40"/>
      <c r="AH1391" s="40"/>
      <c r="AI1391" s="40"/>
      <c r="AJ1391" s="40"/>
      <c r="AK1391" s="40"/>
      <c r="AL1391" s="40"/>
      <c r="AM1391" s="40"/>
      <c r="AN1391" s="40"/>
    </row>
    <row r="1392" spans="1:40" ht="14.5">
      <c r="A1392" s="3"/>
      <c r="B1392" s="3"/>
      <c r="C1392" s="3"/>
      <c r="D1392" s="3"/>
      <c r="E1392" s="3"/>
      <c r="F1392" s="3"/>
      <c r="G1392" s="3"/>
      <c r="H1392" s="3"/>
      <c r="I1392" s="3"/>
      <c r="J1392" s="3"/>
      <c r="K1392" s="3"/>
      <c r="L1392" s="3"/>
      <c r="M1392" s="3"/>
      <c r="N1392" s="3"/>
      <c r="O1392" s="3"/>
      <c r="P1392" s="3"/>
      <c r="Q1392" s="3"/>
      <c r="R1392" s="3"/>
      <c r="S1392" s="3"/>
      <c r="T1392" s="3"/>
      <c r="U1392" s="3"/>
      <c r="V1392" s="40"/>
      <c r="W1392" s="40"/>
      <c r="X1392" s="40"/>
      <c r="Y1392" s="40"/>
      <c r="Z1392" s="40"/>
      <c r="AA1392" s="40"/>
      <c r="AB1392" s="40"/>
      <c r="AC1392" s="40"/>
      <c r="AD1392" s="40"/>
      <c r="AE1392" s="40"/>
      <c r="AF1392" s="40"/>
      <c r="AG1392" s="40"/>
      <c r="AH1392" s="40"/>
      <c r="AI1392" s="40"/>
      <c r="AJ1392" s="40"/>
      <c r="AK1392" s="40"/>
      <c r="AL1392" s="40"/>
      <c r="AM1392" s="40"/>
      <c r="AN1392" s="40"/>
    </row>
    <row r="1393" spans="1:40" ht="14.5">
      <c r="A1393" s="3"/>
      <c r="B1393" s="3"/>
      <c r="C1393" s="3"/>
      <c r="D1393" s="3"/>
      <c r="E1393" s="3"/>
      <c r="F1393" s="3"/>
      <c r="G1393" s="3"/>
      <c r="H1393" s="3"/>
      <c r="I1393" s="3"/>
      <c r="J1393" s="3"/>
      <c r="K1393" s="3"/>
      <c r="L1393" s="3"/>
      <c r="M1393" s="3"/>
      <c r="N1393" s="3"/>
      <c r="O1393" s="3"/>
      <c r="P1393" s="3"/>
      <c r="Q1393" s="3"/>
      <c r="R1393" s="3"/>
      <c r="S1393" s="3"/>
      <c r="T1393" s="3"/>
      <c r="U1393" s="3"/>
      <c r="V1393" s="40"/>
      <c r="W1393" s="40"/>
      <c r="X1393" s="40"/>
      <c r="Y1393" s="40"/>
      <c r="Z1393" s="40"/>
      <c r="AA1393" s="40"/>
      <c r="AB1393" s="40"/>
      <c r="AC1393" s="40"/>
      <c r="AD1393" s="40"/>
      <c r="AE1393" s="40"/>
      <c r="AF1393" s="40"/>
      <c r="AG1393" s="40"/>
      <c r="AH1393" s="40"/>
      <c r="AI1393" s="40"/>
      <c r="AJ1393" s="40"/>
      <c r="AK1393" s="40"/>
      <c r="AL1393" s="40"/>
      <c r="AM1393" s="40"/>
      <c r="AN1393" s="40"/>
    </row>
    <row r="1394" spans="1:40" ht="14.5">
      <c r="A1394" s="3"/>
      <c r="B1394" s="3"/>
      <c r="C1394" s="3"/>
      <c r="D1394" s="3"/>
      <c r="E1394" s="3"/>
      <c r="F1394" s="3"/>
      <c r="G1394" s="3"/>
      <c r="H1394" s="3"/>
      <c r="I1394" s="3"/>
      <c r="J1394" s="3"/>
      <c r="K1394" s="3"/>
      <c r="L1394" s="3"/>
      <c r="M1394" s="3"/>
      <c r="N1394" s="3"/>
      <c r="O1394" s="3"/>
      <c r="P1394" s="3"/>
      <c r="Q1394" s="3"/>
      <c r="R1394" s="3"/>
      <c r="S1394" s="3"/>
      <c r="T1394" s="3"/>
      <c r="U1394" s="3"/>
      <c r="V1394" s="40"/>
      <c r="W1394" s="40"/>
      <c r="X1394" s="40"/>
      <c r="Y1394" s="40"/>
      <c r="Z1394" s="40"/>
      <c r="AA1394" s="40"/>
      <c r="AB1394" s="40"/>
      <c r="AC1394" s="40"/>
      <c r="AD1394" s="40"/>
      <c r="AE1394" s="40"/>
      <c r="AF1394" s="40"/>
      <c r="AG1394" s="40"/>
      <c r="AH1394" s="40"/>
      <c r="AI1394" s="40"/>
      <c r="AJ1394" s="40"/>
      <c r="AK1394" s="40"/>
      <c r="AL1394" s="40"/>
      <c r="AM1394" s="40"/>
      <c r="AN1394" s="40"/>
    </row>
    <row r="1395" spans="1:40" ht="14.5">
      <c r="A1395" s="3"/>
      <c r="B1395" s="3"/>
      <c r="C1395" s="3"/>
      <c r="D1395" s="3"/>
      <c r="E1395" s="3"/>
      <c r="F1395" s="3"/>
      <c r="G1395" s="3"/>
      <c r="H1395" s="3"/>
      <c r="I1395" s="3"/>
      <c r="J1395" s="3"/>
      <c r="K1395" s="3"/>
      <c r="L1395" s="3"/>
      <c r="M1395" s="3"/>
      <c r="N1395" s="3"/>
      <c r="O1395" s="3"/>
      <c r="P1395" s="3"/>
      <c r="Q1395" s="3"/>
      <c r="R1395" s="3"/>
      <c r="S1395" s="3"/>
      <c r="T1395" s="3"/>
      <c r="U1395" s="3"/>
      <c r="V1395" s="40"/>
      <c r="W1395" s="40"/>
      <c r="X1395" s="40"/>
      <c r="Y1395" s="40"/>
      <c r="Z1395" s="40"/>
      <c r="AA1395" s="40"/>
      <c r="AB1395" s="40"/>
      <c r="AC1395" s="40"/>
      <c r="AD1395" s="40"/>
      <c r="AE1395" s="40"/>
      <c r="AF1395" s="40"/>
      <c r="AG1395" s="40"/>
      <c r="AH1395" s="40"/>
      <c r="AI1395" s="40"/>
      <c r="AJ1395" s="40"/>
      <c r="AK1395" s="40"/>
      <c r="AL1395" s="40"/>
      <c r="AM1395" s="40"/>
      <c r="AN1395" s="40"/>
    </row>
    <row r="1396" spans="1:40" ht="14.5">
      <c r="A1396" s="3"/>
      <c r="B1396" s="3"/>
      <c r="C1396" s="3"/>
      <c r="D1396" s="3"/>
      <c r="E1396" s="3"/>
      <c r="F1396" s="3"/>
      <c r="G1396" s="3"/>
      <c r="H1396" s="3"/>
      <c r="I1396" s="3"/>
      <c r="J1396" s="3"/>
      <c r="K1396" s="3"/>
      <c r="L1396" s="3"/>
      <c r="M1396" s="3"/>
      <c r="N1396" s="3"/>
      <c r="O1396" s="3"/>
      <c r="P1396" s="3"/>
      <c r="Q1396" s="3"/>
      <c r="R1396" s="3"/>
      <c r="S1396" s="3"/>
      <c r="T1396" s="3"/>
      <c r="U1396" s="3"/>
      <c r="V1396" s="40"/>
      <c r="W1396" s="40"/>
      <c r="X1396" s="40"/>
      <c r="Y1396" s="40"/>
      <c r="Z1396" s="40"/>
      <c r="AA1396" s="40"/>
      <c r="AB1396" s="40"/>
      <c r="AC1396" s="40"/>
      <c r="AD1396" s="40"/>
      <c r="AE1396" s="40"/>
      <c r="AF1396" s="40"/>
      <c r="AG1396" s="40"/>
      <c r="AH1396" s="40"/>
      <c r="AI1396" s="40"/>
      <c r="AJ1396" s="40"/>
      <c r="AK1396" s="40"/>
      <c r="AL1396" s="40"/>
      <c r="AM1396" s="40"/>
      <c r="AN1396" s="40"/>
    </row>
    <row r="1397" spans="1:40" ht="14.5">
      <c r="A1397" s="3"/>
      <c r="B1397" s="3"/>
      <c r="C1397" s="3"/>
      <c r="D1397" s="3"/>
      <c r="E1397" s="3"/>
      <c r="F1397" s="3"/>
      <c r="G1397" s="3"/>
      <c r="H1397" s="3"/>
      <c r="I1397" s="3"/>
      <c r="J1397" s="3"/>
      <c r="K1397" s="3"/>
      <c r="L1397" s="3"/>
      <c r="M1397" s="3"/>
      <c r="N1397" s="3"/>
      <c r="O1397" s="3"/>
      <c r="P1397" s="3"/>
      <c r="Q1397" s="3"/>
      <c r="R1397" s="3"/>
      <c r="S1397" s="3"/>
      <c r="T1397" s="3"/>
      <c r="U1397" s="3"/>
      <c r="V1397" s="40"/>
      <c r="W1397" s="40"/>
      <c r="X1397" s="40"/>
      <c r="Y1397" s="40"/>
      <c r="Z1397" s="40"/>
      <c r="AA1397" s="40"/>
      <c r="AB1397" s="40"/>
      <c r="AC1397" s="40"/>
      <c r="AD1397" s="40"/>
      <c r="AE1397" s="40"/>
      <c r="AF1397" s="40"/>
      <c r="AG1397" s="40"/>
      <c r="AH1397" s="40"/>
      <c r="AI1397" s="40"/>
      <c r="AJ1397" s="40"/>
      <c r="AK1397" s="40"/>
      <c r="AL1397" s="40"/>
      <c r="AM1397" s="40"/>
      <c r="AN1397" s="40"/>
    </row>
    <row r="1398" spans="1:40" ht="14.5">
      <c r="A1398" s="3"/>
      <c r="B1398" s="3"/>
      <c r="C1398" s="3"/>
      <c r="D1398" s="3"/>
      <c r="E1398" s="3"/>
      <c r="F1398" s="3"/>
      <c r="G1398" s="3"/>
      <c r="H1398" s="3"/>
      <c r="I1398" s="3"/>
      <c r="J1398" s="3"/>
      <c r="K1398" s="3"/>
      <c r="L1398" s="3"/>
      <c r="M1398" s="3"/>
      <c r="N1398" s="3"/>
      <c r="O1398" s="3"/>
      <c r="P1398" s="3"/>
      <c r="Q1398" s="3"/>
      <c r="R1398" s="3"/>
      <c r="S1398" s="3"/>
      <c r="T1398" s="3"/>
      <c r="U1398" s="3"/>
      <c r="V1398" s="40"/>
      <c r="W1398" s="40"/>
      <c r="X1398" s="40"/>
      <c r="Y1398" s="40"/>
      <c r="Z1398" s="40"/>
      <c r="AA1398" s="40"/>
      <c r="AB1398" s="40"/>
      <c r="AC1398" s="40"/>
      <c r="AD1398" s="40"/>
      <c r="AE1398" s="40"/>
      <c r="AF1398" s="40"/>
      <c r="AG1398" s="40"/>
      <c r="AH1398" s="40"/>
      <c r="AI1398" s="40"/>
      <c r="AJ1398" s="40"/>
      <c r="AK1398" s="40"/>
      <c r="AL1398" s="40"/>
      <c r="AM1398" s="40"/>
      <c r="AN1398" s="40"/>
    </row>
    <row r="1399" spans="1:40" ht="14.5">
      <c r="A1399" s="3"/>
      <c r="B1399" s="3"/>
      <c r="C1399" s="3"/>
      <c r="D1399" s="3"/>
      <c r="E1399" s="3"/>
      <c r="F1399" s="3"/>
      <c r="G1399" s="3"/>
      <c r="H1399" s="3"/>
      <c r="I1399" s="3"/>
      <c r="J1399" s="3"/>
      <c r="K1399" s="3"/>
      <c r="L1399" s="3"/>
      <c r="M1399" s="3"/>
      <c r="N1399" s="3"/>
      <c r="O1399" s="3"/>
      <c r="P1399" s="3"/>
      <c r="Q1399" s="3"/>
      <c r="R1399" s="3"/>
      <c r="S1399" s="3"/>
      <c r="T1399" s="3"/>
      <c r="U1399" s="3"/>
      <c r="V1399" s="40"/>
      <c r="W1399" s="40"/>
      <c r="X1399" s="40"/>
      <c r="Y1399" s="40"/>
      <c r="Z1399" s="40"/>
      <c r="AA1399" s="40"/>
      <c r="AB1399" s="40"/>
      <c r="AC1399" s="40"/>
      <c r="AD1399" s="40"/>
      <c r="AE1399" s="40"/>
      <c r="AF1399" s="40"/>
      <c r="AG1399" s="40"/>
      <c r="AH1399" s="40"/>
      <c r="AI1399" s="40"/>
      <c r="AJ1399" s="40"/>
      <c r="AK1399" s="40"/>
      <c r="AL1399" s="40"/>
      <c r="AM1399" s="40"/>
      <c r="AN1399" s="40"/>
    </row>
    <row r="1400" spans="1:40" ht="14.5">
      <c r="A1400" s="3"/>
      <c r="B1400" s="3"/>
      <c r="C1400" s="3"/>
      <c r="D1400" s="3"/>
      <c r="E1400" s="3"/>
      <c r="F1400" s="3"/>
      <c r="G1400" s="3"/>
      <c r="H1400" s="3"/>
      <c r="I1400" s="3"/>
      <c r="J1400" s="3"/>
      <c r="K1400" s="3"/>
      <c r="L1400" s="3"/>
      <c r="M1400" s="3"/>
      <c r="N1400" s="3"/>
      <c r="O1400" s="3"/>
      <c r="P1400" s="3"/>
      <c r="Q1400" s="3"/>
      <c r="R1400" s="3"/>
      <c r="S1400" s="3"/>
      <c r="T1400" s="3"/>
      <c r="U1400" s="3"/>
      <c r="V1400" s="40"/>
      <c r="W1400" s="40"/>
      <c r="X1400" s="40"/>
      <c r="Y1400" s="40"/>
      <c r="Z1400" s="40"/>
      <c r="AA1400" s="40"/>
      <c r="AB1400" s="40"/>
      <c r="AC1400" s="40"/>
      <c r="AD1400" s="40"/>
      <c r="AE1400" s="40"/>
      <c r="AF1400" s="40"/>
      <c r="AG1400" s="40"/>
      <c r="AH1400" s="40"/>
      <c r="AI1400" s="40"/>
      <c r="AJ1400" s="40"/>
      <c r="AK1400" s="40"/>
      <c r="AL1400" s="40"/>
      <c r="AM1400" s="40"/>
      <c r="AN1400" s="40"/>
    </row>
    <row r="1401" spans="1:40" ht="14.5">
      <c r="A1401" s="3"/>
      <c r="B1401" s="3"/>
      <c r="C1401" s="3"/>
      <c r="D1401" s="3"/>
      <c r="E1401" s="3"/>
      <c r="F1401" s="3"/>
      <c r="G1401" s="3"/>
      <c r="H1401" s="3"/>
      <c r="I1401" s="3"/>
      <c r="J1401" s="3"/>
      <c r="K1401" s="3"/>
      <c r="L1401" s="3"/>
      <c r="M1401" s="3"/>
      <c r="N1401" s="3"/>
      <c r="O1401" s="3"/>
      <c r="P1401" s="3"/>
      <c r="Q1401" s="3"/>
      <c r="R1401" s="3"/>
      <c r="S1401" s="3"/>
      <c r="T1401" s="3"/>
      <c r="U1401" s="3"/>
      <c r="V1401" s="40"/>
      <c r="W1401" s="40"/>
      <c r="X1401" s="40"/>
      <c r="Y1401" s="40"/>
      <c r="Z1401" s="40"/>
      <c r="AA1401" s="40"/>
      <c r="AB1401" s="40"/>
      <c r="AC1401" s="40"/>
      <c r="AD1401" s="40"/>
      <c r="AE1401" s="40"/>
      <c r="AF1401" s="40"/>
      <c r="AG1401" s="40"/>
      <c r="AH1401" s="40"/>
      <c r="AI1401" s="40"/>
      <c r="AJ1401" s="40"/>
      <c r="AK1401" s="40"/>
      <c r="AL1401" s="40"/>
      <c r="AM1401" s="40"/>
      <c r="AN1401" s="40"/>
    </row>
    <row r="1402" spans="1:40" ht="14.5">
      <c r="A1402" s="3"/>
      <c r="B1402" s="3"/>
      <c r="C1402" s="3"/>
      <c r="D1402" s="3"/>
      <c r="E1402" s="3"/>
      <c r="F1402" s="3"/>
      <c r="G1402" s="3"/>
      <c r="H1402" s="3"/>
      <c r="I1402" s="3"/>
      <c r="J1402" s="3"/>
      <c r="K1402" s="3"/>
      <c r="L1402" s="3"/>
      <c r="M1402" s="3"/>
      <c r="N1402" s="3"/>
      <c r="O1402" s="3"/>
      <c r="P1402" s="3"/>
      <c r="Q1402" s="3"/>
      <c r="R1402" s="3"/>
      <c r="S1402" s="3"/>
      <c r="T1402" s="3"/>
      <c r="U1402" s="3"/>
      <c r="V1402" s="40"/>
      <c r="W1402" s="40"/>
      <c r="X1402" s="40"/>
      <c r="Y1402" s="40"/>
      <c r="Z1402" s="40"/>
      <c r="AA1402" s="40"/>
      <c r="AB1402" s="40"/>
      <c r="AC1402" s="40"/>
      <c r="AD1402" s="40"/>
      <c r="AE1402" s="40"/>
      <c r="AF1402" s="40"/>
      <c r="AG1402" s="40"/>
      <c r="AH1402" s="40"/>
      <c r="AI1402" s="40"/>
      <c r="AJ1402" s="40"/>
      <c r="AK1402" s="40"/>
      <c r="AL1402" s="40"/>
      <c r="AM1402" s="40"/>
      <c r="AN1402" s="40"/>
    </row>
    <row r="1403" spans="1:40" ht="14.5">
      <c r="A1403" s="3"/>
      <c r="B1403" s="3"/>
      <c r="C1403" s="3"/>
      <c r="D1403" s="3"/>
      <c r="E1403" s="3"/>
      <c r="F1403" s="3"/>
      <c r="G1403" s="3"/>
      <c r="H1403" s="3"/>
      <c r="I1403" s="3"/>
      <c r="J1403" s="3"/>
      <c r="K1403" s="3"/>
      <c r="L1403" s="3"/>
      <c r="M1403" s="3"/>
      <c r="N1403" s="3"/>
      <c r="O1403" s="3"/>
      <c r="P1403" s="3"/>
      <c r="Q1403" s="3"/>
      <c r="R1403" s="3"/>
      <c r="S1403" s="3"/>
      <c r="T1403" s="3"/>
      <c r="U1403" s="3"/>
      <c r="V1403" s="40"/>
      <c r="W1403" s="40"/>
      <c r="X1403" s="40"/>
      <c r="Y1403" s="40"/>
      <c r="Z1403" s="40"/>
      <c r="AA1403" s="40"/>
      <c r="AB1403" s="40"/>
      <c r="AC1403" s="40"/>
      <c r="AD1403" s="40"/>
      <c r="AE1403" s="40"/>
      <c r="AF1403" s="40"/>
      <c r="AG1403" s="40"/>
      <c r="AH1403" s="40"/>
      <c r="AI1403" s="40"/>
      <c r="AJ1403" s="40"/>
      <c r="AK1403" s="40"/>
      <c r="AL1403" s="40"/>
      <c r="AM1403" s="40"/>
      <c r="AN1403" s="40"/>
    </row>
    <row r="1404" spans="1:40" ht="14.5">
      <c r="A1404" s="3"/>
      <c r="B1404" s="3"/>
      <c r="C1404" s="3"/>
      <c r="D1404" s="3"/>
      <c r="E1404" s="3"/>
      <c r="F1404" s="3"/>
      <c r="G1404" s="3"/>
      <c r="H1404" s="3"/>
      <c r="I1404" s="3"/>
      <c r="J1404" s="3"/>
      <c r="K1404" s="3"/>
      <c r="L1404" s="3"/>
      <c r="M1404" s="3"/>
      <c r="N1404" s="3"/>
      <c r="O1404" s="3"/>
      <c r="P1404" s="3"/>
      <c r="Q1404" s="3"/>
      <c r="R1404" s="3"/>
      <c r="S1404" s="3"/>
      <c r="T1404" s="3"/>
      <c r="U1404" s="3"/>
      <c r="V1404" s="40"/>
      <c r="W1404" s="40"/>
      <c r="X1404" s="40"/>
      <c r="Y1404" s="40"/>
      <c r="Z1404" s="40"/>
      <c r="AA1404" s="40"/>
      <c r="AB1404" s="40"/>
      <c r="AC1404" s="40"/>
      <c r="AD1404" s="40"/>
      <c r="AE1404" s="40"/>
      <c r="AF1404" s="40"/>
      <c r="AG1404" s="40"/>
      <c r="AH1404" s="40"/>
      <c r="AI1404" s="40"/>
      <c r="AJ1404" s="40"/>
      <c r="AK1404" s="40"/>
      <c r="AL1404" s="40"/>
      <c r="AM1404" s="40"/>
      <c r="AN1404" s="40"/>
    </row>
    <row r="1405" spans="1:40" ht="14.5">
      <c r="A1405" s="3"/>
      <c r="B1405" s="3"/>
      <c r="C1405" s="3"/>
      <c r="D1405" s="3"/>
      <c r="E1405" s="3"/>
      <c r="F1405" s="3"/>
      <c r="G1405" s="3"/>
      <c r="H1405" s="3"/>
      <c r="I1405" s="3"/>
      <c r="J1405" s="3"/>
      <c r="K1405" s="3"/>
      <c r="L1405" s="3"/>
      <c r="M1405" s="3"/>
      <c r="N1405" s="3"/>
      <c r="O1405" s="3"/>
      <c r="P1405" s="3"/>
      <c r="Q1405" s="3"/>
      <c r="R1405" s="3"/>
      <c r="S1405" s="3"/>
      <c r="T1405" s="3"/>
      <c r="U1405" s="3"/>
      <c r="V1405" s="40"/>
      <c r="W1405" s="40"/>
      <c r="X1405" s="40"/>
      <c r="Y1405" s="40"/>
      <c r="Z1405" s="40"/>
      <c r="AA1405" s="40"/>
      <c r="AB1405" s="40"/>
      <c r="AC1405" s="40"/>
      <c r="AD1405" s="40"/>
      <c r="AE1405" s="40"/>
      <c r="AF1405" s="40"/>
      <c r="AG1405" s="40"/>
      <c r="AH1405" s="40"/>
      <c r="AI1405" s="40"/>
      <c r="AJ1405" s="40"/>
      <c r="AK1405" s="40"/>
      <c r="AL1405" s="40"/>
      <c r="AM1405" s="40"/>
      <c r="AN1405" s="40"/>
    </row>
    <row r="1406" spans="1:40" ht="14.5">
      <c r="A1406" s="3"/>
      <c r="B1406" s="3"/>
      <c r="C1406" s="3"/>
      <c r="D1406" s="3"/>
      <c r="E1406" s="3"/>
      <c r="F1406" s="3"/>
      <c r="G1406" s="3"/>
      <c r="H1406" s="3"/>
      <c r="I1406" s="3"/>
      <c r="J1406" s="3"/>
      <c r="K1406" s="3"/>
      <c r="L1406" s="3"/>
      <c r="M1406" s="3"/>
      <c r="N1406" s="3"/>
      <c r="O1406" s="3"/>
      <c r="P1406" s="3"/>
      <c r="Q1406" s="3"/>
      <c r="R1406" s="3"/>
      <c r="S1406" s="3"/>
      <c r="T1406" s="3"/>
      <c r="U1406" s="3"/>
      <c r="V1406" s="40"/>
      <c r="W1406" s="40"/>
      <c r="X1406" s="40"/>
      <c r="Y1406" s="40"/>
      <c r="Z1406" s="40"/>
      <c r="AA1406" s="40"/>
      <c r="AB1406" s="40"/>
      <c r="AC1406" s="40"/>
      <c r="AD1406" s="40"/>
      <c r="AE1406" s="40"/>
      <c r="AF1406" s="40"/>
      <c r="AG1406" s="40"/>
      <c r="AH1406" s="40"/>
      <c r="AI1406" s="40"/>
      <c r="AJ1406" s="40"/>
      <c r="AK1406" s="40"/>
      <c r="AL1406" s="40"/>
      <c r="AM1406" s="40"/>
      <c r="AN1406" s="40"/>
    </row>
    <row r="1407" spans="1:40" ht="14.5">
      <c r="A1407" s="3"/>
      <c r="B1407" s="3"/>
      <c r="C1407" s="3"/>
      <c r="D1407" s="3"/>
      <c r="E1407" s="3"/>
      <c r="F1407" s="3"/>
      <c r="G1407" s="3"/>
      <c r="H1407" s="3"/>
      <c r="I1407" s="3"/>
      <c r="J1407" s="3"/>
      <c r="K1407" s="3"/>
      <c r="L1407" s="3"/>
      <c r="M1407" s="3"/>
      <c r="N1407" s="3"/>
      <c r="O1407" s="3"/>
      <c r="P1407" s="3"/>
      <c r="Q1407" s="3"/>
      <c r="R1407" s="3"/>
      <c r="S1407" s="3"/>
      <c r="T1407" s="3"/>
      <c r="U1407" s="3"/>
      <c r="V1407" s="40"/>
      <c r="W1407" s="40"/>
      <c r="X1407" s="40"/>
      <c r="Y1407" s="40"/>
      <c r="Z1407" s="40"/>
      <c r="AA1407" s="40"/>
      <c r="AB1407" s="40"/>
      <c r="AC1407" s="40"/>
      <c r="AD1407" s="40"/>
      <c r="AE1407" s="40"/>
      <c r="AF1407" s="40"/>
      <c r="AG1407" s="40"/>
      <c r="AH1407" s="40"/>
      <c r="AI1407" s="40"/>
      <c r="AJ1407" s="40"/>
      <c r="AK1407" s="40"/>
      <c r="AL1407" s="40"/>
      <c r="AM1407" s="40"/>
      <c r="AN1407" s="40"/>
    </row>
    <row r="1408" spans="1:40" ht="14.5">
      <c r="A1408" s="3"/>
      <c r="B1408" s="3"/>
      <c r="C1408" s="3"/>
      <c r="D1408" s="3"/>
      <c r="E1408" s="3"/>
      <c r="F1408" s="3"/>
      <c r="G1408" s="3"/>
      <c r="H1408" s="3"/>
      <c r="I1408" s="3"/>
      <c r="J1408" s="3"/>
      <c r="K1408" s="3"/>
      <c r="L1408" s="3"/>
      <c r="M1408" s="3"/>
      <c r="N1408" s="3"/>
      <c r="O1408" s="3"/>
      <c r="P1408" s="3"/>
      <c r="Q1408" s="3"/>
      <c r="R1408" s="3"/>
      <c r="S1408" s="3"/>
      <c r="T1408" s="3"/>
      <c r="U1408" s="3"/>
      <c r="V1408" s="40"/>
      <c r="W1408" s="40"/>
      <c r="X1408" s="40"/>
      <c r="Y1408" s="40"/>
      <c r="Z1408" s="40"/>
      <c r="AA1408" s="40"/>
      <c r="AB1408" s="40"/>
      <c r="AC1408" s="40"/>
      <c r="AD1408" s="40"/>
      <c r="AE1408" s="40"/>
      <c r="AF1408" s="40"/>
      <c r="AG1408" s="40"/>
      <c r="AH1408" s="40"/>
      <c r="AI1408" s="40"/>
      <c r="AJ1408" s="40"/>
      <c r="AK1408" s="40"/>
      <c r="AL1408" s="40"/>
      <c r="AM1408" s="40"/>
      <c r="AN1408" s="40"/>
    </row>
    <row r="1409" spans="1:40" ht="14.5">
      <c r="A1409" s="3"/>
      <c r="B1409" s="3"/>
      <c r="C1409" s="3"/>
      <c r="D1409" s="3"/>
      <c r="E1409" s="3"/>
      <c r="F1409" s="3"/>
      <c r="G1409" s="3"/>
      <c r="H1409" s="3"/>
      <c r="I1409" s="3"/>
      <c r="J1409" s="3"/>
      <c r="K1409" s="3"/>
      <c r="L1409" s="3"/>
      <c r="M1409" s="3"/>
      <c r="N1409" s="3"/>
      <c r="O1409" s="3"/>
      <c r="P1409" s="3"/>
      <c r="Q1409" s="3"/>
      <c r="R1409" s="3"/>
      <c r="S1409" s="3"/>
      <c r="T1409" s="3"/>
      <c r="U1409" s="3"/>
      <c r="V1409" s="40"/>
      <c r="W1409" s="40"/>
      <c r="X1409" s="40"/>
      <c r="Y1409" s="40"/>
      <c r="Z1409" s="40"/>
      <c r="AA1409" s="40"/>
      <c r="AB1409" s="40"/>
      <c r="AC1409" s="40"/>
      <c r="AD1409" s="40"/>
      <c r="AE1409" s="40"/>
      <c r="AF1409" s="40"/>
      <c r="AG1409" s="40"/>
      <c r="AH1409" s="40"/>
      <c r="AI1409" s="40"/>
      <c r="AJ1409" s="40"/>
      <c r="AK1409" s="40"/>
      <c r="AL1409" s="40"/>
      <c r="AM1409" s="40"/>
      <c r="AN1409" s="40"/>
    </row>
    <row r="1410" spans="1:40" ht="14.5">
      <c r="A1410" s="3"/>
      <c r="B1410" s="3"/>
      <c r="C1410" s="3"/>
      <c r="D1410" s="3"/>
      <c r="E1410" s="3"/>
      <c r="F1410" s="3"/>
      <c r="G1410" s="3"/>
      <c r="H1410" s="3"/>
      <c r="I1410" s="3"/>
      <c r="J1410" s="3"/>
      <c r="K1410" s="3"/>
      <c r="L1410" s="3"/>
      <c r="M1410" s="3"/>
      <c r="N1410" s="3"/>
      <c r="O1410" s="3"/>
      <c r="P1410" s="3"/>
      <c r="Q1410" s="3"/>
      <c r="R1410" s="3"/>
      <c r="S1410" s="3"/>
      <c r="T1410" s="3"/>
      <c r="U1410" s="3"/>
      <c r="V1410" s="40"/>
      <c r="W1410" s="40"/>
      <c r="X1410" s="40"/>
      <c r="Y1410" s="40"/>
      <c r="Z1410" s="40"/>
      <c r="AA1410" s="40"/>
      <c r="AB1410" s="40"/>
      <c r="AC1410" s="40"/>
      <c r="AD1410" s="40"/>
      <c r="AE1410" s="40"/>
      <c r="AF1410" s="40"/>
      <c r="AG1410" s="40"/>
      <c r="AH1410" s="40"/>
      <c r="AI1410" s="40"/>
      <c r="AJ1410" s="40"/>
      <c r="AK1410" s="40"/>
      <c r="AL1410" s="40"/>
      <c r="AM1410" s="40"/>
      <c r="AN1410" s="40"/>
    </row>
    <row r="1411" spans="1:40" ht="14.5">
      <c r="A1411" s="3"/>
      <c r="B1411" s="3"/>
      <c r="C1411" s="3"/>
      <c r="D1411" s="3"/>
      <c r="E1411" s="3"/>
      <c r="F1411" s="3"/>
      <c r="G1411" s="3"/>
      <c r="H1411" s="3"/>
      <c r="I1411" s="3"/>
      <c r="J1411" s="3"/>
      <c r="K1411" s="3"/>
      <c r="L1411" s="3"/>
      <c r="M1411" s="3"/>
      <c r="N1411" s="3"/>
      <c r="O1411" s="3"/>
      <c r="P1411" s="3"/>
      <c r="Q1411" s="3"/>
      <c r="R1411" s="3"/>
      <c r="S1411" s="3"/>
      <c r="T1411" s="3"/>
      <c r="U1411" s="3"/>
      <c r="V1411" s="40"/>
      <c r="W1411" s="40"/>
      <c r="X1411" s="40"/>
      <c r="Y1411" s="40"/>
      <c r="Z1411" s="40"/>
      <c r="AA1411" s="40"/>
      <c r="AB1411" s="40"/>
      <c r="AC1411" s="40"/>
      <c r="AD1411" s="40"/>
      <c r="AE1411" s="40"/>
      <c r="AF1411" s="40"/>
      <c r="AG1411" s="40"/>
      <c r="AH1411" s="40"/>
      <c r="AI1411" s="40"/>
      <c r="AJ1411" s="40"/>
      <c r="AK1411" s="40"/>
      <c r="AL1411" s="40"/>
      <c r="AM1411" s="40"/>
      <c r="AN1411" s="40"/>
    </row>
    <row r="1412" spans="1:40" ht="14.5">
      <c r="A1412" s="3"/>
      <c r="B1412" s="3"/>
      <c r="C1412" s="3"/>
      <c r="D1412" s="3"/>
      <c r="E1412" s="3"/>
      <c r="F1412" s="3"/>
      <c r="G1412" s="3"/>
      <c r="H1412" s="3"/>
      <c r="I1412" s="3"/>
      <c r="J1412" s="3"/>
      <c r="K1412" s="3"/>
      <c r="L1412" s="3"/>
      <c r="M1412" s="3"/>
      <c r="N1412" s="3"/>
      <c r="O1412" s="3"/>
      <c r="P1412" s="3"/>
      <c r="Q1412" s="3"/>
      <c r="R1412" s="3"/>
      <c r="S1412" s="3"/>
      <c r="T1412" s="3"/>
      <c r="U1412" s="3"/>
      <c r="V1412" s="40"/>
      <c r="W1412" s="40"/>
      <c r="X1412" s="40"/>
      <c r="Y1412" s="40"/>
      <c r="Z1412" s="40"/>
      <c r="AA1412" s="40"/>
      <c r="AB1412" s="40"/>
      <c r="AC1412" s="40"/>
      <c r="AD1412" s="40"/>
      <c r="AE1412" s="40"/>
      <c r="AF1412" s="40"/>
      <c r="AG1412" s="40"/>
      <c r="AH1412" s="40"/>
      <c r="AI1412" s="40"/>
      <c r="AJ1412" s="40"/>
      <c r="AK1412" s="40"/>
      <c r="AL1412" s="40"/>
      <c r="AM1412" s="40"/>
      <c r="AN1412" s="40"/>
    </row>
    <row r="1413" spans="1:40" ht="14.5">
      <c r="A1413" s="3"/>
      <c r="B1413" s="3"/>
      <c r="C1413" s="3"/>
      <c r="D1413" s="3"/>
      <c r="E1413" s="3"/>
      <c r="F1413" s="3"/>
      <c r="G1413" s="3"/>
      <c r="H1413" s="3"/>
      <c r="I1413" s="3"/>
      <c r="J1413" s="3"/>
      <c r="K1413" s="3"/>
      <c r="L1413" s="3"/>
      <c r="M1413" s="3"/>
      <c r="N1413" s="3"/>
      <c r="O1413" s="3"/>
      <c r="P1413" s="3"/>
      <c r="Q1413" s="3"/>
      <c r="R1413" s="3"/>
      <c r="S1413" s="3"/>
      <c r="T1413" s="3"/>
      <c r="U1413" s="3"/>
      <c r="V1413" s="40"/>
      <c r="W1413" s="40"/>
      <c r="X1413" s="40"/>
      <c r="Y1413" s="40"/>
      <c r="Z1413" s="40"/>
      <c r="AA1413" s="40"/>
      <c r="AB1413" s="40"/>
      <c r="AC1413" s="40"/>
      <c r="AD1413" s="40"/>
      <c r="AE1413" s="40"/>
      <c r="AF1413" s="40"/>
      <c r="AG1413" s="40"/>
      <c r="AH1413" s="40"/>
      <c r="AI1413" s="40"/>
      <c r="AJ1413" s="40"/>
      <c r="AK1413" s="40"/>
      <c r="AL1413" s="40"/>
      <c r="AM1413" s="40"/>
      <c r="AN1413" s="40"/>
    </row>
    <row r="1414" spans="1:40" ht="14.5">
      <c r="A1414" s="3"/>
      <c r="B1414" s="3"/>
      <c r="C1414" s="3"/>
      <c r="D1414" s="3"/>
      <c r="E1414" s="3"/>
      <c r="F1414" s="3"/>
      <c r="G1414" s="3"/>
      <c r="H1414" s="3"/>
      <c r="I1414" s="3"/>
      <c r="J1414" s="3"/>
      <c r="K1414" s="3"/>
      <c r="L1414" s="3"/>
      <c r="M1414" s="3"/>
      <c r="N1414" s="3"/>
      <c r="O1414" s="3"/>
      <c r="P1414" s="3"/>
      <c r="Q1414" s="3"/>
      <c r="R1414" s="3"/>
      <c r="S1414" s="3"/>
      <c r="T1414" s="3"/>
      <c r="U1414" s="3"/>
      <c r="V1414" s="40"/>
      <c r="W1414" s="40"/>
      <c r="X1414" s="40"/>
      <c r="Y1414" s="40"/>
      <c r="Z1414" s="40"/>
      <c r="AA1414" s="40"/>
      <c r="AB1414" s="40"/>
      <c r="AC1414" s="40"/>
      <c r="AD1414" s="40"/>
      <c r="AE1414" s="40"/>
      <c r="AF1414" s="40"/>
      <c r="AG1414" s="40"/>
      <c r="AH1414" s="40"/>
      <c r="AI1414" s="40"/>
      <c r="AJ1414" s="40"/>
      <c r="AK1414" s="40"/>
      <c r="AL1414" s="40"/>
      <c r="AM1414" s="40"/>
      <c r="AN1414" s="40"/>
    </row>
    <row r="1415" spans="1:40" ht="14.5">
      <c r="A1415" s="3"/>
      <c r="B1415" s="3"/>
      <c r="C1415" s="3"/>
      <c r="D1415" s="3"/>
      <c r="E1415" s="3"/>
      <c r="F1415" s="3"/>
      <c r="G1415" s="3"/>
      <c r="H1415" s="3"/>
      <c r="I1415" s="3"/>
      <c r="J1415" s="3"/>
      <c r="K1415" s="3"/>
      <c r="L1415" s="3"/>
      <c r="M1415" s="3"/>
      <c r="N1415" s="3"/>
      <c r="O1415" s="3"/>
      <c r="P1415" s="3"/>
      <c r="Q1415" s="3"/>
      <c r="R1415" s="3"/>
      <c r="S1415" s="3"/>
      <c r="T1415" s="3"/>
      <c r="U1415" s="3"/>
      <c r="V1415" s="40"/>
      <c r="W1415" s="40"/>
      <c r="X1415" s="40"/>
      <c r="Y1415" s="40"/>
      <c r="Z1415" s="40"/>
      <c r="AA1415" s="40"/>
      <c r="AB1415" s="40"/>
      <c r="AC1415" s="40"/>
      <c r="AD1415" s="40"/>
      <c r="AE1415" s="40"/>
      <c r="AF1415" s="40"/>
      <c r="AG1415" s="40"/>
      <c r="AH1415" s="40"/>
      <c r="AI1415" s="40"/>
      <c r="AJ1415" s="40"/>
      <c r="AK1415" s="40"/>
      <c r="AL1415" s="40"/>
      <c r="AM1415" s="40"/>
      <c r="AN1415" s="40"/>
    </row>
    <row r="1416" spans="1:40" ht="14.5">
      <c r="A1416" s="3"/>
      <c r="B1416" s="3"/>
      <c r="C1416" s="3"/>
      <c r="D1416" s="3"/>
      <c r="E1416" s="3"/>
      <c r="F1416" s="3"/>
      <c r="G1416" s="3"/>
      <c r="H1416" s="3"/>
      <c r="I1416" s="3"/>
      <c r="J1416" s="3"/>
      <c r="K1416" s="3"/>
      <c r="L1416" s="3"/>
      <c r="M1416" s="3"/>
      <c r="N1416" s="3"/>
      <c r="O1416" s="3"/>
      <c r="P1416" s="3"/>
      <c r="Q1416" s="3"/>
      <c r="R1416" s="3"/>
      <c r="S1416" s="3"/>
      <c r="T1416" s="3"/>
      <c r="U1416" s="3"/>
      <c r="V1416" s="40"/>
      <c r="W1416" s="40"/>
      <c r="X1416" s="40"/>
      <c r="Y1416" s="40"/>
      <c r="Z1416" s="40"/>
      <c r="AA1416" s="40"/>
      <c r="AB1416" s="40"/>
      <c r="AC1416" s="40"/>
      <c r="AD1416" s="40"/>
      <c r="AE1416" s="40"/>
      <c r="AF1416" s="40"/>
      <c r="AG1416" s="40"/>
      <c r="AH1416" s="40"/>
      <c r="AI1416" s="40"/>
      <c r="AJ1416" s="40"/>
      <c r="AK1416" s="40"/>
      <c r="AL1416" s="40"/>
      <c r="AM1416" s="40"/>
      <c r="AN1416" s="40"/>
    </row>
    <row r="1417" spans="1:40" ht="14.5">
      <c r="A1417" s="3"/>
      <c r="B1417" s="3"/>
      <c r="C1417" s="3"/>
      <c r="D1417" s="3"/>
      <c r="E1417" s="3"/>
      <c r="F1417" s="3"/>
      <c r="G1417" s="3"/>
      <c r="H1417" s="3"/>
      <c r="I1417" s="3"/>
      <c r="J1417" s="3"/>
      <c r="K1417" s="3"/>
      <c r="L1417" s="3"/>
      <c r="M1417" s="3"/>
      <c r="N1417" s="3"/>
      <c r="O1417" s="3"/>
      <c r="P1417" s="3"/>
      <c r="Q1417" s="3"/>
      <c r="R1417" s="3"/>
      <c r="S1417" s="3"/>
      <c r="T1417" s="3"/>
      <c r="U1417" s="3"/>
      <c r="V1417" s="40"/>
      <c r="W1417" s="40"/>
      <c r="X1417" s="40"/>
      <c r="Y1417" s="40"/>
      <c r="Z1417" s="40"/>
      <c r="AA1417" s="40"/>
      <c r="AB1417" s="40"/>
      <c r="AC1417" s="40"/>
      <c r="AD1417" s="40"/>
      <c r="AE1417" s="40"/>
      <c r="AF1417" s="40"/>
      <c r="AG1417" s="40"/>
      <c r="AH1417" s="40"/>
      <c r="AI1417" s="40"/>
      <c r="AJ1417" s="40"/>
      <c r="AK1417" s="40"/>
      <c r="AL1417" s="40"/>
      <c r="AM1417" s="40"/>
      <c r="AN1417" s="40"/>
    </row>
    <row r="1418" spans="1:40" ht="14.5">
      <c r="A1418" s="3"/>
      <c r="B1418" s="3"/>
      <c r="C1418" s="3"/>
      <c r="D1418" s="3"/>
      <c r="E1418" s="3"/>
      <c r="F1418" s="3"/>
      <c r="G1418" s="3"/>
      <c r="H1418" s="3"/>
      <c r="I1418" s="3"/>
      <c r="J1418" s="3"/>
      <c r="K1418" s="3"/>
      <c r="L1418" s="3"/>
      <c r="M1418" s="3"/>
      <c r="N1418" s="3"/>
      <c r="O1418" s="3"/>
      <c r="P1418" s="3"/>
      <c r="Q1418" s="3"/>
      <c r="R1418" s="3"/>
      <c r="S1418" s="3"/>
      <c r="T1418" s="3"/>
      <c r="U1418" s="3"/>
      <c r="V1418" s="40"/>
      <c r="W1418" s="40"/>
      <c r="X1418" s="40"/>
      <c r="Y1418" s="40"/>
      <c r="Z1418" s="40"/>
      <c r="AA1418" s="40"/>
      <c r="AB1418" s="40"/>
      <c r="AC1418" s="40"/>
      <c r="AD1418" s="40"/>
      <c r="AE1418" s="40"/>
      <c r="AF1418" s="40"/>
      <c r="AG1418" s="40"/>
      <c r="AH1418" s="40"/>
      <c r="AI1418" s="40"/>
      <c r="AJ1418" s="40"/>
      <c r="AK1418" s="40"/>
      <c r="AL1418" s="40"/>
      <c r="AM1418" s="40"/>
      <c r="AN1418" s="40"/>
    </row>
    <row r="1419" spans="1:40" ht="14.5">
      <c r="A1419" s="3"/>
      <c r="B1419" s="3"/>
      <c r="C1419" s="3"/>
      <c r="D1419" s="3"/>
      <c r="E1419" s="3"/>
      <c r="F1419" s="3"/>
      <c r="G1419" s="3"/>
      <c r="H1419" s="3"/>
      <c r="I1419" s="3"/>
      <c r="J1419" s="3"/>
      <c r="K1419" s="3"/>
      <c r="L1419" s="3"/>
      <c r="M1419" s="3"/>
      <c r="N1419" s="3"/>
      <c r="O1419" s="3"/>
      <c r="P1419" s="3"/>
      <c r="Q1419" s="3"/>
      <c r="R1419" s="3"/>
      <c r="S1419" s="3"/>
      <c r="T1419" s="3"/>
      <c r="U1419" s="3"/>
      <c r="V1419" s="40"/>
      <c r="W1419" s="40"/>
      <c r="X1419" s="40"/>
      <c r="Y1419" s="40"/>
      <c r="Z1419" s="40"/>
      <c r="AA1419" s="40"/>
      <c r="AB1419" s="40"/>
      <c r="AC1419" s="40"/>
      <c r="AD1419" s="40"/>
      <c r="AE1419" s="40"/>
      <c r="AF1419" s="40"/>
      <c r="AG1419" s="40"/>
      <c r="AH1419" s="40"/>
      <c r="AI1419" s="40"/>
      <c r="AJ1419" s="40"/>
      <c r="AK1419" s="40"/>
      <c r="AL1419" s="40"/>
      <c r="AM1419" s="40"/>
      <c r="AN1419" s="40"/>
    </row>
    <row r="1420" spans="1:40" ht="14.5">
      <c r="A1420" s="3"/>
      <c r="B1420" s="3"/>
      <c r="C1420" s="3"/>
      <c r="D1420" s="3"/>
      <c r="E1420" s="3"/>
      <c r="F1420" s="3"/>
      <c r="G1420" s="3"/>
      <c r="H1420" s="3"/>
      <c r="I1420" s="3"/>
      <c r="J1420" s="3"/>
      <c r="K1420" s="3"/>
      <c r="L1420" s="3"/>
      <c r="M1420" s="3"/>
      <c r="N1420" s="3"/>
      <c r="O1420" s="3"/>
      <c r="P1420" s="3"/>
      <c r="Q1420" s="3"/>
      <c r="R1420" s="3"/>
      <c r="S1420" s="3"/>
      <c r="T1420" s="3"/>
      <c r="U1420" s="3"/>
      <c r="V1420" s="40"/>
      <c r="W1420" s="40"/>
      <c r="X1420" s="40"/>
      <c r="Y1420" s="40"/>
      <c r="Z1420" s="40"/>
      <c r="AA1420" s="40"/>
      <c r="AB1420" s="40"/>
      <c r="AC1420" s="40"/>
      <c r="AD1420" s="40"/>
      <c r="AE1420" s="40"/>
      <c r="AF1420" s="40"/>
      <c r="AG1420" s="40"/>
      <c r="AH1420" s="40"/>
      <c r="AI1420" s="40"/>
      <c r="AJ1420" s="40"/>
      <c r="AK1420" s="40"/>
      <c r="AL1420" s="40"/>
      <c r="AM1420" s="40"/>
      <c r="AN1420" s="40"/>
    </row>
    <row r="1421" spans="1:40" ht="14.5">
      <c r="A1421" s="3"/>
      <c r="B1421" s="3"/>
      <c r="C1421" s="3"/>
      <c r="D1421" s="3"/>
      <c r="E1421" s="3"/>
      <c r="F1421" s="3"/>
      <c r="G1421" s="3"/>
      <c r="H1421" s="3"/>
      <c r="I1421" s="3"/>
      <c r="J1421" s="3"/>
      <c r="K1421" s="3"/>
      <c r="L1421" s="3"/>
      <c r="M1421" s="3"/>
      <c r="N1421" s="3"/>
      <c r="O1421" s="3"/>
      <c r="P1421" s="3"/>
      <c r="Q1421" s="3"/>
      <c r="R1421" s="3"/>
      <c r="S1421" s="3"/>
      <c r="T1421" s="3"/>
      <c r="U1421" s="3"/>
      <c r="V1421" s="40"/>
      <c r="W1421" s="40"/>
      <c r="X1421" s="40"/>
      <c r="Y1421" s="40"/>
      <c r="Z1421" s="40"/>
      <c r="AA1421" s="40"/>
      <c r="AB1421" s="40"/>
      <c r="AC1421" s="40"/>
      <c r="AD1421" s="40"/>
      <c r="AE1421" s="40"/>
      <c r="AF1421" s="40"/>
      <c r="AG1421" s="40"/>
      <c r="AH1421" s="40"/>
      <c r="AI1421" s="40"/>
      <c r="AJ1421" s="40"/>
      <c r="AK1421" s="40"/>
      <c r="AL1421" s="40"/>
      <c r="AM1421" s="40"/>
      <c r="AN1421" s="40"/>
    </row>
    <row r="1422" spans="1:40" ht="14.5">
      <c r="A1422" s="3"/>
      <c r="B1422" s="3"/>
      <c r="C1422" s="3"/>
      <c r="D1422" s="3"/>
      <c r="E1422" s="3"/>
      <c r="F1422" s="3"/>
      <c r="G1422" s="3"/>
      <c r="H1422" s="3"/>
      <c r="I1422" s="3"/>
      <c r="J1422" s="3"/>
      <c r="K1422" s="3"/>
      <c r="L1422" s="3"/>
      <c r="M1422" s="3"/>
      <c r="N1422" s="3"/>
      <c r="O1422" s="3"/>
      <c r="P1422" s="3"/>
      <c r="Q1422" s="3"/>
      <c r="R1422" s="3"/>
      <c r="S1422" s="3"/>
      <c r="T1422" s="3"/>
      <c r="U1422" s="3"/>
      <c r="V1422" s="40"/>
      <c r="W1422" s="40"/>
      <c r="X1422" s="40"/>
      <c r="Y1422" s="40"/>
      <c r="Z1422" s="40"/>
      <c r="AA1422" s="40"/>
      <c r="AB1422" s="40"/>
      <c r="AC1422" s="40"/>
      <c r="AD1422" s="40"/>
      <c r="AE1422" s="40"/>
      <c r="AF1422" s="40"/>
      <c r="AG1422" s="40"/>
      <c r="AH1422" s="40"/>
      <c r="AI1422" s="40"/>
      <c r="AJ1422" s="40"/>
      <c r="AK1422" s="40"/>
      <c r="AL1422" s="40"/>
      <c r="AM1422" s="40"/>
      <c r="AN1422" s="40"/>
    </row>
    <row r="1423" spans="1:40" ht="14.5">
      <c r="A1423" s="3"/>
      <c r="B1423" s="3"/>
      <c r="C1423" s="3"/>
      <c r="D1423" s="3"/>
      <c r="E1423" s="3"/>
      <c r="F1423" s="3"/>
      <c r="G1423" s="3"/>
      <c r="H1423" s="3"/>
      <c r="I1423" s="3"/>
      <c r="J1423" s="3"/>
      <c r="K1423" s="3"/>
      <c r="L1423" s="3"/>
      <c r="M1423" s="3"/>
      <c r="N1423" s="3"/>
      <c r="O1423" s="3"/>
      <c r="P1423" s="3"/>
      <c r="Q1423" s="3"/>
      <c r="R1423" s="3"/>
      <c r="S1423" s="3"/>
      <c r="T1423" s="3"/>
      <c r="U1423" s="3"/>
      <c r="V1423" s="40"/>
      <c r="W1423" s="40"/>
      <c r="X1423" s="40"/>
      <c r="Y1423" s="40"/>
      <c r="Z1423" s="40"/>
      <c r="AA1423" s="40"/>
      <c r="AB1423" s="40"/>
      <c r="AC1423" s="40"/>
      <c r="AD1423" s="40"/>
      <c r="AE1423" s="40"/>
      <c r="AF1423" s="40"/>
      <c r="AG1423" s="40"/>
      <c r="AH1423" s="40"/>
      <c r="AI1423" s="40"/>
      <c r="AJ1423" s="40"/>
      <c r="AK1423" s="40"/>
      <c r="AL1423" s="40"/>
      <c r="AM1423" s="40"/>
      <c r="AN1423" s="40"/>
    </row>
    <row r="1424" spans="1:40" ht="14.5">
      <c r="A1424" s="3"/>
      <c r="B1424" s="3"/>
      <c r="C1424" s="3"/>
      <c r="D1424" s="3"/>
      <c r="E1424" s="3"/>
      <c r="F1424" s="3"/>
      <c r="G1424" s="3"/>
      <c r="H1424" s="3"/>
      <c r="I1424" s="3"/>
      <c r="J1424" s="3"/>
      <c r="K1424" s="3"/>
      <c r="L1424" s="3"/>
      <c r="M1424" s="3"/>
      <c r="N1424" s="3"/>
      <c r="O1424" s="3"/>
      <c r="P1424" s="3"/>
      <c r="Q1424" s="3"/>
      <c r="R1424" s="3"/>
      <c r="S1424" s="3"/>
      <c r="T1424" s="3"/>
      <c r="U1424" s="3"/>
      <c r="V1424" s="40"/>
      <c r="W1424" s="40"/>
      <c r="X1424" s="40"/>
      <c r="Y1424" s="40"/>
      <c r="Z1424" s="40"/>
      <c r="AA1424" s="40"/>
      <c r="AB1424" s="40"/>
      <c r="AC1424" s="40"/>
      <c r="AD1424" s="40"/>
      <c r="AE1424" s="40"/>
      <c r="AF1424" s="40"/>
      <c r="AG1424" s="40"/>
      <c r="AH1424" s="40"/>
      <c r="AI1424" s="40"/>
      <c r="AJ1424" s="40"/>
      <c r="AK1424" s="40"/>
      <c r="AL1424" s="40"/>
      <c r="AM1424" s="40"/>
      <c r="AN1424" s="40"/>
    </row>
    <row r="1425" spans="1:40" ht="14.5">
      <c r="A1425" s="3"/>
      <c r="B1425" s="3"/>
      <c r="C1425" s="3"/>
      <c r="D1425" s="3"/>
      <c r="E1425" s="3"/>
      <c r="F1425" s="3"/>
      <c r="G1425" s="3"/>
      <c r="H1425" s="3"/>
      <c r="I1425" s="3"/>
      <c r="J1425" s="3"/>
      <c r="K1425" s="3"/>
      <c r="L1425" s="3"/>
      <c r="M1425" s="3"/>
      <c r="N1425" s="3"/>
      <c r="O1425" s="3"/>
      <c r="P1425" s="3"/>
      <c r="Q1425" s="3"/>
      <c r="R1425" s="3"/>
      <c r="S1425" s="3"/>
      <c r="T1425" s="3"/>
      <c r="U1425" s="3"/>
      <c r="V1425" s="40"/>
      <c r="W1425" s="40"/>
      <c r="X1425" s="40"/>
      <c r="Y1425" s="40"/>
      <c r="Z1425" s="40"/>
      <c r="AA1425" s="40"/>
      <c r="AB1425" s="40"/>
      <c r="AC1425" s="40"/>
      <c r="AD1425" s="40"/>
      <c r="AE1425" s="40"/>
      <c r="AF1425" s="40"/>
      <c r="AG1425" s="40"/>
      <c r="AH1425" s="40"/>
      <c r="AI1425" s="40"/>
      <c r="AJ1425" s="40"/>
      <c r="AK1425" s="40"/>
      <c r="AL1425" s="40"/>
      <c r="AM1425" s="40"/>
      <c r="AN1425" s="40"/>
    </row>
    <row r="1426" spans="1:40" ht="14.5">
      <c r="A1426" s="3"/>
      <c r="B1426" s="3"/>
      <c r="C1426" s="3"/>
      <c r="D1426" s="3"/>
      <c r="E1426" s="3"/>
      <c r="F1426" s="3"/>
      <c r="G1426" s="3"/>
      <c r="H1426" s="3"/>
      <c r="I1426" s="3"/>
      <c r="J1426" s="3"/>
      <c r="K1426" s="3"/>
      <c r="L1426" s="3"/>
      <c r="M1426" s="3"/>
      <c r="N1426" s="3"/>
      <c r="O1426" s="3"/>
      <c r="P1426" s="3"/>
      <c r="Q1426" s="3"/>
      <c r="R1426" s="3"/>
      <c r="S1426" s="3"/>
      <c r="T1426" s="3"/>
      <c r="U1426" s="3"/>
      <c r="V1426" s="40"/>
      <c r="W1426" s="40"/>
      <c r="X1426" s="40"/>
      <c r="Y1426" s="40"/>
      <c r="Z1426" s="40"/>
      <c r="AA1426" s="40"/>
      <c r="AB1426" s="40"/>
      <c r="AC1426" s="40"/>
      <c r="AD1426" s="40"/>
      <c r="AE1426" s="40"/>
      <c r="AF1426" s="40"/>
      <c r="AG1426" s="40"/>
      <c r="AH1426" s="40"/>
      <c r="AI1426" s="40"/>
      <c r="AJ1426" s="40"/>
      <c r="AK1426" s="40"/>
      <c r="AL1426" s="40"/>
      <c r="AM1426" s="40"/>
      <c r="AN1426" s="40"/>
    </row>
    <row r="1427" spans="1:40" ht="14.5">
      <c r="A1427" s="3"/>
      <c r="B1427" s="3"/>
      <c r="C1427" s="3"/>
      <c r="D1427" s="3"/>
      <c r="E1427" s="3"/>
      <c r="F1427" s="3"/>
      <c r="G1427" s="3"/>
      <c r="H1427" s="3"/>
      <c r="I1427" s="3"/>
      <c r="J1427" s="3"/>
      <c r="K1427" s="3"/>
      <c r="L1427" s="3"/>
      <c r="M1427" s="3"/>
      <c r="N1427" s="3"/>
      <c r="O1427" s="3"/>
      <c r="P1427" s="3"/>
      <c r="Q1427" s="3"/>
      <c r="R1427" s="3"/>
      <c r="S1427" s="3"/>
      <c r="T1427" s="3"/>
      <c r="U1427" s="3"/>
      <c r="V1427" s="40"/>
      <c r="W1427" s="40"/>
      <c r="X1427" s="40"/>
      <c r="Y1427" s="40"/>
      <c r="Z1427" s="40"/>
      <c r="AA1427" s="40"/>
      <c r="AB1427" s="40"/>
      <c r="AC1427" s="40"/>
      <c r="AD1427" s="40"/>
      <c r="AE1427" s="40"/>
      <c r="AF1427" s="40"/>
      <c r="AG1427" s="40"/>
      <c r="AH1427" s="40"/>
      <c r="AI1427" s="40"/>
      <c r="AJ1427" s="40"/>
      <c r="AK1427" s="40"/>
      <c r="AL1427" s="40"/>
      <c r="AM1427" s="40"/>
      <c r="AN1427" s="40"/>
    </row>
    <row r="1428" spans="1:40" ht="14.5">
      <c r="A1428" s="3"/>
      <c r="B1428" s="3"/>
      <c r="C1428" s="3"/>
      <c r="D1428" s="3"/>
      <c r="E1428" s="3"/>
      <c r="F1428" s="3"/>
      <c r="G1428" s="3"/>
      <c r="H1428" s="3"/>
      <c r="I1428" s="3"/>
      <c r="J1428" s="3"/>
      <c r="K1428" s="3"/>
      <c r="L1428" s="3"/>
      <c r="M1428" s="3"/>
      <c r="N1428" s="3"/>
      <c r="O1428" s="3"/>
      <c r="P1428" s="3"/>
      <c r="Q1428" s="3"/>
      <c r="R1428" s="3"/>
      <c r="S1428" s="3"/>
      <c r="T1428" s="3"/>
      <c r="U1428" s="3"/>
      <c r="V1428" s="40"/>
      <c r="W1428" s="40"/>
      <c r="X1428" s="40"/>
      <c r="Y1428" s="40"/>
      <c r="Z1428" s="40"/>
      <c r="AA1428" s="40"/>
      <c r="AB1428" s="40"/>
      <c r="AC1428" s="40"/>
      <c r="AD1428" s="40"/>
      <c r="AE1428" s="40"/>
      <c r="AF1428" s="40"/>
      <c r="AG1428" s="40"/>
      <c r="AH1428" s="40"/>
      <c r="AI1428" s="40"/>
      <c r="AJ1428" s="40"/>
      <c r="AK1428" s="40"/>
      <c r="AL1428" s="40"/>
      <c r="AM1428" s="40"/>
      <c r="AN1428" s="40"/>
    </row>
    <row r="1429" spans="1:40" ht="14.5">
      <c r="A1429" s="3"/>
      <c r="B1429" s="3"/>
      <c r="C1429" s="3"/>
      <c r="D1429" s="3"/>
      <c r="E1429" s="3"/>
      <c r="F1429" s="3"/>
      <c r="G1429" s="3"/>
      <c r="H1429" s="3"/>
      <c r="I1429" s="3"/>
      <c r="J1429" s="3"/>
      <c r="K1429" s="3"/>
      <c r="L1429" s="3"/>
      <c r="M1429" s="3"/>
      <c r="N1429" s="3"/>
      <c r="O1429" s="3"/>
      <c r="P1429" s="3"/>
      <c r="Q1429" s="3"/>
      <c r="R1429" s="3"/>
      <c r="S1429" s="3"/>
      <c r="T1429" s="3"/>
      <c r="U1429" s="3"/>
      <c r="V1429" s="40"/>
      <c r="W1429" s="40"/>
      <c r="X1429" s="40"/>
      <c r="Y1429" s="40"/>
      <c r="Z1429" s="40"/>
      <c r="AA1429" s="40"/>
      <c r="AB1429" s="40"/>
      <c r="AC1429" s="40"/>
      <c r="AD1429" s="40"/>
      <c r="AE1429" s="40"/>
      <c r="AF1429" s="40"/>
      <c r="AG1429" s="40"/>
      <c r="AH1429" s="40"/>
      <c r="AI1429" s="40"/>
      <c r="AJ1429" s="40"/>
      <c r="AK1429" s="40"/>
      <c r="AL1429" s="40"/>
      <c r="AM1429" s="40"/>
      <c r="AN1429" s="40"/>
    </row>
    <row r="1430" spans="1:40" ht="14.5">
      <c r="A1430" s="3"/>
      <c r="B1430" s="3"/>
      <c r="C1430" s="3"/>
      <c r="D1430" s="3"/>
      <c r="E1430" s="3"/>
      <c r="F1430" s="3"/>
      <c r="G1430" s="3"/>
      <c r="H1430" s="3"/>
      <c r="I1430" s="3"/>
      <c r="J1430" s="3"/>
      <c r="K1430" s="3"/>
      <c r="L1430" s="3"/>
      <c r="M1430" s="3"/>
      <c r="N1430" s="3"/>
      <c r="O1430" s="3"/>
      <c r="P1430" s="3"/>
      <c r="Q1430" s="3"/>
      <c r="R1430" s="3"/>
      <c r="S1430" s="3"/>
      <c r="T1430" s="3"/>
      <c r="U1430" s="3"/>
      <c r="V1430" s="40"/>
      <c r="W1430" s="40"/>
      <c r="X1430" s="40"/>
      <c r="Y1430" s="40"/>
      <c r="Z1430" s="40"/>
      <c r="AA1430" s="40"/>
      <c r="AB1430" s="40"/>
      <c r="AC1430" s="40"/>
      <c r="AD1430" s="40"/>
      <c r="AE1430" s="40"/>
      <c r="AF1430" s="40"/>
      <c r="AG1430" s="40"/>
      <c r="AH1430" s="40"/>
      <c r="AI1430" s="40"/>
      <c r="AJ1430" s="40"/>
      <c r="AK1430" s="40"/>
      <c r="AL1430" s="40"/>
      <c r="AM1430" s="40"/>
      <c r="AN1430" s="40"/>
    </row>
    <row r="1431" spans="1:40" ht="14.5">
      <c r="A1431" s="3"/>
      <c r="B1431" s="3"/>
      <c r="C1431" s="3"/>
      <c r="D1431" s="3"/>
      <c r="E1431" s="3"/>
      <c r="F1431" s="3"/>
      <c r="G1431" s="3"/>
      <c r="H1431" s="3"/>
      <c r="I1431" s="3"/>
      <c r="J1431" s="3"/>
      <c r="K1431" s="3"/>
      <c r="L1431" s="3"/>
      <c r="M1431" s="3"/>
      <c r="N1431" s="3"/>
      <c r="O1431" s="3"/>
      <c r="P1431" s="3"/>
      <c r="Q1431" s="3"/>
      <c r="R1431" s="3"/>
      <c r="S1431" s="3"/>
      <c r="T1431" s="3"/>
      <c r="U1431" s="3"/>
      <c r="V1431" s="40"/>
      <c r="W1431" s="40"/>
      <c r="X1431" s="40"/>
      <c r="Y1431" s="40"/>
      <c r="Z1431" s="40"/>
      <c r="AA1431" s="40"/>
      <c r="AB1431" s="40"/>
      <c r="AC1431" s="40"/>
      <c r="AD1431" s="40"/>
      <c r="AE1431" s="40"/>
      <c r="AF1431" s="40"/>
      <c r="AG1431" s="40"/>
      <c r="AH1431" s="40"/>
      <c r="AI1431" s="40"/>
      <c r="AJ1431" s="40"/>
      <c r="AK1431" s="40"/>
      <c r="AL1431" s="40"/>
      <c r="AM1431" s="40"/>
      <c r="AN1431" s="40"/>
    </row>
    <row r="1432" spans="1:40" ht="14.5">
      <c r="A1432" s="3"/>
      <c r="B1432" s="3"/>
      <c r="C1432" s="3"/>
      <c r="D1432" s="3"/>
      <c r="E1432" s="3"/>
      <c r="F1432" s="3"/>
      <c r="G1432" s="3"/>
      <c r="H1432" s="3"/>
      <c r="I1432" s="3"/>
      <c r="J1432" s="3"/>
      <c r="K1432" s="3"/>
      <c r="L1432" s="3"/>
      <c r="M1432" s="3"/>
      <c r="N1432" s="3"/>
      <c r="O1432" s="3"/>
      <c r="P1432" s="3"/>
      <c r="Q1432" s="3"/>
      <c r="R1432" s="3"/>
      <c r="S1432" s="3"/>
      <c r="T1432" s="3"/>
      <c r="U1432" s="3"/>
      <c r="V1432" s="40"/>
      <c r="W1432" s="40"/>
      <c r="X1432" s="40"/>
      <c r="Y1432" s="40"/>
      <c r="Z1432" s="40"/>
      <c r="AA1432" s="40"/>
      <c r="AB1432" s="40"/>
      <c r="AC1432" s="40"/>
      <c r="AD1432" s="40"/>
      <c r="AE1432" s="40"/>
      <c r="AF1432" s="40"/>
      <c r="AG1432" s="40"/>
      <c r="AH1432" s="40"/>
      <c r="AI1432" s="40"/>
      <c r="AJ1432" s="40"/>
      <c r="AK1432" s="40"/>
      <c r="AL1432" s="40"/>
      <c r="AM1432" s="40"/>
      <c r="AN1432" s="40"/>
    </row>
    <row r="1433" spans="1:40" ht="14.5">
      <c r="A1433" s="3"/>
      <c r="B1433" s="3"/>
      <c r="C1433" s="3"/>
      <c r="D1433" s="3"/>
      <c r="E1433" s="3"/>
      <c r="F1433" s="3"/>
      <c r="G1433" s="3"/>
      <c r="H1433" s="3"/>
      <c r="I1433" s="3"/>
      <c r="J1433" s="3"/>
      <c r="K1433" s="3"/>
      <c r="L1433" s="3"/>
      <c r="M1433" s="3"/>
      <c r="N1433" s="3"/>
      <c r="O1433" s="3"/>
      <c r="P1433" s="3"/>
      <c r="Q1433" s="3"/>
      <c r="R1433" s="3"/>
      <c r="S1433" s="3"/>
      <c r="T1433" s="3"/>
      <c r="U1433" s="3"/>
      <c r="V1433" s="40"/>
      <c r="W1433" s="40"/>
      <c r="X1433" s="40"/>
      <c r="Y1433" s="40"/>
      <c r="Z1433" s="40"/>
      <c r="AA1433" s="40"/>
      <c r="AB1433" s="40"/>
      <c r="AC1433" s="40"/>
      <c r="AD1433" s="40"/>
      <c r="AE1433" s="40"/>
      <c r="AF1433" s="40"/>
      <c r="AG1433" s="40"/>
      <c r="AH1433" s="40"/>
      <c r="AI1433" s="40"/>
      <c r="AJ1433" s="40"/>
      <c r="AK1433" s="40"/>
      <c r="AL1433" s="40"/>
      <c r="AM1433" s="40"/>
      <c r="AN1433" s="40"/>
    </row>
    <row r="1434" spans="1:40" ht="14.5">
      <c r="A1434" s="3"/>
      <c r="B1434" s="3"/>
      <c r="C1434" s="3"/>
      <c r="D1434" s="3"/>
      <c r="E1434" s="3"/>
      <c r="F1434" s="3"/>
      <c r="G1434" s="3"/>
      <c r="H1434" s="3"/>
      <c r="I1434" s="3"/>
      <c r="J1434" s="3"/>
      <c r="K1434" s="3"/>
      <c r="L1434" s="3"/>
      <c r="M1434" s="3"/>
      <c r="N1434" s="3"/>
      <c r="O1434" s="3"/>
      <c r="P1434" s="3"/>
      <c r="Q1434" s="3"/>
      <c r="R1434" s="3"/>
      <c r="S1434" s="3"/>
      <c r="T1434" s="3"/>
      <c r="U1434" s="3"/>
      <c r="V1434" s="40"/>
      <c r="W1434" s="40"/>
      <c r="X1434" s="40"/>
      <c r="Y1434" s="40"/>
      <c r="Z1434" s="40"/>
      <c r="AA1434" s="40"/>
      <c r="AB1434" s="40"/>
      <c r="AC1434" s="40"/>
      <c r="AD1434" s="40"/>
      <c r="AE1434" s="40"/>
      <c r="AF1434" s="40"/>
      <c r="AG1434" s="40"/>
      <c r="AH1434" s="40"/>
      <c r="AI1434" s="40"/>
      <c r="AJ1434" s="40"/>
      <c r="AK1434" s="40"/>
      <c r="AL1434" s="40"/>
      <c r="AM1434" s="40"/>
      <c r="AN1434" s="40"/>
    </row>
    <row r="1435" spans="1:40" ht="14.5">
      <c r="A1435" s="3"/>
      <c r="B1435" s="3"/>
      <c r="C1435" s="3"/>
      <c r="D1435" s="3"/>
      <c r="E1435" s="3"/>
      <c r="F1435" s="3"/>
      <c r="G1435" s="3"/>
      <c r="H1435" s="3"/>
      <c r="I1435" s="3"/>
      <c r="J1435" s="3"/>
      <c r="K1435" s="3"/>
      <c r="L1435" s="3"/>
      <c r="M1435" s="3"/>
      <c r="N1435" s="3"/>
      <c r="O1435" s="3"/>
      <c r="P1435" s="3"/>
      <c r="Q1435" s="3"/>
      <c r="R1435" s="3"/>
      <c r="S1435" s="3"/>
      <c r="T1435" s="3"/>
      <c r="U1435" s="3"/>
      <c r="V1435" s="40"/>
      <c r="W1435" s="40"/>
      <c r="X1435" s="40"/>
      <c r="Y1435" s="40"/>
      <c r="Z1435" s="40"/>
      <c r="AA1435" s="40"/>
      <c r="AB1435" s="40"/>
      <c r="AC1435" s="40"/>
      <c r="AD1435" s="40"/>
      <c r="AE1435" s="40"/>
      <c r="AF1435" s="40"/>
      <c r="AG1435" s="40"/>
      <c r="AH1435" s="40"/>
      <c r="AI1435" s="40"/>
      <c r="AJ1435" s="40"/>
      <c r="AK1435" s="40"/>
      <c r="AL1435" s="40"/>
      <c r="AM1435" s="40"/>
      <c r="AN1435" s="40"/>
    </row>
    <row r="1436" spans="1:40" ht="14.5">
      <c r="A1436" s="3"/>
      <c r="B1436" s="3"/>
      <c r="C1436" s="3"/>
      <c r="D1436" s="3"/>
      <c r="E1436" s="3"/>
      <c r="F1436" s="3"/>
      <c r="G1436" s="3"/>
      <c r="H1436" s="3"/>
      <c r="I1436" s="3"/>
      <c r="J1436" s="3"/>
      <c r="K1436" s="3"/>
      <c r="L1436" s="3"/>
      <c r="M1436" s="3"/>
      <c r="N1436" s="3"/>
      <c r="O1436" s="3"/>
      <c r="P1436" s="3"/>
      <c r="Q1436" s="3"/>
      <c r="R1436" s="3"/>
      <c r="S1436" s="3"/>
      <c r="T1436" s="3"/>
      <c r="U1436" s="3"/>
      <c r="V1436" s="40"/>
      <c r="W1436" s="40"/>
      <c r="X1436" s="40"/>
      <c r="Y1436" s="40"/>
      <c r="Z1436" s="40"/>
      <c r="AA1436" s="40"/>
      <c r="AB1436" s="40"/>
      <c r="AC1436" s="40"/>
      <c r="AD1436" s="40"/>
      <c r="AE1436" s="40"/>
      <c r="AF1436" s="40"/>
      <c r="AG1436" s="40"/>
      <c r="AH1436" s="40"/>
      <c r="AI1436" s="40"/>
      <c r="AJ1436" s="40"/>
      <c r="AK1436" s="40"/>
      <c r="AL1436" s="40"/>
      <c r="AM1436" s="40"/>
      <c r="AN1436" s="40"/>
    </row>
    <row r="1437" spans="1:40" ht="14.5">
      <c r="A1437" s="3"/>
      <c r="B1437" s="3"/>
      <c r="C1437" s="3"/>
      <c r="D1437" s="3"/>
      <c r="E1437" s="3"/>
      <c r="F1437" s="3"/>
      <c r="G1437" s="3"/>
      <c r="H1437" s="3"/>
      <c r="I1437" s="3"/>
      <c r="J1437" s="3"/>
      <c r="K1437" s="3"/>
      <c r="L1437" s="3"/>
      <c r="M1437" s="3"/>
      <c r="N1437" s="3"/>
      <c r="O1437" s="3"/>
      <c r="P1437" s="3"/>
      <c r="Q1437" s="3"/>
      <c r="R1437" s="3"/>
      <c r="S1437" s="3"/>
      <c r="T1437" s="3"/>
      <c r="U1437" s="3"/>
      <c r="V1437" s="40"/>
      <c r="W1437" s="40"/>
      <c r="X1437" s="40"/>
      <c r="Y1437" s="40"/>
      <c r="Z1437" s="40"/>
      <c r="AA1437" s="40"/>
      <c r="AB1437" s="40"/>
      <c r="AC1437" s="40"/>
      <c r="AD1437" s="40"/>
      <c r="AE1437" s="40"/>
      <c r="AF1437" s="40"/>
      <c r="AG1437" s="40"/>
      <c r="AH1437" s="40"/>
      <c r="AI1437" s="40"/>
      <c r="AJ1437" s="40"/>
      <c r="AK1437" s="40"/>
      <c r="AL1437" s="40"/>
      <c r="AM1437" s="40"/>
      <c r="AN1437" s="40"/>
    </row>
    <row r="1438" spans="1:40" ht="14.5">
      <c r="A1438" s="3"/>
      <c r="B1438" s="3"/>
      <c r="C1438" s="3"/>
      <c r="D1438" s="3"/>
      <c r="E1438" s="3"/>
      <c r="F1438" s="3"/>
      <c r="G1438" s="3"/>
      <c r="H1438" s="3"/>
      <c r="I1438" s="3"/>
      <c r="J1438" s="3"/>
      <c r="K1438" s="3"/>
      <c r="L1438" s="3"/>
      <c r="M1438" s="3"/>
      <c r="N1438" s="3"/>
      <c r="O1438" s="3"/>
      <c r="P1438" s="3"/>
      <c r="Q1438" s="3"/>
      <c r="R1438" s="3"/>
      <c r="S1438" s="3"/>
      <c r="T1438" s="3"/>
      <c r="U1438" s="3"/>
      <c r="V1438" s="40"/>
      <c r="W1438" s="40"/>
      <c r="X1438" s="40"/>
      <c r="Y1438" s="40"/>
      <c r="Z1438" s="40"/>
      <c r="AA1438" s="40"/>
      <c r="AB1438" s="40"/>
      <c r="AC1438" s="40"/>
      <c r="AD1438" s="40"/>
      <c r="AE1438" s="40"/>
      <c r="AF1438" s="40"/>
      <c r="AG1438" s="40"/>
      <c r="AH1438" s="40"/>
      <c r="AI1438" s="40"/>
      <c r="AJ1438" s="40"/>
      <c r="AK1438" s="40"/>
      <c r="AL1438" s="40"/>
      <c r="AM1438" s="40"/>
      <c r="AN1438" s="40"/>
    </row>
    <row r="1439" spans="1:40" ht="14.5">
      <c r="A1439" s="3"/>
      <c r="B1439" s="3"/>
      <c r="C1439" s="3"/>
      <c r="D1439" s="3"/>
      <c r="E1439" s="3"/>
      <c r="F1439" s="3"/>
      <c r="G1439" s="3"/>
      <c r="H1439" s="3"/>
      <c r="I1439" s="3"/>
      <c r="J1439" s="3"/>
      <c r="K1439" s="3"/>
      <c r="L1439" s="3"/>
      <c r="M1439" s="3"/>
      <c r="N1439" s="3"/>
      <c r="O1439" s="3"/>
      <c r="P1439" s="3"/>
      <c r="Q1439" s="3"/>
      <c r="R1439" s="3"/>
      <c r="S1439" s="3"/>
      <c r="T1439" s="3"/>
      <c r="U1439" s="3"/>
      <c r="V1439" s="40"/>
      <c r="W1439" s="40"/>
      <c r="X1439" s="40"/>
      <c r="Y1439" s="40"/>
      <c r="Z1439" s="40"/>
      <c r="AA1439" s="40"/>
      <c r="AB1439" s="40"/>
      <c r="AC1439" s="40"/>
      <c r="AD1439" s="40"/>
      <c r="AE1439" s="40"/>
      <c r="AF1439" s="40"/>
      <c r="AG1439" s="40"/>
      <c r="AH1439" s="40"/>
      <c r="AI1439" s="40"/>
      <c r="AJ1439" s="40"/>
      <c r="AK1439" s="40"/>
      <c r="AL1439" s="40"/>
      <c r="AM1439" s="40"/>
      <c r="AN1439" s="40"/>
    </row>
    <row r="1440" spans="1:40" ht="14.5">
      <c r="A1440" s="3"/>
      <c r="B1440" s="3"/>
      <c r="C1440" s="3"/>
      <c r="D1440" s="3"/>
      <c r="E1440" s="3"/>
      <c r="F1440" s="3"/>
      <c r="G1440" s="3"/>
      <c r="H1440" s="3"/>
      <c r="I1440" s="3"/>
      <c r="J1440" s="3"/>
      <c r="K1440" s="3"/>
      <c r="L1440" s="3"/>
      <c r="M1440" s="3"/>
      <c r="N1440" s="3"/>
      <c r="O1440" s="3"/>
      <c r="P1440" s="3"/>
      <c r="Q1440" s="3"/>
      <c r="R1440" s="3"/>
      <c r="S1440" s="3"/>
      <c r="T1440" s="3"/>
      <c r="U1440" s="3"/>
      <c r="V1440" s="40"/>
      <c r="W1440" s="40"/>
      <c r="X1440" s="40"/>
      <c r="Y1440" s="40"/>
      <c r="Z1440" s="40"/>
      <c r="AA1440" s="40"/>
      <c r="AB1440" s="40"/>
      <c r="AC1440" s="40"/>
      <c r="AD1440" s="40"/>
      <c r="AE1440" s="40"/>
      <c r="AF1440" s="40"/>
      <c r="AG1440" s="40"/>
      <c r="AH1440" s="40"/>
      <c r="AI1440" s="40"/>
      <c r="AJ1440" s="40"/>
      <c r="AK1440" s="40"/>
      <c r="AL1440" s="40"/>
      <c r="AM1440" s="40"/>
      <c r="AN1440" s="40"/>
    </row>
    <row r="1441" spans="1:40" ht="14.5">
      <c r="A1441" s="3"/>
      <c r="B1441" s="3"/>
      <c r="C1441" s="3"/>
      <c r="D1441" s="3"/>
      <c r="E1441" s="3"/>
      <c r="F1441" s="3"/>
      <c r="G1441" s="3"/>
      <c r="H1441" s="3"/>
      <c r="I1441" s="3"/>
      <c r="J1441" s="3"/>
      <c r="K1441" s="3"/>
      <c r="L1441" s="3"/>
      <c r="M1441" s="3"/>
      <c r="N1441" s="3"/>
      <c r="O1441" s="3"/>
      <c r="P1441" s="3"/>
      <c r="Q1441" s="3"/>
      <c r="R1441" s="3"/>
      <c r="S1441" s="3"/>
      <c r="T1441" s="3"/>
      <c r="U1441" s="3"/>
      <c r="V1441" s="40"/>
      <c r="W1441" s="40"/>
      <c r="X1441" s="40"/>
      <c r="Y1441" s="40"/>
      <c r="Z1441" s="40"/>
      <c r="AA1441" s="40"/>
      <c r="AB1441" s="40"/>
      <c r="AC1441" s="40"/>
      <c r="AD1441" s="40"/>
      <c r="AE1441" s="40"/>
      <c r="AF1441" s="40"/>
      <c r="AG1441" s="40"/>
      <c r="AH1441" s="40"/>
      <c r="AI1441" s="40"/>
      <c r="AJ1441" s="40"/>
      <c r="AK1441" s="40"/>
      <c r="AL1441" s="40"/>
      <c r="AM1441" s="40"/>
      <c r="AN1441" s="40"/>
    </row>
    <row r="1442" spans="1:40" ht="14.5">
      <c r="A1442" s="3"/>
      <c r="B1442" s="3"/>
      <c r="C1442" s="3"/>
      <c r="D1442" s="3"/>
      <c r="E1442" s="3"/>
      <c r="F1442" s="3"/>
      <c r="G1442" s="3"/>
      <c r="H1442" s="3"/>
      <c r="I1442" s="3"/>
      <c r="J1442" s="3"/>
      <c r="K1442" s="3"/>
      <c r="L1442" s="3"/>
      <c r="M1442" s="3"/>
      <c r="N1442" s="3"/>
      <c r="O1442" s="3"/>
      <c r="P1442" s="3"/>
      <c r="Q1442" s="3"/>
      <c r="R1442" s="3"/>
      <c r="S1442" s="3"/>
      <c r="T1442" s="3"/>
      <c r="U1442" s="3"/>
      <c r="V1442" s="40"/>
      <c r="W1442" s="40"/>
      <c r="X1442" s="40"/>
      <c r="Y1442" s="40"/>
      <c r="Z1442" s="40"/>
      <c r="AA1442" s="40"/>
      <c r="AB1442" s="40"/>
      <c r="AC1442" s="40"/>
      <c r="AD1442" s="40"/>
      <c r="AE1442" s="40"/>
      <c r="AF1442" s="40"/>
      <c r="AG1442" s="40"/>
      <c r="AH1442" s="40"/>
      <c r="AI1442" s="40"/>
      <c r="AJ1442" s="40"/>
      <c r="AK1442" s="40"/>
      <c r="AL1442" s="40"/>
      <c r="AM1442" s="40"/>
      <c r="AN1442" s="40"/>
    </row>
    <row r="1443" spans="1:40" ht="14.5">
      <c r="A1443" s="3"/>
      <c r="B1443" s="3"/>
      <c r="C1443" s="3"/>
      <c r="D1443" s="3"/>
      <c r="E1443" s="3"/>
      <c r="F1443" s="3"/>
      <c r="G1443" s="3"/>
      <c r="H1443" s="3"/>
      <c r="I1443" s="3"/>
      <c r="J1443" s="3"/>
      <c r="K1443" s="3"/>
      <c r="L1443" s="3"/>
      <c r="M1443" s="3"/>
      <c r="N1443" s="3"/>
      <c r="O1443" s="3"/>
      <c r="P1443" s="3"/>
      <c r="Q1443" s="3"/>
      <c r="R1443" s="3"/>
      <c r="S1443" s="3"/>
      <c r="T1443" s="3"/>
      <c r="U1443" s="3"/>
      <c r="V1443" s="40"/>
      <c r="W1443" s="40"/>
      <c r="X1443" s="40"/>
      <c r="Y1443" s="40"/>
      <c r="Z1443" s="40"/>
      <c r="AA1443" s="40"/>
      <c r="AB1443" s="40"/>
      <c r="AC1443" s="40"/>
      <c r="AD1443" s="40"/>
      <c r="AE1443" s="40"/>
      <c r="AF1443" s="40"/>
      <c r="AG1443" s="40"/>
      <c r="AH1443" s="40"/>
      <c r="AI1443" s="40"/>
      <c r="AJ1443" s="40"/>
      <c r="AK1443" s="40"/>
      <c r="AL1443" s="40"/>
      <c r="AM1443" s="40"/>
      <c r="AN1443" s="40"/>
    </row>
    <row r="1444" spans="1:40" ht="14.5">
      <c r="A1444" s="3"/>
      <c r="B1444" s="3"/>
      <c r="C1444" s="3"/>
      <c r="D1444" s="3"/>
      <c r="E1444" s="3"/>
      <c r="F1444" s="3"/>
      <c r="G1444" s="3"/>
      <c r="H1444" s="3"/>
      <c r="I1444" s="3"/>
      <c r="J1444" s="3"/>
      <c r="K1444" s="3"/>
      <c r="L1444" s="3"/>
      <c r="M1444" s="3"/>
      <c r="N1444" s="3"/>
      <c r="O1444" s="3"/>
      <c r="P1444" s="3"/>
      <c r="Q1444" s="3"/>
      <c r="R1444" s="3"/>
      <c r="S1444" s="3"/>
      <c r="T1444" s="3"/>
      <c r="U1444" s="3"/>
      <c r="V1444" s="40"/>
      <c r="W1444" s="40"/>
      <c r="X1444" s="40"/>
      <c r="Y1444" s="40"/>
      <c r="Z1444" s="40"/>
      <c r="AA1444" s="40"/>
      <c r="AB1444" s="40"/>
      <c r="AC1444" s="40"/>
      <c r="AD1444" s="40"/>
      <c r="AE1444" s="40"/>
      <c r="AF1444" s="40"/>
      <c r="AG1444" s="40"/>
      <c r="AH1444" s="40"/>
      <c r="AI1444" s="40"/>
      <c r="AJ1444" s="40"/>
      <c r="AK1444" s="40"/>
      <c r="AL1444" s="40"/>
      <c r="AM1444" s="40"/>
      <c r="AN1444" s="40"/>
    </row>
    <row r="1445" spans="1:40" ht="14.5">
      <c r="A1445" s="3"/>
      <c r="B1445" s="3"/>
      <c r="C1445" s="3"/>
      <c r="D1445" s="3"/>
      <c r="E1445" s="3"/>
      <c r="F1445" s="3"/>
      <c r="G1445" s="3"/>
      <c r="H1445" s="3"/>
      <c r="I1445" s="3"/>
      <c r="J1445" s="3"/>
      <c r="K1445" s="3"/>
      <c r="L1445" s="3"/>
      <c r="M1445" s="3"/>
      <c r="N1445" s="3"/>
      <c r="O1445" s="3"/>
      <c r="P1445" s="3"/>
      <c r="Q1445" s="3"/>
      <c r="R1445" s="3"/>
      <c r="S1445" s="3"/>
      <c r="T1445" s="3"/>
      <c r="U1445" s="3"/>
      <c r="V1445" s="40"/>
      <c r="W1445" s="40"/>
      <c r="X1445" s="40"/>
      <c r="Y1445" s="40"/>
      <c r="Z1445" s="40"/>
      <c r="AA1445" s="40"/>
      <c r="AB1445" s="40"/>
      <c r="AC1445" s="40"/>
      <c r="AD1445" s="40"/>
      <c r="AE1445" s="40"/>
      <c r="AF1445" s="40"/>
      <c r="AG1445" s="40"/>
      <c r="AH1445" s="40"/>
      <c r="AI1445" s="40"/>
      <c r="AJ1445" s="40"/>
      <c r="AK1445" s="40"/>
      <c r="AL1445" s="40"/>
      <c r="AM1445" s="40"/>
      <c r="AN1445" s="40"/>
    </row>
    <row r="1446" spans="1:40" ht="14.5">
      <c r="A1446" s="3"/>
      <c r="B1446" s="3"/>
      <c r="C1446" s="3"/>
      <c r="D1446" s="3"/>
      <c r="E1446" s="3"/>
      <c r="F1446" s="3"/>
      <c r="G1446" s="3"/>
      <c r="H1446" s="3"/>
      <c r="I1446" s="3"/>
      <c r="J1446" s="3"/>
      <c r="K1446" s="3"/>
      <c r="L1446" s="3"/>
      <c r="M1446" s="3"/>
      <c r="N1446" s="3"/>
      <c r="O1446" s="3"/>
      <c r="P1446" s="3"/>
      <c r="Q1446" s="3"/>
      <c r="R1446" s="3"/>
      <c r="S1446" s="3"/>
      <c r="T1446" s="3"/>
      <c r="U1446" s="3"/>
      <c r="V1446" s="40"/>
      <c r="W1446" s="40"/>
      <c r="X1446" s="40"/>
      <c r="Y1446" s="40"/>
      <c r="Z1446" s="40"/>
      <c r="AA1446" s="40"/>
      <c r="AB1446" s="40"/>
      <c r="AC1446" s="40"/>
      <c r="AD1446" s="40"/>
      <c r="AE1446" s="40"/>
      <c r="AF1446" s="40"/>
      <c r="AG1446" s="40"/>
      <c r="AH1446" s="40"/>
      <c r="AI1446" s="40"/>
      <c r="AJ1446" s="40"/>
      <c r="AK1446" s="40"/>
      <c r="AL1446" s="40"/>
      <c r="AM1446" s="40"/>
      <c r="AN1446" s="40"/>
    </row>
    <row r="1447" spans="1:40" ht="14.5">
      <c r="A1447" s="3"/>
      <c r="B1447" s="3"/>
      <c r="C1447" s="3"/>
      <c r="D1447" s="3"/>
      <c r="E1447" s="3"/>
      <c r="F1447" s="3"/>
      <c r="G1447" s="3"/>
      <c r="H1447" s="3"/>
      <c r="I1447" s="3"/>
      <c r="J1447" s="3"/>
      <c r="K1447" s="3"/>
      <c r="L1447" s="3"/>
      <c r="M1447" s="3"/>
      <c r="N1447" s="3"/>
      <c r="O1447" s="3"/>
      <c r="P1447" s="3"/>
      <c r="Q1447" s="3"/>
      <c r="R1447" s="3"/>
      <c r="S1447" s="3"/>
      <c r="T1447" s="3"/>
      <c r="U1447" s="3"/>
      <c r="V1447" s="40"/>
      <c r="W1447" s="40"/>
      <c r="X1447" s="40"/>
      <c r="Y1447" s="40"/>
      <c r="Z1447" s="40"/>
      <c r="AA1447" s="40"/>
      <c r="AB1447" s="40"/>
      <c r="AC1447" s="40"/>
      <c r="AD1447" s="40"/>
      <c r="AE1447" s="40"/>
      <c r="AF1447" s="40"/>
      <c r="AG1447" s="40"/>
      <c r="AH1447" s="40"/>
      <c r="AI1447" s="40"/>
      <c r="AJ1447" s="40"/>
      <c r="AK1447" s="40"/>
      <c r="AL1447" s="40"/>
      <c r="AM1447" s="40"/>
      <c r="AN1447" s="40"/>
    </row>
    <row r="1448" spans="1:40" ht="14.5">
      <c r="A1448" s="3"/>
      <c r="B1448" s="3"/>
      <c r="C1448" s="3"/>
      <c r="D1448" s="3"/>
      <c r="E1448" s="3"/>
      <c r="F1448" s="3"/>
      <c r="G1448" s="3"/>
      <c r="H1448" s="3"/>
      <c r="I1448" s="3"/>
      <c r="J1448" s="3"/>
      <c r="K1448" s="3"/>
      <c r="L1448" s="3"/>
      <c r="M1448" s="3"/>
      <c r="N1448" s="3"/>
      <c r="O1448" s="3"/>
      <c r="P1448" s="3"/>
      <c r="Q1448" s="3"/>
      <c r="R1448" s="3"/>
      <c r="S1448" s="3"/>
      <c r="T1448" s="3"/>
      <c r="U1448" s="3"/>
      <c r="V1448" s="40"/>
      <c r="W1448" s="40"/>
      <c r="X1448" s="40"/>
      <c r="Y1448" s="40"/>
      <c r="Z1448" s="40"/>
      <c r="AA1448" s="40"/>
      <c r="AB1448" s="40"/>
      <c r="AC1448" s="40"/>
      <c r="AD1448" s="40"/>
      <c r="AE1448" s="40"/>
      <c r="AF1448" s="40"/>
      <c r="AG1448" s="40"/>
      <c r="AH1448" s="40"/>
      <c r="AI1448" s="40"/>
      <c r="AJ1448" s="40"/>
      <c r="AK1448" s="40"/>
      <c r="AL1448" s="40"/>
      <c r="AM1448" s="40"/>
      <c r="AN1448" s="40"/>
    </row>
    <row r="1449" spans="1:40" ht="14.5">
      <c r="A1449" s="3"/>
      <c r="B1449" s="3"/>
      <c r="C1449" s="3"/>
      <c r="D1449" s="3"/>
      <c r="E1449" s="3"/>
      <c r="F1449" s="3"/>
      <c r="G1449" s="3"/>
      <c r="H1449" s="3"/>
      <c r="I1449" s="3"/>
      <c r="J1449" s="3"/>
      <c r="K1449" s="3"/>
      <c r="L1449" s="3"/>
      <c r="M1449" s="3"/>
      <c r="N1449" s="3"/>
      <c r="O1449" s="3"/>
      <c r="P1449" s="3"/>
      <c r="Q1449" s="3"/>
      <c r="R1449" s="3"/>
      <c r="S1449" s="3"/>
      <c r="T1449" s="3"/>
      <c r="U1449" s="3"/>
      <c r="V1449" s="40"/>
      <c r="W1449" s="40"/>
      <c r="X1449" s="40"/>
      <c r="Y1449" s="40"/>
      <c r="Z1449" s="40"/>
      <c r="AA1449" s="40"/>
      <c r="AB1449" s="40"/>
      <c r="AC1449" s="40"/>
      <c r="AD1449" s="40"/>
      <c r="AE1449" s="40"/>
      <c r="AF1449" s="40"/>
      <c r="AG1449" s="40"/>
      <c r="AH1449" s="40"/>
      <c r="AI1449" s="40"/>
      <c r="AJ1449" s="40"/>
      <c r="AK1449" s="40"/>
      <c r="AL1449" s="40"/>
      <c r="AM1449" s="40"/>
      <c r="AN1449" s="40"/>
    </row>
    <row r="1450" spans="1:40" ht="14.5">
      <c r="A1450" s="3"/>
      <c r="B1450" s="3"/>
      <c r="C1450" s="3"/>
      <c r="D1450" s="3"/>
      <c r="E1450" s="3"/>
      <c r="F1450" s="3"/>
      <c r="G1450" s="3"/>
      <c r="H1450" s="3"/>
      <c r="I1450" s="3"/>
      <c r="J1450" s="3"/>
      <c r="K1450" s="3"/>
      <c r="L1450" s="3"/>
      <c r="M1450" s="3"/>
      <c r="N1450" s="3"/>
      <c r="O1450" s="3"/>
      <c r="P1450" s="3"/>
      <c r="Q1450" s="3"/>
      <c r="R1450" s="3"/>
      <c r="S1450" s="3"/>
      <c r="T1450" s="3"/>
      <c r="U1450" s="3"/>
      <c r="V1450" s="40"/>
      <c r="W1450" s="40"/>
      <c r="X1450" s="40"/>
      <c r="Y1450" s="40"/>
      <c r="Z1450" s="40"/>
      <c r="AA1450" s="40"/>
      <c r="AB1450" s="40"/>
      <c r="AC1450" s="40"/>
      <c r="AD1450" s="40"/>
      <c r="AE1450" s="40"/>
      <c r="AF1450" s="40"/>
      <c r="AG1450" s="40"/>
      <c r="AH1450" s="40"/>
      <c r="AI1450" s="40"/>
      <c r="AJ1450" s="40"/>
      <c r="AK1450" s="40"/>
      <c r="AL1450" s="40"/>
      <c r="AM1450" s="40"/>
      <c r="AN1450" s="40"/>
    </row>
    <row r="1451" spans="1:40" ht="14.5">
      <c r="A1451" s="3"/>
      <c r="B1451" s="3"/>
      <c r="C1451" s="3"/>
      <c r="D1451" s="3"/>
      <c r="E1451" s="3"/>
      <c r="F1451" s="3"/>
      <c r="G1451" s="3"/>
      <c r="H1451" s="3"/>
      <c r="I1451" s="3"/>
      <c r="J1451" s="3"/>
      <c r="K1451" s="3"/>
      <c r="L1451" s="3"/>
      <c r="M1451" s="3"/>
      <c r="N1451" s="3"/>
      <c r="O1451" s="3"/>
      <c r="P1451" s="3"/>
      <c r="Q1451" s="3"/>
      <c r="R1451" s="3"/>
      <c r="S1451" s="3"/>
      <c r="T1451" s="3"/>
      <c r="U1451" s="3"/>
      <c r="V1451" s="40"/>
      <c r="W1451" s="40"/>
      <c r="X1451" s="40"/>
      <c r="Y1451" s="40"/>
      <c r="Z1451" s="40"/>
      <c r="AA1451" s="40"/>
      <c r="AB1451" s="40"/>
      <c r="AC1451" s="40"/>
      <c r="AD1451" s="40"/>
      <c r="AE1451" s="40"/>
      <c r="AF1451" s="40"/>
      <c r="AG1451" s="40"/>
      <c r="AH1451" s="40"/>
      <c r="AI1451" s="40"/>
      <c r="AJ1451" s="40"/>
      <c r="AK1451" s="40"/>
      <c r="AL1451" s="40"/>
      <c r="AM1451" s="40"/>
      <c r="AN1451" s="40"/>
    </row>
    <row r="1452" spans="1:40" ht="14.5">
      <c r="A1452" s="3"/>
      <c r="B1452" s="3"/>
      <c r="C1452" s="3"/>
      <c r="D1452" s="3"/>
      <c r="E1452" s="3"/>
      <c r="F1452" s="3"/>
      <c r="G1452" s="3"/>
      <c r="H1452" s="3"/>
      <c r="I1452" s="3"/>
      <c r="J1452" s="3"/>
      <c r="K1452" s="3"/>
      <c r="L1452" s="3"/>
      <c r="M1452" s="3"/>
      <c r="N1452" s="3"/>
      <c r="O1452" s="3"/>
      <c r="P1452" s="3"/>
      <c r="Q1452" s="3"/>
      <c r="R1452" s="3"/>
      <c r="S1452" s="3"/>
      <c r="T1452" s="3"/>
      <c r="U1452" s="3"/>
      <c r="V1452" s="40"/>
      <c r="W1452" s="40"/>
      <c r="X1452" s="40"/>
      <c r="Y1452" s="40"/>
      <c r="Z1452" s="40"/>
      <c r="AA1452" s="40"/>
      <c r="AB1452" s="40"/>
      <c r="AC1452" s="40"/>
      <c r="AD1452" s="40"/>
      <c r="AE1452" s="40"/>
      <c r="AF1452" s="40"/>
      <c r="AG1452" s="40"/>
      <c r="AH1452" s="40"/>
      <c r="AI1452" s="40"/>
      <c r="AJ1452" s="40"/>
      <c r="AK1452" s="40"/>
      <c r="AL1452" s="40"/>
      <c r="AM1452" s="40"/>
      <c r="AN1452" s="40"/>
    </row>
    <row r="1453" spans="1:40" ht="14.5">
      <c r="A1453" s="3"/>
      <c r="B1453" s="3"/>
      <c r="C1453" s="3"/>
      <c r="D1453" s="3"/>
      <c r="E1453" s="3"/>
      <c r="F1453" s="3"/>
      <c r="G1453" s="3"/>
      <c r="H1453" s="3"/>
      <c r="I1453" s="3"/>
      <c r="J1453" s="3"/>
      <c r="K1453" s="3"/>
      <c r="L1453" s="3"/>
      <c r="M1453" s="3"/>
      <c r="N1453" s="3"/>
      <c r="O1453" s="3"/>
      <c r="P1453" s="3"/>
      <c r="Q1453" s="3"/>
      <c r="R1453" s="3"/>
      <c r="S1453" s="3"/>
      <c r="T1453" s="3"/>
      <c r="U1453" s="3"/>
      <c r="V1453" s="40"/>
      <c r="W1453" s="40"/>
      <c r="X1453" s="40"/>
      <c r="Y1453" s="40"/>
      <c r="Z1453" s="40"/>
      <c r="AA1453" s="40"/>
      <c r="AB1453" s="40"/>
      <c r="AC1453" s="40"/>
      <c r="AD1453" s="40"/>
      <c r="AE1453" s="40"/>
      <c r="AF1453" s="40"/>
      <c r="AG1453" s="40"/>
      <c r="AH1453" s="40"/>
      <c r="AI1453" s="40"/>
      <c r="AJ1453" s="40"/>
      <c r="AK1453" s="40"/>
      <c r="AL1453" s="40"/>
      <c r="AM1453" s="40"/>
      <c r="AN1453" s="40"/>
    </row>
    <row r="1454" spans="1:40" ht="14.5">
      <c r="A1454" s="3"/>
      <c r="B1454" s="3"/>
      <c r="C1454" s="3"/>
      <c r="D1454" s="3"/>
      <c r="E1454" s="3"/>
      <c r="F1454" s="3"/>
      <c r="G1454" s="3"/>
      <c r="H1454" s="3"/>
      <c r="I1454" s="3"/>
      <c r="J1454" s="3"/>
      <c r="K1454" s="3"/>
      <c r="L1454" s="3"/>
      <c r="M1454" s="3"/>
      <c r="N1454" s="3"/>
      <c r="O1454" s="3"/>
      <c r="P1454" s="3"/>
      <c r="Q1454" s="3"/>
      <c r="R1454" s="3"/>
      <c r="S1454" s="3"/>
      <c r="T1454" s="3"/>
      <c r="U1454" s="3"/>
      <c r="V1454" s="40"/>
      <c r="W1454" s="40"/>
      <c r="X1454" s="40"/>
      <c r="Y1454" s="40"/>
      <c r="Z1454" s="40"/>
      <c r="AA1454" s="40"/>
      <c r="AB1454" s="40"/>
      <c r="AC1454" s="40"/>
      <c r="AD1454" s="40"/>
      <c r="AE1454" s="40"/>
      <c r="AF1454" s="40"/>
      <c r="AG1454" s="40"/>
      <c r="AH1454" s="40"/>
      <c r="AI1454" s="40"/>
      <c r="AJ1454" s="40"/>
      <c r="AK1454" s="40"/>
      <c r="AL1454" s="40"/>
      <c r="AM1454" s="40"/>
      <c r="AN1454" s="40"/>
    </row>
    <row r="1455" spans="1:40" ht="14.5">
      <c r="A1455" s="3"/>
      <c r="B1455" s="3"/>
      <c r="C1455" s="3"/>
      <c r="D1455" s="3"/>
      <c r="E1455" s="3"/>
      <c r="F1455" s="3"/>
      <c r="G1455" s="3"/>
      <c r="H1455" s="3"/>
      <c r="I1455" s="3"/>
      <c r="J1455" s="3"/>
      <c r="K1455" s="3"/>
      <c r="L1455" s="3"/>
      <c r="M1455" s="3"/>
      <c r="N1455" s="3"/>
      <c r="O1455" s="3"/>
      <c r="P1455" s="3"/>
      <c r="Q1455" s="3"/>
      <c r="R1455" s="3"/>
      <c r="S1455" s="3"/>
      <c r="T1455" s="3"/>
      <c r="U1455" s="3"/>
      <c r="V1455" s="40"/>
      <c r="W1455" s="40"/>
      <c r="X1455" s="40"/>
      <c r="Y1455" s="40"/>
      <c r="Z1455" s="40"/>
      <c r="AA1455" s="40"/>
      <c r="AB1455" s="40"/>
      <c r="AC1455" s="40"/>
      <c r="AD1455" s="40"/>
      <c r="AE1455" s="40"/>
      <c r="AF1455" s="40"/>
      <c r="AG1455" s="40"/>
      <c r="AH1455" s="40"/>
      <c r="AI1455" s="40"/>
      <c r="AJ1455" s="40"/>
      <c r="AK1455" s="40"/>
      <c r="AL1455" s="40"/>
      <c r="AM1455" s="40"/>
      <c r="AN1455" s="40"/>
    </row>
    <row r="1456" spans="1:40" ht="14.5">
      <c r="A1456" s="3"/>
      <c r="B1456" s="3"/>
      <c r="C1456" s="3"/>
      <c r="D1456" s="3"/>
      <c r="E1456" s="3"/>
      <c r="F1456" s="3"/>
      <c r="G1456" s="3"/>
      <c r="H1456" s="3"/>
      <c r="I1456" s="3"/>
      <c r="J1456" s="3"/>
      <c r="K1456" s="3"/>
      <c r="L1456" s="3"/>
      <c r="M1456" s="3"/>
      <c r="N1456" s="3"/>
      <c r="O1456" s="3"/>
      <c r="P1456" s="3"/>
      <c r="Q1456" s="3"/>
      <c r="R1456" s="3"/>
      <c r="S1456" s="3"/>
      <c r="T1456" s="3"/>
      <c r="U1456" s="3"/>
      <c r="V1456" s="40"/>
      <c r="W1456" s="40"/>
      <c r="X1456" s="40"/>
      <c r="Y1456" s="40"/>
      <c r="Z1456" s="40"/>
      <c r="AA1456" s="40"/>
      <c r="AB1456" s="40"/>
      <c r="AC1456" s="40"/>
      <c r="AD1456" s="40"/>
      <c r="AE1456" s="40"/>
      <c r="AF1456" s="40"/>
      <c r="AG1456" s="40"/>
      <c r="AH1456" s="40"/>
      <c r="AI1456" s="40"/>
      <c r="AJ1456" s="40"/>
      <c r="AK1456" s="40"/>
      <c r="AL1456" s="40"/>
      <c r="AM1456" s="40"/>
      <c r="AN1456" s="40"/>
    </row>
    <row r="1457" spans="1:40" ht="14.5">
      <c r="A1457" s="3"/>
      <c r="B1457" s="3"/>
      <c r="C1457" s="3"/>
      <c r="D1457" s="3"/>
      <c r="E1457" s="3"/>
      <c r="F1457" s="3"/>
      <c r="G1457" s="3"/>
      <c r="H1457" s="3"/>
      <c r="I1457" s="3"/>
      <c r="J1457" s="3"/>
      <c r="K1457" s="3"/>
      <c r="L1457" s="3"/>
      <c r="M1457" s="3"/>
      <c r="N1457" s="3"/>
      <c r="O1457" s="3"/>
      <c r="P1457" s="3"/>
      <c r="Q1457" s="3"/>
      <c r="R1457" s="3"/>
      <c r="S1457" s="3"/>
      <c r="T1457" s="3"/>
      <c r="U1457" s="3"/>
      <c r="V1457" s="40"/>
      <c r="W1457" s="40"/>
      <c r="X1457" s="40"/>
      <c r="Y1457" s="40"/>
      <c r="Z1457" s="40"/>
      <c r="AA1457" s="40"/>
      <c r="AB1457" s="40"/>
      <c r="AC1457" s="40"/>
      <c r="AD1457" s="40"/>
      <c r="AE1457" s="40"/>
      <c r="AF1457" s="40"/>
      <c r="AG1457" s="40"/>
      <c r="AH1457" s="40"/>
      <c r="AI1457" s="40"/>
      <c r="AJ1457" s="40"/>
      <c r="AK1457" s="40"/>
      <c r="AL1457" s="40"/>
      <c r="AM1457" s="40"/>
      <c r="AN1457" s="40"/>
    </row>
    <row r="1458" spans="1:40" ht="14.5">
      <c r="A1458" s="3"/>
      <c r="B1458" s="3"/>
      <c r="C1458" s="3"/>
      <c r="D1458" s="3"/>
      <c r="E1458" s="3"/>
      <c r="F1458" s="3"/>
      <c r="G1458" s="3"/>
      <c r="H1458" s="3"/>
      <c r="I1458" s="3"/>
      <c r="J1458" s="3"/>
      <c r="K1458" s="3"/>
      <c r="L1458" s="3"/>
      <c r="M1458" s="3"/>
      <c r="N1458" s="3"/>
      <c r="O1458" s="3"/>
      <c r="P1458" s="3"/>
      <c r="Q1458" s="3"/>
      <c r="R1458" s="3"/>
      <c r="S1458" s="3"/>
      <c r="T1458" s="3"/>
      <c r="U1458" s="3"/>
      <c r="V1458" s="40"/>
      <c r="W1458" s="40"/>
      <c r="X1458" s="40"/>
      <c r="Y1458" s="40"/>
      <c r="Z1458" s="40"/>
      <c r="AA1458" s="40"/>
      <c r="AB1458" s="40"/>
      <c r="AC1458" s="40"/>
      <c r="AD1458" s="40"/>
      <c r="AE1458" s="40"/>
      <c r="AF1458" s="40"/>
      <c r="AG1458" s="40"/>
      <c r="AH1458" s="40"/>
      <c r="AI1458" s="40"/>
      <c r="AJ1458" s="40"/>
      <c r="AK1458" s="40"/>
      <c r="AL1458" s="40"/>
      <c r="AM1458" s="40"/>
      <c r="AN1458" s="40"/>
    </row>
    <row r="1459" spans="1:40" ht="14.5">
      <c r="A1459" s="3"/>
      <c r="B1459" s="3"/>
      <c r="C1459" s="3"/>
      <c r="D1459" s="3"/>
      <c r="E1459" s="3"/>
      <c r="F1459" s="3"/>
      <c r="G1459" s="3"/>
      <c r="H1459" s="3"/>
      <c r="I1459" s="3"/>
      <c r="J1459" s="3"/>
      <c r="K1459" s="3"/>
      <c r="L1459" s="3"/>
      <c r="M1459" s="3"/>
      <c r="N1459" s="3"/>
      <c r="O1459" s="3"/>
      <c r="P1459" s="3"/>
      <c r="Q1459" s="3"/>
      <c r="R1459" s="3"/>
      <c r="S1459" s="3"/>
      <c r="T1459" s="3"/>
      <c r="U1459" s="3"/>
      <c r="V1459" s="40"/>
      <c r="W1459" s="40"/>
      <c r="X1459" s="40"/>
      <c r="Y1459" s="40"/>
      <c r="Z1459" s="40"/>
      <c r="AA1459" s="40"/>
      <c r="AB1459" s="40"/>
      <c r="AC1459" s="40"/>
      <c r="AD1459" s="40"/>
      <c r="AE1459" s="40"/>
      <c r="AF1459" s="40"/>
      <c r="AG1459" s="40"/>
      <c r="AH1459" s="40"/>
      <c r="AI1459" s="40"/>
      <c r="AJ1459" s="40"/>
      <c r="AK1459" s="40"/>
      <c r="AL1459" s="40"/>
      <c r="AM1459" s="40"/>
      <c r="AN1459" s="40"/>
    </row>
    <row r="1460" spans="1:40" ht="14.5">
      <c r="A1460" s="3"/>
      <c r="B1460" s="3"/>
      <c r="C1460" s="3"/>
      <c r="D1460" s="3"/>
      <c r="E1460" s="3"/>
      <c r="F1460" s="3"/>
      <c r="G1460" s="3"/>
      <c r="H1460" s="3"/>
      <c r="I1460" s="3"/>
      <c r="J1460" s="3"/>
      <c r="K1460" s="3"/>
      <c r="L1460" s="3"/>
      <c r="M1460" s="3"/>
      <c r="N1460" s="3"/>
      <c r="O1460" s="3"/>
      <c r="P1460" s="3"/>
      <c r="Q1460" s="3"/>
      <c r="R1460" s="3"/>
      <c r="S1460" s="3"/>
      <c r="T1460" s="3"/>
      <c r="U1460" s="3"/>
      <c r="V1460" s="40"/>
      <c r="W1460" s="40"/>
      <c r="X1460" s="40"/>
      <c r="Y1460" s="40"/>
      <c r="Z1460" s="40"/>
      <c r="AA1460" s="40"/>
      <c r="AB1460" s="40"/>
      <c r="AC1460" s="40"/>
      <c r="AD1460" s="40"/>
      <c r="AE1460" s="40"/>
      <c r="AF1460" s="40"/>
      <c r="AG1460" s="40"/>
      <c r="AH1460" s="40"/>
      <c r="AI1460" s="40"/>
      <c r="AJ1460" s="40"/>
      <c r="AK1460" s="40"/>
      <c r="AL1460" s="40"/>
      <c r="AM1460" s="40"/>
      <c r="AN1460" s="40"/>
    </row>
    <row r="1461" spans="1:40" ht="14.5">
      <c r="A1461" s="3"/>
      <c r="B1461" s="3"/>
      <c r="C1461" s="3"/>
      <c r="D1461" s="3"/>
      <c r="E1461" s="3"/>
      <c r="F1461" s="3"/>
      <c r="G1461" s="3"/>
      <c r="H1461" s="3"/>
      <c r="I1461" s="3"/>
      <c r="J1461" s="3"/>
      <c r="K1461" s="3"/>
      <c r="L1461" s="3"/>
      <c r="M1461" s="3"/>
      <c r="N1461" s="3"/>
      <c r="O1461" s="3"/>
      <c r="P1461" s="3"/>
      <c r="Q1461" s="3"/>
      <c r="R1461" s="3"/>
      <c r="S1461" s="3"/>
      <c r="T1461" s="3"/>
      <c r="U1461" s="3"/>
      <c r="V1461" s="40"/>
      <c r="W1461" s="40"/>
      <c r="X1461" s="40"/>
      <c r="Y1461" s="40"/>
      <c r="Z1461" s="40"/>
      <c r="AA1461" s="40"/>
      <c r="AB1461" s="40"/>
      <c r="AC1461" s="40"/>
      <c r="AD1461" s="40"/>
      <c r="AE1461" s="40"/>
      <c r="AF1461" s="40"/>
      <c r="AG1461" s="40"/>
      <c r="AH1461" s="40"/>
      <c r="AI1461" s="40"/>
      <c r="AJ1461" s="40"/>
      <c r="AK1461" s="40"/>
      <c r="AL1461" s="40"/>
      <c r="AM1461" s="40"/>
      <c r="AN1461" s="40"/>
    </row>
    <row r="1462" spans="1:40" ht="14.5">
      <c r="A1462" s="3"/>
      <c r="B1462" s="3"/>
      <c r="C1462" s="3"/>
      <c r="D1462" s="3"/>
      <c r="E1462" s="3"/>
      <c r="F1462" s="3"/>
      <c r="G1462" s="3"/>
      <c r="H1462" s="3"/>
      <c r="I1462" s="3"/>
      <c r="J1462" s="3"/>
      <c r="K1462" s="3"/>
      <c r="L1462" s="3"/>
      <c r="M1462" s="3"/>
      <c r="N1462" s="3"/>
      <c r="O1462" s="3"/>
      <c r="P1462" s="3"/>
      <c r="Q1462" s="3"/>
      <c r="R1462" s="3"/>
      <c r="S1462" s="3"/>
      <c r="T1462" s="3"/>
      <c r="U1462" s="3"/>
      <c r="V1462" s="40"/>
      <c r="W1462" s="40"/>
      <c r="X1462" s="40"/>
      <c r="Y1462" s="40"/>
      <c r="Z1462" s="40"/>
      <c r="AA1462" s="40"/>
      <c r="AB1462" s="40"/>
      <c r="AC1462" s="40"/>
      <c r="AD1462" s="40"/>
      <c r="AE1462" s="40"/>
      <c r="AF1462" s="40"/>
      <c r="AG1462" s="40"/>
      <c r="AH1462" s="40"/>
      <c r="AI1462" s="40"/>
      <c r="AJ1462" s="40"/>
      <c r="AK1462" s="40"/>
      <c r="AL1462" s="40"/>
      <c r="AM1462" s="40"/>
      <c r="AN1462" s="40"/>
    </row>
    <row r="1463" spans="1:40" ht="14.5">
      <c r="A1463" s="3"/>
      <c r="B1463" s="3"/>
      <c r="C1463" s="3"/>
      <c r="D1463" s="3"/>
      <c r="E1463" s="3"/>
      <c r="F1463" s="3"/>
      <c r="G1463" s="3"/>
      <c r="H1463" s="3"/>
      <c r="I1463" s="3"/>
      <c r="J1463" s="3"/>
      <c r="K1463" s="3"/>
      <c r="L1463" s="3"/>
      <c r="M1463" s="3"/>
      <c r="N1463" s="3"/>
      <c r="O1463" s="3"/>
      <c r="P1463" s="3"/>
      <c r="Q1463" s="3"/>
      <c r="R1463" s="3"/>
      <c r="S1463" s="3"/>
      <c r="T1463" s="3"/>
      <c r="U1463" s="3"/>
      <c r="V1463" s="40"/>
      <c r="W1463" s="40"/>
      <c r="X1463" s="40"/>
      <c r="Y1463" s="40"/>
      <c r="Z1463" s="40"/>
      <c r="AA1463" s="40"/>
      <c r="AB1463" s="40"/>
      <c r="AC1463" s="40"/>
      <c r="AD1463" s="40"/>
      <c r="AE1463" s="40"/>
      <c r="AF1463" s="40"/>
      <c r="AG1463" s="40"/>
      <c r="AH1463" s="40"/>
      <c r="AI1463" s="40"/>
      <c r="AJ1463" s="40"/>
      <c r="AK1463" s="40"/>
      <c r="AL1463" s="40"/>
      <c r="AM1463" s="40"/>
      <c r="AN1463" s="40"/>
    </row>
    <row r="1464" spans="1:40" ht="14.5">
      <c r="A1464" s="3"/>
      <c r="B1464" s="3"/>
      <c r="C1464" s="3"/>
      <c r="D1464" s="3"/>
      <c r="E1464" s="3"/>
      <c r="F1464" s="3"/>
      <c r="G1464" s="3"/>
      <c r="H1464" s="3"/>
      <c r="I1464" s="3"/>
      <c r="J1464" s="3"/>
      <c r="K1464" s="3"/>
      <c r="L1464" s="3"/>
      <c r="M1464" s="3"/>
      <c r="N1464" s="3"/>
      <c r="O1464" s="3"/>
      <c r="P1464" s="3"/>
      <c r="Q1464" s="3"/>
      <c r="R1464" s="3"/>
      <c r="S1464" s="3"/>
      <c r="T1464" s="3"/>
      <c r="U1464" s="3"/>
      <c r="V1464" s="40"/>
      <c r="W1464" s="40"/>
      <c r="X1464" s="40"/>
      <c r="Y1464" s="40"/>
      <c r="Z1464" s="40"/>
      <c r="AA1464" s="40"/>
      <c r="AB1464" s="40"/>
      <c r="AC1464" s="40"/>
      <c r="AD1464" s="40"/>
      <c r="AE1464" s="40"/>
      <c r="AF1464" s="40"/>
      <c r="AG1464" s="40"/>
      <c r="AH1464" s="40"/>
      <c r="AI1464" s="40"/>
      <c r="AJ1464" s="40"/>
      <c r="AK1464" s="40"/>
      <c r="AL1464" s="40"/>
      <c r="AM1464" s="40"/>
      <c r="AN1464" s="40"/>
    </row>
    <row r="1465" spans="1:40" ht="14.5">
      <c r="A1465" s="3"/>
      <c r="B1465" s="3"/>
      <c r="C1465" s="3"/>
      <c r="D1465" s="3"/>
      <c r="E1465" s="3"/>
      <c r="F1465" s="3"/>
      <c r="G1465" s="3"/>
      <c r="H1465" s="3"/>
      <c r="I1465" s="3"/>
      <c r="J1465" s="3"/>
      <c r="K1465" s="3"/>
      <c r="L1465" s="3"/>
      <c r="M1465" s="3"/>
      <c r="N1465" s="3"/>
      <c r="O1465" s="3"/>
      <c r="P1465" s="3"/>
      <c r="Q1465" s="3"/>
      <c r="R1465" s="3"/>
      <c r="S1465" s="3"/>
      <c r="T1465" s="3"/>
      <c r="U1465" s="3"/>
      <c r="V1465" s="40"/>
      <c r="W1465" s="40"/>
      <c r="X1465" s="40"/>
      <c r="Y1465" s="40"/>
      <c r="Z1465" s="40"/>
      <c r="AA1465" s="40"/>
      <c r="AB1465" s="40"/>
      <c r="AC1465" s="40"/>
      <c r="AD1465" s="40"/>
      <c r="AE1465" s="40"/>
      <c r="AF1465" s="40"/>
      <c r="AG1465" s="40"/>
      <c r="AH1465" s="40"/>
      <c r="AI1465" s="40"/>
      <c r="AJ1465" s="40"/>
      <c r="AK1465" s="40"/>
      <c r="AL1465" s="40"/>
      <c r="AM1465" s="40"/>
      <c r="AN1465" s="40"/>
    </row>
    <row r="1466" spans="1:40" ht="14.5">
      <c r="A1466" s="3"/>
      <c r="B1466" s="3"/>
      <c r="C1466" s="3"/>
      <c r="D1466" s="3"/>
      <c r="E1466" s="3"/>
      <c r="F1466" s="3"/>
      <c r="G1466" s="3"/>
      <c r="H1466" s="3"/>
      <c r="I1466" s="3"/>
      <c r="J1466" s="3"/>
      <c r="K1466" s="3"/>
      <c r="L1466" s="3"/>
      <c r="M1466" s="3"/>
      <c r="N1466" s="3"/>
      <c r="O1466" s="3"/>
      <c r="P1466" s="3"/>
      <c r="Q1466" s="3"/>
      <c r="R1466" s="3"/>
      <c r="S1466" s="3"/>
      <c r="T1466" s="3"/>
      <c r="U1466" s="3"/>
      <c r="V1466" s="40"/>
      <c r="W1466" s="40"/>
      <c r="X1466" s="40"/>
      <c r="Y1466" s="40"/>
      <c r="Z1466" s="40"/>
      <c r="AA1466" s="40"/>
      <c r="AB1466" s="40"/>
      <c r="AC1466" s="40"/>
      <c r="AD1466" s="40"/>
      <c r="AE1466" s="40"/>
      <c r="AF1466" s="40"/>
      <c r="AG1466" s="40"/>
      <c r="AH1466" s="40"/>
      <c r="AI1466" s="40"/>
      <c r="AJ1466" s="40"/>
      <c r="AK1466" s="40"/>
      <c r="AL1466" s="40"/>
      <c r="AM1466" s="40"/>
      <c r="AN1466" s="40"/>
    </row>
    <row r="1467" spans="1:40" ht="14.5">
      <c r="A1467" s="3"/>
      <c r="B1467" s="3"/>
      <c r="C1467" s="3"/>
      <c r="D1467" s="3"/>
      <c r="E1467" s="3"/>
      <c r="F1467" s="3"/>
      <c r="G1467" s="3"/>
      <c r="H1467" s="3"/>
      <c r="I1467" s="3"/>
      <c r="J1467" s="3"/>
      <c r="K1467" s="3"/>
      <c r="L1467" s="3"/>
      <c r="M1467" s="3"/>
      <c r="N1467" s="3"/>
      <c r="O1467" s="3"/>
      <c r="P1467" s="3"/>
      <c r="Q1467" s="3"/>
      <c r="R1467" s="3"/>
      <c r="S1467" s="3"/>
      <c r="T1467" s="3"/>
      <c r="U1467" s="3"/>
      <c r="V1467" s="40"/>
      <c r="W1467" s="40"/>
      <c r="X1467" s="40"/>
      <c r="Y1467" s="40"/>
      <c r="Z1467" s="40"/>
      <c r="AA1467" s="40"/>
      <c r="AB1467" s="40"/>
      <c r="AC1467" s="40"/>
      <c r="AD1467" s="40"/>
      <c r="AE1467" s="40"/>
      <c r="AF1467" s="40"/>
      <c r="AG1467" s="40"/>
      <c r="AH1467" s="40"/>
      <c r="AI1467" s="40"/>
      <c r="AJ1467" s="40"/>
      <c r="AK1467" s="40"/>
      <c r="AL1467" s="40"/>
      <c r="AM1467" s="40"/>
      <c r="AN1467" s="40"/>
    </row>
    <row r="1468" spans="1:40" ht="14.5">
      <c r="A1468" s="3"/>
      <c r="B1468" s="3"/>
      <c r="C1468" s="3"/>
      <c r="D1468" s="3"/>
      <c r="E1468" s="3"/>
      <c r="F1468" s="3"/>
      <c r="G1468" s="3"/>
      <c r="H1468" s="3"/>
      <c r="I1468" s="3"/>
      <c r="J1468" s="3"/>
      <c r="K1468" s="3"/>
      <c r="L1468" s="3"/>
      <c r="M1468" s="3"/>
      <c r="N1468" s="3"/>
      <c r="O1468" s="3"/>
      <c r="P1468" s="3"/>
      <c r="Q1468" s="3"/>
      <c r="R1468" s="3"/>
      <c r="S1468" s="3"/>
      <c r="T1468" s="3"/>
      <c r="U1468" s="3"/>
      <c r="V1468" s="40"/>
      <c r="W1468" s="40"/>
      <c r="X1468" s="40"/>
      <c r="Y1468" s="40"/>
      <c r="Z1468" s="40"/>
      <c r="AA1468" s="40"/>
      <c r="AB1468" s="40"/>
      <c r="AC1468" s="40"/>
      <c r="AD1468" s="40"/>
      <c r="AE1468" s="40"/>
      <c r="AF1468" s="40"/>
      <c r="AG1468" s="40"/>
      <c r="AH1468" s="40"/>
      <c r="AI1468" s="40"/>
      <c r="AJ1468" s="40"/>
      <c r="AK1468" s="40"/>
      <c r="AL1468" s="40"/>
      <c r="AM1468" s="40"/>
      <c r="AN1468" s="40"/>
    </row>
    <row r="1469" spans="1:40" ht="14.5">
      <c r="A1469" s="3"/>
      <c r="B1469" s="3"/>
      <c r="C1469" s="3"/>
      <c r="D1469" s="3"/>
      <c r="E1469" s="3"/>
      <c r="F1469" s="3"/>
      <c r="G1469" s="3"/>
      <c r="H1469" s="3"/>
      <c r="I1469" s="3"/>
      <c r="J1469" s="3"/>
      <c r="K1469" s="3"/>
      <c r="L1469" s="3"/>
      <c r="M1469" s="3"/>
      <c r="N1469" s="3"/>
      <c r="O1469" s="3"/>
      <c r="P1469" s="3"/>
      <c r="Q1469" s="3"/>
      <c r="R1469" s="3"/>
      <c r="S1469" s="3"/>
      <c r="T1469" s="3"/>
      <c r="U1469" s="3"/>
      <c r="V1469" s="40"/>
      <c r="W1469" s="40"/>
      <c r="X1469" s="40"/>
      <c r="Y1469" s="40"/>
      <c r="Z1469" s="40"/>
      <c r="AA1469" s="40"/>
      <c r="AB1469" s="40"/>
      <c r="AC1469" s="40"/>
      <c r="AD1469" s="40"/>
      <c r="AE1469" s="40"/>
      <c r="AF1469" s="40"/>
      <c r="AG1469" s="40"/>
      <c r="AH1469" s="40"/>
      <c r="AI1469" s="40"/>
      <c r="AJ1469" s="40"/>
      <c r="AK1469" s="40"/>
      <c r="AL1469" s="40"/>
      <c r="AM1469" s="40"/>
      <c r="AN1469" s="40"/>
    </row>
    <row r="1470" spans="1:40" ht="14.5">
      <c r="A1470" s="3"/>
      <c r="B1470" s="3"/>
      <c r="C1470" s="3"/>
      <c r="D1470" s="3"/>
      <c r="E1470" s="3"/>
      <c r="F1470" s="3"/>
      <c r="G1470" s="3"/>
      <c r="H1470" s="3"/>
      <c r="I1470" s="3"/>
      <c r="J1470" s="3"/>
      <c r="K1470" s="3"/>
      <c r="L1470" s="3"/>
      <c r="M1470" s="3"/>
      <c r="N1470" s="3"/>
      <c r="O1470" s="3"/>
      <c r="P1470" s="3"/>
      <c r="Q1470" s="3"/>
      <c r="R1470" s="3"/>
      <c r="S1470" s="3"/>
      <c r="T1470" s="3"/>
      <c r="U1470" s="3"/>
      <c r="V1470" s="40"/>
      <c r="W1470" s="40"/>
      <c r="X1470" s="40"/>
      <c r="Y1470" s="40"/>
      <c r="Z1470" s="40"/>
      <c r="AA1470" s="40"/>
      <c r="AB1470" s="40"/>
      <c r="AC1470" s="40"/>
      <c r="AD1470" s="40"/>
      <c r="AE1470" s="40"/>
      <c r="AF1470" s="40"/>
      <c r="AG1470" s="40"/>
      <c r="AH1470" s="40"/>
      <c r="AI1470" s="40"/>
      <c r="AJ1470" s="40"/>
      <c r="AK1470" s="40"/>
      <c r="AL1470" s="40"/>
      <c r="AM1470" s="40"/>
      <c r="AN1470" s="40"/>
    </row>
    <row r="1471" spans="1:40" ht="14.5">
      <c r="A1471" s="3"/>
      <c r="B1471" s="3"/>
      <c r="C1471" s="3"/>
      <c r="D1471" s="3"/>
      <c r="E1471" s="3"/>
      <c r="F1471" s="3"/>
      <c r="G1471" s="3"/>
      <c r="H1471" s="3"/>
      <c r="I1471" s="3"/>
      <c r="J1471" s="3"/>
      <c r="K1471" s="3"/>
      <c r="L1471" s="3"/>
      <c r="M1471" s="3"/>
      <c r="N1471" s="3"/>
      <c r="O1471" s="3"/>
      <c r="P1471" s="3"/>
      <c r="Q1471" s="3"/>
      <c r="R1471" s="3"/>
      <c r="S1471" s="3"/>
      <c r="T1471" s="3"/>
      <c r="U1471" s="3"/>
      <c r="V1471" s="40"/>
      <c r="W1471" s="40"/>
      <c r="X1471" s="40"/>
      <c r="Y1471" s="40"/>
      <c r="Z1471" s="40"/>
      <c r="AA1471" s="40"/>
      <c r="AB1471" s="40"/>
      <c r="AC1471" s="40"/>
      <c r="AD1471" s="40"/>
      <c r="AE1471" s="40"/>
      <c r="AF1471" s="40"/>
      <c r="AG1471" s="40"/>
      <c r="AH1471" s="40"/>
      <c r="AI1471" s="40"/>
      <c r="AJ1471" s="40"/>
      <c r="AK1471" s="40"/>
      <c r="AL1471" s="40"/>
      <c r="AM1471" s="40"/>
      <c r="AN1471" s="40"/>
    </row>
    <row r="1472" spans="1:40" ht="14.5">
      <c r="A1472" s="3"/>
      <c r="B1472" s="3"/>
      <c r="C1472" s="3"/>
      <c r="D1472" s="3"/>
      <c r="E1472" s="3"/>
      <c r="F1472" s="3"/>
      <c r="G1472" s="3"/>
      <c r="H1472" s="3"/>
      <c r="I1472" s="3"/>
      <c r="J1472" s="3"/>
      <c r="K1472" s="3"/>
      <c r="L1472" s="3"/>
      <c r="M1472" s="3"/>
      <c r="N1472" s="3"/>
      <c r="O1472" s="3"/>
      <c r="P1472" s="3"/>
      <c r="Q1472" s="3"/>
      <c r="R1472" s="3"/>
      <c r="S1472" s="3"/>
      <c r="T1472" s="3"/>
      <c r="U1472" s="3"/>
      <c r="V1472" s="40"/>
      <c r="W1472" s="40"/>
      <c r="X1472" s="40"/>
      <c r="Y1472" s="40"/>
      <c r="Z1472" s="40"/>
      <c r="AA1472" s="40"/>
      <c r="AB1472" s="40"/>
      <c r="AC1472" s="40"/>
      <c r="AD1472" s="40"/>
      <c r="AE1472" s="40"/>
      <c r="AF1472" s="40"/>
      <c r="AG1472" s="40"/>
      <c r="AH1472" s="40"/>
      <c r="AI1472" s="40"/>
      <c r="AJ1472" s="40"/>
      <c r="AK1472" s="40"/>
      <c r="AL1472" s="40"/>
      <c r="AM1472" s="40"/>
      <c r="AN1472" s="40"/>
    </row>
    <row r="1473" spans="1:40" ht="14.5">
      <c r="A1473" s="3"/>
      <c r="B1473" s="3"/>
      <c r="C1473" s="3"/>
      <c r="D1473" s="3"/>
      <c r="E1473" s="3"/>
      <c r="F1473" s="3"/>
      <c r="G1473" s="3"/>
      <c r="H1473" s="3"/>
      <c r="I1473" s="3"/>
      <c r="J1473" s="3"/>
      <c r="K1473" s="3"/>
      <c r="L1473" s="3"/>
      <c r="M1473" s="3"/>
      <c r="N1473" s="3"/>
      <c r="O1473" s="3"/>
      <c r="P1473" s="3"/>
      <c r="Q1473" s="3"/>
      <c r="R1473" s="3"/>
      <c r="S1473" s="3"/>
      <c r="T1473" s="3"/>
      <c r="U1473" s="3"/>
      <c r="V1473" s="40"/>
      <c r="W1473" s="40"/>
      <c r="X1473" s="40"/>
      <c r="Y1473" s="40"/>
      <c r="Z1473" s="40"/>
      <c r="AA1473" s="40"/>
      <c r="AB1473" s="40"/>
      <c r="AC1473" s="40"/>
      <c r="AD1473" s="40"/>
      <c r="AE1473" s="40"/>
      <c r="AF1473" s="40"/>
      <c r="AG1473" s="40"/>
      <c r="AH1473" s="40"/>
      <c r="AI1473" s="40"/>
      <c r="AJ1473" s="40"/>
      <c r="AK1473" s="40"/>
      <c r="AL1473" s="40"/>
      <c r="AM1473" s="40"/>
      <c r="AN1473" s="40"/>
    </row>
    <row r="1474" spans="1:40" ht="14.5">
      <c r="A1474" s="3"/>
      <c r="B1474" s="3"/>
      <c r="C1474" s="3"/>
      <c r="D1474" s="3"/>
      <c r="E1474" s="3"/>
      <c r="F1474" s="3"/>
      <c r="G1474" s="3"/>
      <c r="H1474" s="3"/>
      <c r="I1474" s="3"/>
      <c r="J1474" s="3"/>
      <c r="K1474" s="3"/>
      <c r="L1474" s="3"/>
      <c r="M1474" s="3"/>
      <c r="N1474" s="3"/>
      <c r="O1474" s="3"/>
      <c r="P1474" s="3"/>
      <c r="Q1474" s="3"/>
      <c r="R1474" s="3"/>
      <c r="S1474" s="3"/>
      <c r="T1474" s="3"/>
      <c r="U1474" s="3"/>
      <c r="V1474" s="40"/>
      <c r="W1474" s="40"/>
      <c r="X1474" s="40"/>
      <c r="Y1474" s="40"/>
      <c r="Z1474" s="40"/>
      <c r="AA1474" s="40"/>
      <c r="AB1474" s="40"/>
      <c r="AC1474" s="40"/>
      <c r="AD1474" s="40"/>
      <c r="AE1474" s="40"/>
      <c r="AF1474" s="40"/>
      <c r="AG1474" s="40"/>
      <c r="AH1474" s="40"/>
      <c r="AI1474" s="40"/>
      <c r="AJ1474" s="40"/>
      <c r="AK1474" s="40"/>
      <c r="AL1474" s="40"/>
      <c r="AM1474" s="40"/>
      <c r="AN1474" s="40"/>
    </row>
    <row r="1475" spans="1:40" ht="14.5">
      <c r="A1475" s="3"/>
      <c r="B1475" s="3"/>
      <c r="C1475" s="3"/>
      <c r="D1475" s="3"/>
      <c r="E1475" s="3"/>
      <c r="F1475" s="3"/>
      <c r="G1475" s="3"/>
      <c r="H1475" s="3"/>
      <c r="I1475" s="3"/>
      <c r="J1475" s="3"/>
      <c r="K1475" s="3"/>
      <c r="L1475" s="3"/>
      <c r="M1475" s="3"/>
      <c r="N1475" s="3"/>
      <c r="O1475" s="3"/>
      <c r="P1475" s="3"/>
      <c r="Q1475" s="3"/>
      <c r="R1475" s="3"/>
      <c r="S1475" s="3"/>
      <c r="T1475" s="3"/>
      <c r="U1475" s="3"/>
      <c r="V1475" s="40"/>
      <c r="W1475" s="40"/>
      <c r="X1475" s="40"/>
      <c r="Y1475" s="40"/>
      <c r="Z1475" s="40"/>
      <c r="AA1475" s="40"/>
      <c r="AB1475" s="40"/>
      <c r="AC1475" s="40"/>
      <c r="AD1475" s="40"/>
      <c r="AE1475" s="40"/>
      <c r="AF1475" s="40"/>
      <c r="AG1475" s="40"/>
      <c r="AH1475" s="40"/>
      <c r="AI1475" s="40"/>
      <c r="AJ1475" s="40"/>
      <c r="AK1475" s="40"/>
      <c r="AL1475" s="40"/>
      <c r="AM1475" s="40"/>
      <c r="AN1475" s="40"/>
    </row>
    <row r="1476" spans="1:40" ht="14.5">
      <c r="A1476" s="3"/>
      <c r="B1476" s="3"/>
      <c r="C1476" s="3"/>
      <c r="D1476" s="3"/>
      <c r="E1476" s="3"/>
      <c r="F1476" s="3"/>
      <c r="G1476" s="3"/>
      <c r="H1476" s="3"/>
      <c r="I1476" s="3"/>
      <c r="J1476" s="3"/>
      <c r="K1476" s="3"/>
      <c r="L1476" s="3"/>
      <c r="M1476" s="3"/>
      <c r="N1476" s="3"/>
      <c r="O1476" s="3"/>
      <c r="P1476" s="3"/>
      <c r="Q1476" s="3"/>
      <c r="R1476" s="3"/>
      <c r="S1476" s="3"/>
      <c r="T1476" s="3"/>
      <c r="U1476" s="3"/>
      <c r="V1476" s="40"/>
      <c r="W1476" s="40"/>
      <c r="X1476" s="40"/>
      <c r="Y1476" s="40"/>
      <c r="Z1476" s="40"/>
      <c r="AA1476" s="40"/>
      <c r="AB1476" s="40"/>
      <c r="AC1476" s="40"/>
      <c r="AD1476" s="40"/>
      <c r="AE1476" s="40"/>
      <c r="AF1476" s="40"/>
      <c r="AG1476" s="40"/>
      <c r="AH1476" s="40"/>
      <c r="AI1476" s="40"/>
      <c r="AJ1476" s="40"/>
      <c r="AK1476" s="40"/>
      <c r="AL1476" s="40"/>
      <c r="AM1476" s="40"/>
      <c r="AN1476" s="40"/>
    </row>
    <row r="1477" spans="1:40" ht="14.5">
      <c r="A1477" s="3"/>
      <c r="B1477" s="3"/>
      <c r="C1477" s="3"/>
      <c r="D1477" s="3"/>
      <c r="E1477" s="3"/>
      <c r="F1477" s="3"/>
      <c r="G1477" s="3"/>
      <c r="H1477" s="3"/>
      <c r="I1477" s="3"/>
      <c r="J1477" s="3"/>
      <c r="K1477" s="3"/>
      <c r="L1477" s="3"/>
      <c r="M1477" s="3"/>
      <c r="N1477" s="3"/>
      <c r="O1477" s="3"/>
      <c r="P1477" s="3"/>
      <c r="Q1477" s="3"/>
      <c r="R1477" s="3"/>
      <c r="S1477" s="3"/>
      <c r="T1477" s="3"/>
      <c r="U1477" s="3"/>
      <c r="V1477" s="40"/>
      <c r="W1477" s="40"/>
      <c r="X1477" s="40"/>
      <c r="Y1477" s="40"/>
      <c r="Z1477" s="40"/>
      <c r="AA1477" s="40"/>
      <c r="AB1477" s="40"/>
      <c r="AC1477" s="40"/>
      <c r="AD1477" s="40"/>
      <c r="AE1477" s="40"/>
      <c r="AF1477" s="40"/>
      <c r="AG1477" s="40"/>
      <c r="AH1477" s="40"/>
      <c r="AI1477" s="40"/>
      <c r="AJ1477" s="40"/>
      <c r="AK1477" s="40"/>
      <c r="AL1477" s="40"/>
      <c r="AM1477" s="40"/>
      <c r="AN1477" s="40"/>
    </row>
    <row r="1478" spans="1:40" ht="14.5">
      <c r="A1478" s="3"/>
      <c r="B1478" s="3"/>
      <c r="C1478" s="3"/>
      <c r="D1478" s="3"/>
      <c r="E1478" s="3"/>
      <c r="F1478" s="3"/>
      <c r="G1478" s="3"/>
      <c r="H1478" s="3"/>
      <c r="I1478" s="3"/>
      <c r="J1478" s="3"/>
      <c r="K1478" s="3"/>
      <c r="L1478" s="3"/>
      <c r="M1478" s="3"/>
      <c r="N1478" s="3"/>
      <c r="O1478" s="3"/>
      <c r="P1478" s="3"/>
      <c r="Q1478" s="3"/>
      <c r="R1478" s="3"/>
      <c r="S1478" s="3"/>
      <c r="T1478" s="3"/>
      <c r="U1478" s="3"/>
      <c r="V1478" s="40"/>
      <c r="W1478" s="40"/>
      <c r="X1478" s="40"/>
      <c r="Y1478" s="40"/>
      <c r="Z1478" s="40"/>
      <c r="AA1478" s="40"/>
      <c r="AB1478" s="40"/>
      <c r="AC1478" s="40"/>
      <c r="AD1478" s="40"/>
      <c r="AE1478" s="40"/>
      <c r="AF1478" s="40"/>
      <c r="AG1478" s="40"/>
      <c r="AH1478" s="40"/>
      <c r="AI1478" s="40"/>
      <c r="AJ1478" s="40"/>
      <c r="AK1478" s="40"/>
      <c r="AL1478" s="40"/>
      <c r="AM1478" s="40"/>
      <c r="AN1478" s="40"/>
    </row>
    <row r="1479" spans="1:40" ht="14.5">
      <c r="A1479" s="3"/>
      <c r="B1479" s="3"/>
      <c r="C1479" s="3"/>
      <c r="D1479" s="3"/>
      <c r="E1479" s="3"/>
      <c r="F1479" s="3"/>
      <c r="G1479" s="3"/>
      <c r="H1479" s="3"/>
      <c r="I1479" s="3"/>
      <c r="J1479" s="3"/>
      <c r="K1479" s="3"/>
      <c r="L1479" s="3"/>
      <c r="M1479" s="3"/>
      <c r="N1479" s="3"/>
      <c r="O1479" s="3"/>
      <c r="P1479" s="3"/>
      <c r="Q1479" s="3"/>
      <c r="R1479" s="3"/>
      <c r="S1479" s="3"/>
      <c r="T1479" s="3"/>
      <c r="U1479" s="3"/>
      <c r="V1479" s="40"/>
      <c r="W1479" s="40"/>
      <c r="X1479" s="40"/>
      <c r="Y1479" s="40"/>
      <c r="Z1479" s="40"/>
      <c r="AA1479" s="40"/>
      <c r="AB1479" s="40"/>
      <c r="AC1479" s="40"/>
      <c r="AD1479" s="40"/>
      <c r="AE1479" s="40"/>
      <c r="AF1479" s="40"/>
      <c r="AG1479" s="40"/>
      <c r="AH1479" s="40"/>
      <c r="AI1479" s="40"/>
      <c r="AJ1479" s="40"/>
      <c r="AK1479" s="40"/>
      <c r="AL1479" s="40"/>
      <c r="AM1479" s="40"/>
      <c r="AN1479" s="40"/>
    </row>
    <row r="1480" spans="1:40" ht="14.5">
      <c r="A1480" s="3"/>
      <c r="B1480" s="3"/>
      <c r="C1480" s="3"/>
      <c r="D1480" s="3"/>
      <c r="E1480" s="3"/>
      <c r="F1480" s="3"/>
      <c r="G1480" s="3"/>
      <c r="H1480" s="3"/>
      <c r="I1480" s="3"/>
      <c r="J1480" s="3"/>
      <c r="K1480" s="3"/>
      <c r="L1480" s="3"/>
      <c r="M1480" s="3"/>
      <c r="N1480" s="3"/>
      <c r="O1480" s="3"/>
      <c r="P1480" s="3"/>
      <c r="Q1480" s="3"/>
      <c r="R1480" s="3"/>
      <c r="S1480" s="3"/>
      <c r="T1480" s="3"/>
      <c r="U1480" s="3"/>
      <c r="V1480" s="40"/>
      <c r="W1480" s="40"/>
      <c r="X1480" s="40"/>
      <c r="Y1480" s="40"/>
      <c r="Z1480" s="40"/>
      <c r="AA1480" s="40"/>
      <c r="AB1480" s="40"/>
      <c r="AC1480" s="40"/>
      <c r="AD1480" s="40"/>
      <c r="AE1480" s="40"/>
      <c r="AF1480" s="40"/>
      <c r="AG1480" s="40"/>
      <c r="AH1480" s="40"/>
      <c r="AI1480" s="40"/>
      <c r="AJ1480" s="40"/>
      <c r="AK1480" s="40"/>
      <c r="AL1480" s="40"/>
      <c r="AM1480" s="40"/>
      <c r="AN1480" s="40"/>
    </row>
    <row r="1481" spans="1:40" ht="14.5">
      <c r="A1481" s="3"/>
      <c r="B1481" s="3"/>
      <c r="C1481" s="3"/>
      <c r="D1481" s="3"/>
      <c r="E1481" s="3"/>
      <c r="F1481" s="3"/>
      <c r="G1481" s="3"/>
      <c r="H1481" s="3"/>
      <c r="I1481" s="3"/>
      <c r="J1481" s="3"/>
      <c r="K1481" s="3"/>
      <c r="L1481" s="3"/>
      <c r="M1481" s="3"/>
      <c r="N1481" s="3"/>
      <c r="O1481" s="3"/>
      <c r="P1481" s="3"/>
      <c r="Q1481" s="3"/>
      <c r="R1481" s="3"/>
      <c r="S1481" s="3"/>
      <c r="T1481" s="3"/>
      <c r="U1481" s="3"/>
      <c r="V1481" s="40"/>
      <c r="W1481" s="40"/>
      <c r="X1481" s="40"/>
      <c r="Y1481" s="40"/>
      <c r="Z1481" s="40"/>
      <c r="AA1481" s="40"/>
      <c r="AB1481" s="40"/>
      <c r="AC1481" s="40"/>
      <c r="AD1481" s="40"/>
      <c r="AE1481" s="40"/>
      <c r="AF1481" s="40"/>
      <c r="AG1481" s="40"/>
      <c r="AH1481" s="40"/>
      <c r="AI1481" s="40"/>
      <c r="AJ1481" s="40"/>
      <c r="AK1481" s="40"/>
      <c r="AL1481" s="40"/>
      <c r="AM1481" s="40"/>
      <c r="AN1481" s="40"/>
    </row>
    <row r="1482" spans="1:40" ht="14.5">
      <c r="A1482" s="3"/>
      <c r="B1482" s="3"/>
      <c r="C1482" s="3"/>
      <c r="D1482" s="3"/>
      <c r="E1482" s="3"/>
      <c r="F1482" s="3"/>
      <c r="G1482" s="3"/>
      <c r="H1482" s="3"/>
      <c r="I1482" s="3"/>
      <c r="J1482" s="3"/>
      <c r="K1482" s="3"/>
      <c r="L1482" s="3"/>
      <c r="M1482" s="3"/>
      <c r="N1482" s="3"/>
      <c r="O1482" s="3"/>
      <c r="P1482" s="3"/>
      <c r="Q1482" s="3"/>
      <c r="R1482" s="3"/>
      <c r="S1482" s="3"/>
      <c r="T1482" s="3"/>
      <c r="U1482" s="3"/>
      <c r="V1482" s="40"/>
      <c r="W1482" s="40"/>
      <c r="X1482" s="40"/>
      <c r="Y1482" s="40"/>
      <c r="Z1482" s="40"/>
      <c r="AA1482" s="40"/>
      <c r="AB1482" s="40"/>
      <c r="AC1482" s="40"/>
      <c r="AD1482" s="40"/>
      <c r="AE1482" s="40"/>
      <c r="AF1482" s="40"/>
      <c r="AG1482" s="40"/>
      <c r="AH1482" s="40"/>
      <c r="AI1482" s="40"/>
      <c r="AJ1482" s="40"/>
      <c r="AK1482" s="40"/>
      <c r="AL1482" s="40"/>
      <c r="AM1482" s="40"/>
      <c r="AN1482" s="40"/>
    </row>
    <row r="1483" spans="1:40" ht="14.5">
      <c r="A1483" s="3"/>
      <c r="B1483" s="3"/>
      <c r="C1483" s="3"/>
      <c r="D1483" s="3"/>
      <c r="E1483" s="3"/>
      <c r="F1483" s="3"/>
      <c r="G1483" s="3"/>
      <c r="H1483" s="3"/>
      <c r="I1483" s="3"/>
      <c r="J1483" s="3"/>
      <c r="K1483" s="3"/>
      <c r="L1483" s="3"/>
      <c r="M1483" s="3"/>
      <c r="N1483" s="3"/>
      <c r="O1483" s="3"/>
      <c r="P1483" s="3"/>
      <c r="Q1483" s="3"/>
      <c r="R1483" s="3"/>
      <c r="S1483" s="3"/>
      <c r="T1483" s="3"/>
      <c r="U1483" s="3"/>
      <c r="V1483" s="40"/>
      <c r="W1483" s="40"/>
      <c r="X1483" s="40"/>
      <c r="Y1483" s="40"/>
      <c r="Z1483" s="40"/>
      <c r="AA1483" s="40"/>
      <c r="AB1483" s="40"/>
      <c r="AC1483" s="40"/>
      <c r="AD1483" s="40"/>
      <c r="AE1483" s="40"/>
      <c r="AF1483" s="40"/>
      <c r="AG1483" s="40"/>
      <c r="AH1483" s="40"/>
      <c r="AI1483" s="40"/>
      <c r="AJ1483" s="40"/>
      <c r="AK1483" s="40"/>
      <c r="AL1483" s="40"/>
      <c r="AM1483" s="40"/>
      <c r="AN1483" s="40"/>
    </row>
    <row r="1484" spans="1:40" ht="14.5">
      <c r="A1484" s="3"/>
      <c r="B1484" s="3"/>
      <c r="C1484" s="3"/>
      <c r="D1484" s="3"/>
      <c r="E1484" s="3"/>
      <c r="F1484" s="3"/>
      <c r="G1484" s="3"/>
      <c r="H1484" s="3"/>
      <c r="I1484" s="3"/>
      <c r="J1484" s="3"/>
      <c r="K1484" s="3"/>
      <c r="L1484" s="3"/>
      <c r="M1484" s="3"/>
      <c r="N1484" s="3"/>
      <c r="O1484" s="3"/>
      <c r="P1484" s="3"/>
      <c r="Q1484" s="3"/>
      <c r="R1484" s="3"/>
      <c r="S1484" s="3"/>
      <c r="T1484" s="3"/>
      <c r="U1484" s="3"/>
      <c r="V1484" s="40"/>
      <c r="W1484" s="40"/>
      <c r="X1484" s="40"/>
      <c r="Y1484" s="40"/>
      <c r="Z1484" s="40"/>
      <c r="AA1484" s="40"/>
      <c r="AB1484" s="40"/>
      <c r="AC1484" s="40"/>
      <c r="AD1484" s="40"/>
      <c r="AE1484" s="40"/>
      <c r="AF1484" s="40"/>
      <c r="AG1484" s="40"/>
      <c r="AH1484" s="40"/>
      <c r="AI1484" s="40"/>
      <c r="AJ1484" s="40"/>
      <c r="AK1484" s="40"/>
      <c r="AL1484" s="40"/>
      <c r="AM1484" s="40"/>
      <c r="AN1484" s="40"/>
    </row>
    <row r="1485" spans="1:40" ht="14.5">
      <c r="A1485" s="3"/>
      <c r="B1485" s="3"/>
      <c r="C1485" s="3"/>
      <c r="D1485" s="3"/>
      <c r="E1485" s="3"/>
      <c r="F1485" s="3"/>
      <c r="G1485" s="3"/>
      <c r="H1485" s="3"/>
      <c r="I1485" s="3"/>
      <c r="J1485" s="3"/>
      <c r="K1485" s="3"/>
      <c r="L1485" s="3"/>
      <c r="M1485" s="3"/>
      <c r="N1485" s="3"/>
      <c r="O1485" s="3"/>
      <c r="P1485" s="3"/>
      <c r="Q1485" s="3"/>
      <c r="R1485" s="3"/>
      <c r="S1485" s="3"/>
      <c r="T1485" s="3"/>
      <c r="U1485" s="3"/>
      <c r="V1485" s="40"/>
      <c r="W1485" s="40"/>
      <c r="X1485" s="40"/>
      <c r="Y1485" s="40"/>
      <c r="Z1485" s="40"/>
      <c r="AA1485" s="40"/>
      <c r="AB1485" s="40"/>
      <c r="AC1485" s="40"/>
      <c r="AD1485" s="40"/>
      <c r="AE1485" s="40"/>
      <c r="AF1485" s="40"/>
      <c r="AG1485" s="40"/>
      <c r="AH1485" s="40"/>
      <c r="AI1485" s="40"/>
      <c r="AJ1485" s="40"/>
      <c r="AK1485" s="40"/>
      <c r="AL1485" s="40"/>
      <c r="AM1485" s="40"/>
      <c r="AN1485" s="40"/>
    </row>
    <row r="1486" spans="1:40" ht="14.5">
      <c r="A1486" s="3"/>
      <c r="B1486" s="3"/>
      <c r="C1486" s="3"/>
      <c r="D1486" s="3"/>
      <c r="E1486" s="3"/>
      <c r="F1486" s="3"/>
      <c r="G1486" s="3"/>
      <c r="H1486" s="3"/>
      <c r="I1486" s="3"/>
      <c r="J1486" s="3"/>
      <c r="K1486" s="3"/>
      <c r="L1486" s="3"/>
      <c r="M1486" s="3"/>
      <c r="N1486" s="3"/>
      <c r="O1486" s="3"/>
      <c r="P1486" s="3"/>
      <c r="Q1486" s="3"/>
      <c r="R1486" s="3"/>
      <c r="S1486" s="3"/>
      <c r="T1486" s="3"/>
      <c r="U1486" s="3"/>
      <c r="V1486" s="40"/>
      <c r="W1486" s="40"/>
      <c r="X1486" s="40"/>
      <c r="Y1486" s="40"/>
      <c r="Z1486" s="40"/>
      <c r="AA1486" s="40"/>
      <c r="AB1486" s="40"/>
      <c r="AC1486" s="40"/>
      <c r="AD1486" s="40"/>
      <c r="AE1486" s="40"/>
      <c r="AF1486" s="40"/>
      <c r="AG1486" s="40"/>
      <c r="AH1486" s="40"/>
      <c r="AI1486" s="40"/>
      <c r="AJ1486" s="40"/>
      <c r="AK1486" s="40"/>
      <c r="AL1486" s="40"/>
      <c r="AM1486" s="40"/>
      <c r="AN1486" s="40"/>
    </row>
    <row r="1487" spans="1:40" ht="14.5">
      <c r="A1487" s="3"/>
      <c r="B1487" s="3"/>
      <c r="C1487" s="3"/>
      <c r="D1487" s="3"/>
      <c r="E1487" s="3"/>
      <c r="F1487" s="3"/>
      <c r="G1487" s="3"/>
      <c r="H1487" s="3"/>
      <c r="I1487" s="3"/>
      <c r="J1487" s="3"/>
      <c r="K1487" s="3"/>
      <c r="L1487" s="3"/>
      <c r="M1487" s="3"/>
      <c r="N1487" s="3"/>
      <c r="O1487" s="3"/>
      <c r="P1487" s="3"/>
      <c r="Q1487" s="3"/>
      <c r="R1487" s="3"/>
      <c r="S1487" s="3"/>
      <c r="T1487" s="3"/>
      <c r="U1487" s="3"/>
      <c r="V1487" s="40"/>
      <c r="W1487" s="40"/>
      <c r="X1487" s="40"/>
      <c r="Y1487" s="40"/>
      <c r="Z1487" s="40"/>
      <c r="AA1487" s="40"/>
      <c r="AB1487" s="40"/>
      <c r="AC1487" s="40"/>
      <c r="AD1487" s="40"/>
      <c r="AE1487" s="40"/>
      <c r="AF1487" s="40"/>
      <c r="AG1487" s="40"/>
      <c r="AH1487" s="40"/>
      <c r="AI1487" s="40"/>
      <c r="AJ1487" s="40"/>
      <c r="AK1487" s="40"/>
      <c r="AL1487" s="40"/>
      <c r="AM1487" s="40"/>
      <c r="AN1487" s="40"/>
    </row>
    <row r="1488" spans="1:40" ht="14.5">
      <c r="A1488" s="3"/>
      <c r="B1488" s="3"/>
      <c r="C1488" s="3"/>
      <c r="D1488" s="3"/>
      <c r="E1488" s="3"/>
      <c r="F1488" s="3"/>
      <c r="G1488" s="3"/>
      <c r="H1488" s="3"/>
      <c r="I1488" s="3"/>
      <c r="J1488" s="3"/>
      <c r="K1488" s="3"/>
      <c r="L1488" s="3"/>
      <c r="M1488" s="3"/>
      <c r="N1488" s="3"/>
      <c r="O1488" s="3"/>
      <c r="P1488" s="3"/>
      <c r="Q1488" s="3"/>
      <c r="R1488" s="3"/>
      <c r="S1488" s="3"/>
      <c r="T1488" s="3"/>
      <c r="U1488" s="3"/>
      <c r="V1488" s="40"/>
      <c r="W1488" s="40"/>
      <c r="X1488" s="40"/>
      <c r="Y1488" s="40"/>
      <c r="Z1488" s="40"/>
      <c r="AA1488" s="40"/>
      <c r="AB1488" s="40"/>
      <c r="AC1488" s="40"/>
      <c r="AD1488" s="40"/>
      <c r="AE1488" s="40"/>
      <c r="AF1488" s="40"/>
      <c r="AG1488" s="40"/>
      <c r="AH1488" s="40"/>
      <c r="AI1488" s="40"/>
      <c r="AJ1488" s="40"/>
      <c r="AK1488" s="40"/>
      <c r="AL1488" s="40"/>
      <c r="AM1488" s="40"/>
      <c r="AN1488" s="40"/>
    </row>
    <row r="1489" spans="1:40" ht="14.5">
      <c r="A1489" s="3"/>
      <c r="B1489" s="3"/>
      <c r="C1489" s="3"/>
      <c r="D1489" s="3"/>
      <c r="E1489" s="3"/>
      <c r="F1489" s="3"/>
      <c r="G1489" s="3"/>
      <c r="H1489" s="3"/>
      <c r="I1489" s="3"/>
      <c r="J1489" s="3"/>
      <c r="K1489" s="3"/>
      <c r="L1489" s="3"/>
      <c r="M1489" s="3"/>
      <c r="N1489" s="3"/>
      <c r="O1489" s="3"/>
      <c r="P1489" s="3"/>
      <c r="Q1489" s="3"/>
      <c r="R1489" s="3"/>
      <c r="S1489" s="3"/>
      <c r="T1489" s="3"/>
      <c r="U1489" s="3"/>
      <c r="V1489" s="40"/>
      <c r="W1489" s="40"/>
      <c r="X1489" s="40"/>
      <c r="Y1489" s="40"/>
      <c r="Z1489" s="40"/>
      <c r="AA1489" s="40"/>
      <c r="AB1489" s="40"/>
      <c r="AC1489" s="40"/>
      <c r="AD1489" s="40"/>
      <c r="AE1489" s="40"/>
      <c r="AF1489" s="40"/>
      <c r="AG1489" s="40"/>
      <c r="AH1489" s="40"/>
      <c r="AI1489" s="40"/>
      <c r="AJ1489" s="40"/>
      <c r="AK1489" s="40"/>
      <c r="AL1489" s="40"/>
      <c r="AM1489" s="40"/>
      <c r="AN1489" s="40"/>
    </row>
    <row r="1490" spans="1:40" ht="14.5">
      <c r="A1490" s="3"/>
      <c r="B1490" s="3"/>
      <c r="C1490" s="3"/>
      <c r="D1490" s="3"/>
      <c r="E1490" s="3"/>
      <c r="F1490" s="3"/>
      <c r="G1490" s="3"/>
      <c r="H1490" s="3"/>
      <c r="I1490" s="3"/>
      <c r="J1490" s="3"/>
      <c r="K1490" s="3"/>
      <c r="L1490" s="3"/>
      <c r="M1490" s="3"/>
      <c r="N1490" s="3"/>
      <c r="O1490" s="3"/>
      <c r="P1490" s="3"/>
      <c r="Q1490" s="3"/>
      <c r="R1490" s="3"/>
      <c r="S1490" s="3"/>
      <c r="T1490" s="3"/>
      <c r="U1490" s="3"/>
      <c r="V1490" s="40"/>
      <c r="W1490" s="40"/>
      <c r="X1490" s="40"/>
      <c r="Y1490" s="40"/>
      <c r="Z1490" s="40"/>
      <c r="AA1490" s="40"/>
      <c r="AB1490" s="40"/>
      <c r="AC1490" s="40"/>
      <c r="AD1490" s="40"/>
      <c r="AE1490" s="40"/>
      <c r="AF1490" s="40"/>
      <c r="AG1490" s="40"/>
      <c r="AH1490" s="40"/>
      <c r="AI1490" s="40"/>
      <c r="AJ1490" s="40"/>
      <c r="AK1490" s="40"/>
      <c r="AL1490" s="40"/>
      <c r="AM1490" s="40"/>
      <c r="AN1490" s="40"/>
    </row>
    <row r="1491" spans="1:40" ht="14.5">
      <c r="A1491" s="3"/>
      <c r="B1491" s="3"/>
      <c r="C1491" s="3"/>
      <c r="D1491" s="3"/>
      <c r="E1491" s="3"/>
      <c r="F1491" s="3"/>
      <c r="G1491" s="3"/>
      <c r="H1491" s="3"/>
      <c r="I1491" s="3"/>
      <c r="J1491" s="3"/>
      <c r="K1491" s="3"/>
      <c r="L1491" s="3"/>
      <c r="M1491" s="3"/>
      <c r="N1491" s="3"/>
      <c r="O1491" s="3"/>
      <c r="P1491" s="3"/>
      <c r="Q1491" s="3"/>
      <c r="R1491" s="3"/>
      <c r="S1491" s="3"/>
      <c r="T1491" s="3"/>
      <c r="U1491" s="3"/>
      <c r="V1491" s="40"/>
      <c r="W1491" s="40"/>
      <c r="X1491" s="40"/>
      <c r="Y1491" s="40"/>
      <c r="Z1491" s="40"/>
      <c r="AA1491" s="40"/>
      <c r="AB1491" s="40"/>
      <c r="AC1491" s="40"/>
      <c r="AD1491" s="40"/>
      <c r="AE1491" s="40"/>
      <c r="AF1491" s="40"/>
      <c r="AG1491" s="40"/>
      <c r="AH1491" s="40"/>
      <c r="AI1491" s="40"/>
      <c r="AJ1491" s="40"/>
      <c r="AK1491" s="40"/>
      <c r="AL1491" s="40"/>
      <c r="AM1491" s="40"/>
      <c r="AN1491" s="40"/>
    </row>
    <row r="1492" spans="1:40" ht="14.5">
      <c r="A1492" s="3"/>
      <c r="B1492" s="3"/>
      <c r="C1492" s="3"/>
      <c r="D1492" s="3"/>
      <c r="E1492" s="3"/>
      <c r="F1492" s="3"/>
      <c r="G1492" s="3"/>
      <c r="H1492" s="3"/>
      <c r="I1492" s="3"/>
      <c r="J1492" s="3"/>
      <c r="K1492" s="3"/>
      <c r="L1492" s="3"/>
      <c r="M1492" s="3"/>
      <c r="N1492" s="3"/>
      <c r="O1492" s="3"/>
      <c r="P1492" s="3"/>
      <c r="Q1492" s="3"/>
      <c r="R1492" s="3"/>
      <c r="S1492" s="3"/>
      <c r="T1492" s="3"/>
      <c r="U1492" s="3"/>
      <c r="V1492" s="40"/>
      <c r="W1492" s="40"/>
      <c r="X1492" s="40"/>
      <c r="Y1492" s="40"/>
      <c r="Z1492" s="40"/>
      <c r="AA1492" s="40"/>
      <c r="AB1492" s="40"/>
      <c r="AC1492" s="40"/>
      <c r="AD1492" s="40"/>
      <c r="AE1492" s="40"/>
      <c r="AF1492" s="40"/>
      <c r="AG1492" s="40"/>
      <c r="AH1492" s="40"/>
      <c r="AI1492" s="40"/>
      <c r="AJ1492" s="40"/>
      <c r="AK1492" s="40"/>
      <c r="AL1492" s="40"/>
      <c r="AM1492" s="40"/>
      <c r="AN1492" s="40"/>
    </row>
    <row r="1493" spans="1:40" ht="14.5">
      <c r="A1493" s="3"/>
      <c r="B1493" s="3"/>
      <c r="C1493" s="3"/>
      <c r="D1493" s="3"/>
      <c r="E1493" s="3"/>
      <c r="F1493" s="3"/>
      <c r="G1493" s="3"/>
      <c r="H1493" s="3"/>
      <c r="I1493" s="3"/>
      <c r="J1493" s="3"/>
      <c r="K1493" s="3"/>
      <c r="L1493" s="3"/>
      <c r="M1493" s="3"/>
      <c r="N1493" s="3"/>
      <c r="O1493" s="3"/>
      <c r="P1493" s="3"/>
      <c r="Q1493" s="3"/>
      <c r="R1493" s="3"/>
      <c r="S1493" s="3"/>
      <c r="T1493" s="3"/>
      <c r="U1493" s="3"/>
      <c r="V1493" s="40"/>
      <c r="W1493" s="40"/>
      <c r="X1493" s="40"/>
      <c r="Y1493" s="40"/>
      <c r="Z1493" s="40"/>
      <c r="AA1493" s="40"/>
      <c r="AB1493" s="40"/>
      <c r="AC1493" s="40"/>
      <c r="AD1493" s="40"/>
      <c r="AE1493" s="40"/>
      <c r="AF1493" s="40"/>
      <c r="AG1493" s="40"/>
      <c r="AH1493" s="40"/>
      <c r="AI1493" s="40"/>
      <c r="AJ1493" s="40"/>
      <c r="AK1493" s="40"/>
      <c r="AL1493" s="40"/>
      <c r="AM1493" s="40"/>
      <c r="AN1493" s="40"/>
    </row>
    <row r="1494" spans="1:40" ht="14.5">
      <c r="A1494" s="3"/>
      <c r="B1494" s="3"/>
      <c r="C1494" s="3"/>
      <c r="D1494" s="3"/>
      <c r="E1494" s="3"/>
      <c r="F1494" s="3"/>
      <c r="G1494" s="3"/>
      <c r="H1494" s="3"/>
      <c r="I1494" s="3"/>
      <c r="J1494" s="3"/>
      <c r="K1494" s="3"/>
      <c r="L1494" s="3"/>
      <c r="M1494" s="3"/>
      <c r="N1494" s="3"/>
      <c r="O1494" s="3"/>
      <c r="P1494" s="3"/>
      <c r="Q1494" s="3"/>
      <c r="R1494" s="3"/>
      <c r="S1494" s="3"/>
      <c r="T1494" s="3"/>
      <c r="U1494" s="3"/>
      <c r="V1494" s="40"/>
      <c r="W1494" s="40"/>
      <c r="X1494" s="40"/>
      <c r="Y1494" s="40"/>
      <c r="Z1494" s="40"/>
      <c r="AA1494" s="40"/>
      <c r="AB1494" s="40"/>
      <c r="AC1494" s="40"/>
      <c r="AD1494" s="40"/>
      <c r="AE1494" s="40"/>
      <c r="AF1494" s="40"/>
      <c r="AG1494" s="40"/>
      <c r="AH1494" s="40"/>
      <c r="AI1494" s="40"/>
      <c r="AJ1494" s="40"/>
      <c r="AK1494" s="40"/>
      <c r="AL1494" s="40"/>
      <c r="AM1494" s="40"/>
      <c r="AN1494" s="40"/>
    </row>
    <row r="1495" spans="1:40" ht="14.5">
      <c r="A1495" s="3"/>
      <c r="B1495" s="3"/>
      <c r="C1495" s="3"/>
      <c r="D1495" s="3"/>
      <c r="E1495" s="3"/>
      <c r="F1495" s="3"/>
      <c r="G1495" s="3"/>
      <c r="H1495" s="3"/>
      <c r="I1495" s="3"/>
      <c r="J1495" s="3"/>
      <c r="K1495" s="3"/>
      <c r="L1495" s="3"/>
      <c r="M1495" s="3"/>
      <c r="N1495" s="3"/>
      <c r="O1495" s="3"/>
      <c r="P1495" s="3"/>
      <c r="Q1495" s="3"/>
      <c r="R1495" s="3"/>
      <c r="S1495" s="3"/>
      <c r="T1495" s="3"/>
      <c r="U1495" s="3"/>
      <c r="V1495" s="40"/>
      <c r="W1495" s="40"/>
      <c r="X1495" s="40"/>
      <c r="Y1495" s="40"/>
      <c r="Z1495" s="40"/>
      <c r="AA1495" s="40"/>
      <c r="AB1495" s="40"/>
      <c r="AC1495" s="40"/>
      <c r="AD1495" s="40"/>
      <c r="AE1495" s="40"/>
      <c r="AF1495" s="40"/>
      <c r="AG1495" s="40"/>
      <c r="AH1495" s="40"/>
      <c r="AI1495" s="40"/>
      <c r="AJ1495" s="40"/>
      <c r="AK1495" s="40"/>
      <c r="AL1495" s="40"/>
      <c r="AM1495" s="40"/>
      <c r="AN1495" s="40"/>
    </row>
    <row r="1496" spans="1:40" ht="14.5">
      <c r="A1496" s="3"/>
      <c r="B1496" s="3"/>
      <c r="C1496" s="3"/>
      <c r="D1496" s="3"/>
      <c r="E1496" s="3"/>
      <c r="F1496" s="3"/>
      <c r="G1496" s="3"/>
      <c r="H1496" s="3"/>
      <c r="I1496" s="3"/>
      <c r="J1496" s="3"/>
      <c r="K1496" s="3"/>
      <c r="L1496" s="3"/>
      <c r="M1496" s="3"/>
      <c r="N1496" s="3"/>
      <c r="O1496" s="3"/>
      <c r="P1496" s="3"/>
      <c r="Q1496" s="3"/>
      <c r="R1496" s="3"/>
      <c r="S1496" s="3"/>
      <c r="T1496" s="3"/>
      <c r="U1496" s="3"/>
      <c r="V1496" s="40"/>
      <c r="W1496" s="40"/>
      <c r="X1496" s="40"/>
      <c r="Y1496" s="40"/>
      <c r="Z1496" s="40"/>
      <c r="AA1496" s="40"/>
      <c r="AB1496" s="40"/>
      <c r="AC1496" s="40"/>
      <c r="AD1496" s="40"/>
      <c r="AE1496" s="40"/>
      <c r="AF1496" s="40"/>
      <c r="AG1496" s="40"/>
      <c r="AH1496" s="40"/>
      <c r="AI1496" s="40"/>
      <c r="AJ1496" s="40"/>
      <c r="AK1496" s="40"/>
      <c r="AL1496" s="40"/>
      <c r="AM1496" s="40"/>
      <c r="AN1496" s="40"/>
    </row>
    <row r="1497" spans="1:40" ht="14.5">
      <c r="A1497" s="3"/>
      <c r="B1497" s="3"/>
      <c r="C1497" s="3"/>
      <c r="D1497" s="3"/>
      <c r="E1497" s="3"/>
      <c r="F1497" s="3"/>
      <c r="G1497" s="3"/>
      <c r="H1497" s="3"/>
      <c r="I1497" s="3"/>
      <c r="J1497" s="3"/>
      <c r="K1497" s="3"/>
      <c r="L1497" s="3"/>
      <c r="M1497" s="3"/>
      <c r="N1497" s="3"/>
      <c r="O1497" s="3"/>
      <c r="P1497" s="3"/>
      <c r="Q1497" s="3"/>
      <c r="R1497" s="3"/>
      <c r="S1497" s="3"/>
      <c r="T1497" s="3"/>
      <c r="U1497" s="3"/>
      <c r="V1497" s="40"/>
      <c r="W1497" s="40"/>
      <c r="X1497" s="40"/>
      <c r="Y1497" s="40"/>
      <c r="Z1497" s="40"/>
      <c r="AA1497" s="40"/>
      <c r="AB1497" s="40"/>
      <c r="AC1497" s="40"/>
      <c r="AD1497" s="40"/>
      <c r="AE1497" s="40"/>
      <c r="AF1497" s="40"/>
      <c r="AG1497" s="40"/>
      <c r="AH1497" s="40"/>
      <c r="AI1497" s="40"/>
      <c r="AJ1497" s="40"/>
      <c r="AK1497" s="40"/>
      <c r="AL1497" s="40"/>
      <c r="AM1497" s="40"/>
      <c r="AN1497" s="40"/>
    </row>
    <row r="1498" spans="1:40" ht="14.5">
      <c r="A1498" s="3"/>
      <c r="B1498" s="3"/>
      <c r="C1498" s="3"/>
      <c r="D1498" s="3"/>
      <c r="E1498" s="3"/>
      <c r="F1498" s="3"/>
      <c r="G1498" s="3"/>
      <c r="H1498" s="3"/>
      <c r="I1498" s="3"/>
      <c r="J1498" s="3"/>
      <c r="K1498" s="3"/>
      <c r="L1498" s="3"/>
      <c r="M1498" s="3"/>
      <c r="N1498" s="3"/>
      <c r="O1498" s="3"/>
      <c r="P1498" s="3"/>
      <c r="Q1498" s="3"/>
      <c r="R1498" s="3"/>
      <c r="S1498" s="3"/>
      <c r="T1498" s="3"/>
      <c r="U1498" s="3"/>
      <c r="V1498" s="40"/>
      <c r="W1498" s="40"/>
      <c r="X1498" s="40"/>
      <c r="Y1498" s="40"/>
      <c r="Z1498" s="40"/>
      <c r="AA1498" s="40"/>
      <c r="AB1498" s="40"/>
      <c r="AC1498" s="40"/>
      <c r="AD1498" s="40"/>
      <c r="AE1498" s="40"/>
      <c r="AF1498" s="40"/>
      <c r="AG1498" s="40"/>
      <c r="AH1498" s="40"/>
      <c r="AI1498" s="40"/>
      <c r="AJ1498" s="40"/>
      <c r="AK1498" s="40"/>
      <c r="AL1498" s="40"/>
      <c r="AM1498" s="40"/>
      <c r="AN1498" s="40"/>
    </row>
    <row r="1499" spans="1:40" ht="14.5">
      <c r="A1499" s="3"/>
      <c r="B1499" s="3"/>
      <c r="C1499" s="3"/>
      <c r="D1499" s="3"/>
      <c r="E1499" s="3"/>
      <c r="F1499" s="3"/>
      <c r="G1499" s="3"/>
      <c r="H1499" s="3"/>
      <c r="I1499" s="3"/>
      <c r="J1499" s="3"/>
      <c r="K1499" s="3"/>
      <c r="L1499" s="3"/>
      <c r="M1499" s="3"/>
      <c r="N1499" s="3"/>
      <c r="O1499" s="3"/>
      <c r="P1499" s="3"/>
      <c r="Q1499" s="3"/>
      <c r="R1499" s="3"/>
      <c r="S1499" s="3"/>
      <c r="T1499" s="3"/>
      <c r="U1499" s="3"/>
      <c r="V1499" s="40"/>
      <c r="W1499" s="40"/>
      <c r="X1499" s="40"/>
      <c r="Y1499" s="40"/>
      <c r="Z1499" s="40"/>
      <c r="AA1499" s="40"/>
      <c r="AB1499" s="40"/>
      <c r="AC1499" s="40"/>
      <c r="AD1499" s="40"/>
      <c r="AE1499" s="40"/>
      <c r="AF1499" s="40"/>
      <c r="AG1499" s="40"/>
      <c r="AH1499" s="40"/>
      <c r="AI1499" s="40"/>
      <c r="AJ1499" s="40"/>
      <c r="AK1499" s="40"/>
      <c r="AL1499" s="40"/>
      <c r="AM1499" s="40"/>
      <c r="AN1499" s="40"/>
    </row>
    <row r="1500" spans="1:40" ht="14.5">
      <c r="A1500" s="3"/>
      <c r="B1500" s="3"/>
      <c r="C1500" s="3"/>
      <c r="D1500" s="3"/>
      <c r="E1500" s="3"/>
      <c r="F1500" s="3"/>
      <c r="G1500" s="3"/>
      <c r="H1500" s="3"/>
      <c r="I1500" s="3"/>
      <c r="J1500" s="3"/>
      <c r="K1500" s="3"/>
      <c r="L1500" s="3"/>
      <c r="M1500" s="3"/>
      <c r="N1500" s="3"/>
      <c r="O1500" s="3"/>
      <c r="P1500" s="3"/>
      <c r="Q1500" s="3"/>
      <c r="R1500" s="3"/>
      <c r="S1500" s="3"/>
      <c r="T1500" s="3"/>
      <c r="U1500" s="3"/>
      <c r="V1500" s="40"/>
      <c r="W1500" s="40"/>
      <c r="X1500" s="40"/>
      <c r="Y1500" s="40"/>
      <c r="Z1500" s="40"/>
      <c r="AA1500" s="40"/>
      <c r="AB1500" s="40"/>
      <c r="AC1500" s="40"/>
      <c r="AD1500" s="40"/>
      <c r="AE1500" s="40"/>
      <c r="AF1500" s="40"/>
      <c r="AG1500" s="40"/>
      <c r="AH1500" s="40"/>
      <c r="AI1500" s="40"/>
      <c r="AJ1500" s="40"/>
      <c r="AK1500" s="40"/>
      <c r="AL1500" s="40"/>
      <c r="AM1500" s="40"/>
      <c r="AN1500" s="40"/>
    </row>
    <row r="1501" spans="1:40" ht="14.5">
      <c r="A1501" s="3"/>
      <c r="B1501" s="3"/>
      <c r="C1501" s="3"/>
      <c r="D1501" s="3"/>
      <c r="E1501" s="3"/>
      <c r="F1501" s="3"/>
      <c r="G1501" s="3"/>
      <c r="H1501" s="3"/>
      <c r="I1501" s="3"/>
      <c r="J1501" s="3"/>
      <c r="K1501" s="3"/>
      <c r="L1501" s="3"/>
      <c r="M1501" s="3"/>
      <c r="N1501" s="3"/>
      <c r="O1501" s="3"/>
      <c r="P1501" s="3"/>
      <c r="Q1501" s="3"/>
      <c r="R1501" s="3"/>
      <c r="S1501" s="3"/>
      <c r="T1501" s="3"/>
      <c r="U1501" s="3"/>
      <c r="V1501" s="40"/>
      <c r="W1501" s="40"/>
      <c r="X1501" s="40"/>
      <c r="Y1501" s="40"/>
      <c r="Z1501" s="40"/>
      <c r="AA1501" s="40"/>
      <c r="AB1501" s="40"/>
      <c r="AC1501" s="40"/>
      <c r="AD1501" s="40"/>
      <c r="AE1501" s="40"/>
      <c r="AF1501" s="40"/>
      <c r="AG1501" s="40"/>
      <c r="AH1501" s="40"/>
      <c r="AI1501" s="40"/>
      <c r="AJ1501" s="40"/>
      <c r="AK1501" s="40"/>
      <c r="AL1501" s="40"/>
      <c r="AM1501" s="40"/>
      <c r="AN1501" s="40"/>
    </row>
    <row r="1502" spans="1:40" ht="14.5">
      <c r="A1502" s="3"/>
      <c r="B1502" s="3"/>
      <c r="C1502" s="3"/>
      <c r="D1502" s="3"/>
      <c r="E1502" s="3"/>
      <c r="F1502" s="3"/>
      <c r="G1502" s="3"/>
      <c r="H1502" s="3"/>
      <c r="I1502" s="3"/>
      <c r="J1502" s="3"/>
      <c r="K1502" s="3"/>
      <c r="L1502" s="3"/>
      <c r="M1502" s="3"/>
      <c r="N1502" s="3"/>
      <c r="O1502" s="3"/>
      <c r="P1502" s="3"/>
      <c r="Q1502" s="3"/>
      <c r="R1502" s="3"/>
      <c r="S1502" s="3"/>
      <c r="T1502" s="3"/>
      <c r="U1502" s="3"/>
      <c r="V1502" s="40"/>
      <c r="W1502" s="40"/>
      <c r="X1502" s="40"/>
      <c r="Y1502" s="40"/>
      <c r="Z1502" s="40"/>
      <c r="AA1502" s="40"/>
      <c r="AB1502" s="40"/>
      <c r="AC1502" s="40"/>
      <c r="AD1502" s="40"/>
      <c r="AE1502" s="40"/>
      <c r="AF1502" s="40"/>
      <c r="AG1502" s="40"/>
      <c r="AH1502" s="40"/>
      <c r="AI1502" s="40"/>
      <c r="AJ1502" s="40"/>
      <c r="AK1502" s="40"/>
      <c r="AL1502" s="40"/>
      <c r="AM1502" s="40"/>
      <c r="AN1502" s="40"/>
    </row>
    <row r="1503" spans="1:40" ht="14.5">
      <c r="A1503" s="3"/>
      <c r="B1503" s="3"/>
      <c r="C1503" s="3"/>
      <c r="D1503" s="3"/>
      <c r="E1503" s="3"/>
      <c r="F1503" s="3"/>
      <c r="G1503" s="3"/>
      <c r="H1503" s="3"/>
      <c r="I1503" s="3"/>
      <c r="J1503" s="3"/>
      <c r="K1503" s="3"/>
      <c r="L1503" s="3"/>
      <c r="M1503" s="3"/>
      <c r="N1503" s="3"/>
      <c r="O1503" s="3"/>
      <c r="P1503" s="3"/>
      <c r="Q1503" s="3"/>
      <c r="R1503" s="3"/>
      <c r="S1503" s="3"/>
      <c r="T1503" s="3"/>
      <c r="U1503" s="3"/>
      <c r="V1503" s="40"/>
      <c r="W1503" s="40"/>
      <c r="X1503" s="40"/>
      <c r="Y1503" s="40"/>
      <c r="Z1503" s="40"/>
      <c r="AA1503" s="40"/>
      <c r="AB1503" s="40"/>
      <c r="AC1503" s="40"/>
      <c r="AD1503" s="40"/>
      <c r="AE1503" s="40"/>
      <c r="AF1503" s="40"/>
      <c r="AG1503" s="40"/>
      <c r="AH1503" s="40"/>
      <c r="AI1503" s="40"/>
      <c r="AJ1503" s="40"/>
      <c r="AK1503" s="40"/>
      <c r="AL1503" s="40"/>
      <c r="AM1503" s="40"/>
      <c r="AN1503" s="40"/>
    </row>
    <row r="1504" spans="1:40" ht="14.5">
      <c r="A1504" s="3"/>
      <c r="B1504" s="3"/>
      <c r="C1504" s="3"/>
      <c r="D1504" s="3"/>
      <c r="E1504" s="3"/>
      <c r="F1504" s="3"/>
      <c r="G1504" s="3"/>
      <c r="H1504" s="3"/>
      <c r="I1504" s="3"/>
      <c r="J1504" s="3"/>
      <c r="K1504" s="3"/>
      <c r="L1504" s="3"/>
      <c r="M1504" s="3"/>
      <c r="N1504" s="3"/>
      <c r="O1504" s="3"/>
      <c r="P1504" s="3"/>
      <c r="Q1504" s="3"/>
      <c r="R1504" s="3"/>
      <c r="S1504" s="3"/>
      <c r="T1504" s="3"/>
      <c r="U1504" s="3"/>
      <c r="V1504" s="40"/>
      <c r="W1504" s="40"/>
      <c r="X1504" s="40"/>
      <c r="Y1504" s="40"/>
      <c r="Z1504" s="40"/>
      <c r="AA1504" s="40"/>
      <c r="AB1504" s="40"/>
      <c r="AC1504" s="40"/>
      <c r="AD1504" s="40"/>
      <c r="AE1504" s="40"/>
      <c r="AF1504" s="40"/>
      <c r="AG1504" s="40"/>
      <c r="AH1504" s="40"/>
      <c r="AI1504" s="40"/>
      <c r="AJ1504" s="40"/>
      <c r="AK1504" s="40"/>
      <c r="AL1504" s="40"/>
      <c r="AM1504" s="40"/>
      <c r="AN1504" s="40"/>
    </row>
    <row r="1505" spans="1:40" ht="14.5">
      <c r="A1505" s="3"/>
      <c r="B1505" s="3"/>
      <c r="C1505" s="3"/>
      <c r="D1505" s="3"/>
      <c r="E1505" s="3"/>
      <c r="F1505" s="3"/>
      <c r="G1505" s="3"/>
      <c r="H1505" s="3"/>
      <c r="I1505" s="3"/>
      <c r="J1505" s="3"/>
      <c r="K1505" s="3"/>
      <c r="L1505" s="3"/>
      <c r="M1505" s="3"/>
      <c r="N1505" s="3"/>
      <c r="O1505" s="3"/>
      <c r="P1505" s="3"/>
      <c r="Q1505" s="3"/>
      <c r="R1505" s="3"/>
      <c r="S1505" s="3"/>
      <c r="T1505" s="3"/>
      <c r="U1505" s="3"/>
      <c r="V1505" s="40"/>
      <c r="W1505" s="40"/>
      <c r="X1505" s="40"/>
      <c r="Y1505" s="40"/>
      <c r="Z1505" s="40"/>
      <c r="AA1505" s="40"/>
      <c r="AB1505" s="40"/>
      <c r="AC1505" s="40"/>
      <c r="AD1505" s="40"/>
      <c r="AE1505" s="40"/>
      <c r="AF1505" s="40"/>
      <c r="AG1505" s="40"/>
      <c r="AH1505" s="40"/>
      <c r="AI1505" s="40"/>
      <c r="AJ1505" s="40"/>
      <c r="AK1505" s="40"/>
      <c r="AL1505" s="40"/>
      <c r="AM1505" s="40"/>
      <c r="AN1505" s="40"/>
    </row>
    <row r="1506" spans="1:40" ht="14.5">
      <c r="A1506" s="3"/>
      <c r="B1506" s="3"/>
      <c r="C1506" s="3"/>
      <c r="D1506" s="3"/>
      <c r="E1506" s="3"/>
      <c r="F1506" s="3"/>
      <c r="G1506" s="3"/>
      <c r="H1506" s="3"/>
      <c r="I1506" s="3"/>
      <c r="J1506" s="3"/>
      <c r="K1506" s="3"/>
      <c r="L1506" s="3"/>
      <c r="M1506" s="3"/>
      <c r="N1506" s="3"/>
      <c r="O1506" s="3"/>
      <c r="P1506" s="3"/>
      <c r="Q1506" s="3"/>
      <c r="R1506" s="3"/>
      <c r="S1506" s="3"/>
      <c r="T1506" s="3"/>
      <c r="U1506" s="3"/>
      <c r="V1506" s="40"/>
      <c r="W1506" s="40"/>
      <c r="X1506" s="40"/>
      <c r="Y1506" s="40"/>
      <c r="Z1506" s="40"/>
      <c r="AA1506" s="40"/>
      <c r="AB1506" s="40"/>
      <c r="AC1506" s="40"/>
      <c r="AD1506" s="40"/>
      <c r="AE1506" s="40"/>
      <c r="AF1506" s="40"/>
      <c r="AG1506" s="40"/>
      <c r="AH1506" s="40"/>
      <c r="AI1506" s="40"/>
      <c r="AJ1506" s="40"/>
      <c r="AK1506" s="40"/>
      <c r="AL1506" s="40"/>
      <c r="AM1506" s="40"/>
      <c r="AN1506" s="40"/>
    </row>
    <row r="1507" spans="1:40" ht="14.5">
      <c r="A1507" s="3"/>
      <c r="B1507" s="3"/>
      <c r="C1507" s="3"/>
      <c r="D1507" s="3"/>
      <c r="E1507" s="3"/>
      <c r="F1507" s="3"/>
      <c r="G1507" s="3"/>
      <c r="H1507" s="3"/>
      <c r="I1507" s="3"/>
      <c r="J1507" s="3"/>
      <c r="K1507" s="3"/>
      <c r="L1507" s="3"/>
      <c r="M1507" s="3"/>
      <c r="N1507" s="3"/>
      <c r="O1507" s="3"/>
      <c r="P1507" s="3"/>
      <c r="Q1507" s="3"/>
      <c r="R1507" s="3"/>
      <c r="S1507" s="3"/>
      <c r="T1507" s="3"/>
      <c r="U1507" s="3"/>
      <c r="V1507" s="40"/>
      <c r="W1507" s="40"/>
      <c r="X1507" s="40"/>
      <c r="Y1507" s="40"/>
      <c r="Z1507" s="40"/>
      <c r="AA1507" s="40"/>
      <c r="AB1507" s="40"/>
      <c r="AC1507" s="40"/>
      <c r="AD1507" s="40"/>
      <c r="AE1507" s="40"/>
      <c r="AF1507" s="40"/>
      <c r="AG1507" s="40"/>
      <c r="AH1507" s="40"/>
      <c r="AI1507" s="40"/>
      <c r="AJ1507" s="40"/>
      <c r="AK1507" s="40"/>
      <c r="AL1507" s="40"/>
      <c r="AM1507" s="40"/>
      <c r="AN1507" s="40"/>
    </row>
    <row r="1508" spans="1:40" ht="14.5">
      <c r="A1508" s="3"/>
      <c r="B1508" s="3"/>
      <c r="C1508" s="3"/>
      <c r="D1508" s="3"/>
      <c r="E1508" s="3"/>
      <c r="F1508" s="3"/>
      <c r="G1508" s="3"/>
      <c r="H1508" s="3"/>
      <c r="I1508" s="3"/>
      <c r="J1508" s="3"/>
      <c r="K1508" s="3"/>
      <c r="L1508" s="3"/>
      <c r="M1508" s="3"/>
      <c r="N1508" s="3"/>
      <c r="O1508" s="3"/>
      <c r="P1508" s="3"/>
      <c r="Q1508" s="3"/>
      <c r="R1508" s="3"/>
      <c r="S1508" s="3"/>
      <c r="T1508" s="3"/>
      <c r="U1508" s="3"/>
      <c r="V1508" s="40"/>
      <c r="W1508" s="40"/>
      <c r="X1508" s="40"/>
      <c r="Y1508" s="40"/>
      <c r="Z1508" s="40"/>
      <c r="AA1508" s="40"/>
      <c r="AB1508" s="40"/>
      <c r="AC1508" s="40"/>
      <c r="AD1508" s="40"/>
      <c r="AE1508" s="40"/>
      <c r="AF1508" s="40"/>
      <c r="AG1508" s="40"/>
      <c r="AH1508" s="40"/>
      <c r="AI1508" s="40"/>
      <c r="AJ1508" s="40"/>
      <c r="AK1508" s="40"/>
      <c r="AL1508" s="40"/>
      <c r="AM1508" s="40"/>
      <c r="AN1508" s="40"/>
    </row>
    <row r="1509" spans="1:40" ht="14.5">
      <c r="A1509" s="3"/>
      <c r="B1509" s="3"/>
      <c r="C1509" s="3"/>
      <c r="D1509" s="3"/>
      <c r="E1509" s="3"/>
      <c r="F1509" s="3"/>
      <c r="G1509" s="3"/>
      <c r="H1509" s="3"/>
      <c r="I1509" s="3"/>
      <c r="J1509" s="3"/>
      <c r="K1509" s="3"/>
      <c r="L1509" s="3"/>
      <c r="M1509" s="3"/>
      <c r="N1509" s="3"/>
      <c r="O1509" s="3"/>
      <c r="P1509" s="3"/>
      <c r="Q1509" s="3"/>
      <c r="R1509" s="3"/>
      <c r="S1509" s="3"/>
      <c r="T1509" s="3"/>
      <c r="U1509" s="3"/>
      <c r="V1509" s="40"/>
      <c r="W1509" s="40"/>
      <c r="X1509" s="40"/>
      <c r="Y1509" s="40"/>
      <c r="Z1509" s="40"/>
      <c r="AA1509" s="40"/>
      <c r="AB1509" s="40"/>
      <c r="AC1509" s="40"/>
      <c r="AD1509" s="40"/>
      <c r="AE1509" s="40"/>
      <c r="AF1509" s="40"/>
      <c r="AG1509" s="40"/>
      <c r="AH1509" s="40"/>
      <c r="AI1509" s="40"/>
      <c r="AJ1509" s="40"/>
      <c r="AK1509" s="40"/>
      <c r="AL1509" s="40"/>
      <c r="AM1509" s="40"/>
      <c r="AN1509" s="40"/>
    </row>
    <row r="1510" spans="1:40" ht="14.5">
      <c r="A1510" s="3"/>
      <c r="B1510" s="3"/>
      <c r="C1510" s="3"/>
      <c r="D1510" s="3"/>
      <c r="E1510" s="3"/>
      <c r="F1510" s="3"/>
      <c r="G1510" s="3"/>
      <c r="H1510" s="3"/>
      <c r="I1510" s="3"/>
      <c r="J1510" s="3"/>
      <c r="K1510" s="3"/>
      <c r="L1510" s="3"/>
      <c r="M1510" s="3"/>
      <c r="N1510" s="3"/>
      <c r="O1510" s="3"/>
      <c r="P1510" s="3"/>
      <c r="Q1510" s="3"/>
      <c r="R1510" s="3"/>
      <c r="S1510" s="3"/>
      <c r="T1510" s="3"/>
      <c r="U1510" s="3"/>
      <c r="V1510" s="40"/>
      <c r="W1510" s="40"/>
      <c r="X1510" s="40"/>
      <c r="Y1510" s="40"/>
      <c r="Z1510" s="40"/>
      <c r="AA1510" s="40"/>
      <c r="AB1510" s="40"/>
      <c r="AC1510" s="40"/>
      <c r="AD1510" s="40"/>
      <c r="AE1510" s="40"/>
      <c r="AF1510" s="40"/>
      <c r="AG1510" s="40"/>
      <c r="AH1510" s="40"/>
      <c r="AI1510" s="40"/>
      <c r="AJ1510" s="40"/>
      <c r="AK1510" s="40"/>
      <c r="AL1510" s="40"/>
      <c r="AM1510" s="40"/>
      <c r="AN1510" s="40"/>
    </row>
    <row r="1511" spans="1:40" ht="14.5">
      <c r="A1511" s="3"/>
      <c r="B1511" s="3"/>
      <c r="C1511" s="3"/>
      <c r="D1511" s="3"/>
      <c r="E1511" s="3"/>
      <c r="F1511" s="3"/>
      <c r="G1511" s="3"/>
      <c r="H1511" s="3"/>
      <c r="I1511" s="3"/>
      <c r="J1511" s="3"/>
      <c r="K1511" s="3"/>
      <c r="L1511" s="3"/>
      <c r="M1511" s="3"/>
      <c r="N1511" s="3"/>
      <c r="O1511" s="3"/>
      <c r="P1511" s="3"/>
      <c r="Q1511" s="3"/>
      <c r="R1511" s="3"/>
      <c r="S1511" s="3"/>
      <c r="T1511" s="3"/>
      <c r="U1511" s="3"/>
      <c r="V1511" s="40"/>
      <c r="W1511" s="40"/>
      <c r="X1511" s="40"/>
      <c r="Y1511" s="40"/>
      <c r="Z1511" s="40"/>
      <c r="AA1511" s="40"/>
      <c r="AB1511" s="40"/>
      <c r="AC1511" s="40"/>
      <c r="AD1511" s="40"/>
      <c r="AE1511" s="40"/>
      <c r="AF1511" s="40"/>
      <c r="AG1511" s="40"/>
      <c r="AH1511" s="40"/>
      <c r="AI1511" s="40"/>
      <c r="AJ1511" s="40"/>
      <c r="AK1511" s="40"/>
      <c r="AL1511" s="40"/>
      <c r="AM1511" s="40"/>
      <c r="AN1511" s="40"/>
    </row>
    <row r="1512" spans="1:40" ht="14.5">
      <c r="A1512" s="3"/>
      <c r="B1512" s="3"/>
      <c r="C1512" s="3"/>
      <c r="D1512" s="3"/>
      <c r="E1512" s="3"/>
      <c r="F1512" s="3"/>
      <c r="G1512" s="3"/>
      <c r="H1512" s="3"/>
      <c r="I1512" s="3"/>
      <c r="J1512" s="3"/>
      <c r="K1512" s="3"/>
      <c r="L1512" s="3"/>
      <c r="M1512" s="3"/>
      <c r="N1512" s="3"/>
      <c r="O1512" s="3"/>
      <c r="P1512" s="3"/>
      <c r="Q1512" s="3"/>
      <c r="R1512" s="3"/>
      <c r="S1512" s="3"/>
      <c r="T1512" s="3"/>
      <c r="U1512" s="3"/>
      <c r="V1512" s="40"/>
      <c r="W1512" s="40"/>
      <c r="X1512" s="40"/>
      <c r="Y1512" s="40"/>
      <c r="Z1512" s="40"/>
      <c r="AA1512" s="40"/>
      <c r="AB1512" s="40"/>
      <c r="AC1512" s="40"/>
      <c r="AD1512" s="40"/>
      <c r="AE1512" s="40"/>
      <c r="AF1512" s="40"/>
      <c r="AG1512" s="40"/>
      <c r="AH1512" s="40"/>
      <c r="AI1512" s="40"/>
      <c r="AJ1512" s="40"/>
      <c r="AK1512" s="40"/>
      <c r="AL1512" s="40"/>
      <c r="AM1512" s="40"/>
      <c r="AN1512" s="40"/>
    </row>
    <row r="1513" spans="1:40" ht="14.5">
      <c r="A1513" s="3"/>
      <c r="B1513" s="3"/>
      <c r="C1513" s="3"/>
      <c r="D1513" s="3"/>
      <c r="E1513" s="3"/>
      <c r="F1513" s="3"/>
      <c r="G1513" s="3"/>
      <c r="H1513" s="3"/>
      <c r="I1513" s="3"/>
      <c r="J1513" s="3"/>
      <c r="K1513" s="3"/>
      <c r="L1513" s="3"/>
      <c r="M1513" s="3"/>
      <c r="N1513" s="3"/>
      <c r="O1513" s="3"/>
      <c r="P1513" s="3"/>
      <c r="Q1513" s="3"/>
      <c r="R1513" s="3"/>
      <c r="S1513" s="3"/>
      <c r="T1513" s="3"/>
      <c r="U1513" s="3"/>
      <c r="V1513" s="40"/>
      <c r="W1513" s="40"/>
      <c r="X1513" s="40"/>
      <c r="Y1513" s="40"/>
      <c r="Z1513" s="40"/>
      <c r="AA1513" s="40"/>
      <c r="AB1513" s="40"/>
      <c r="AC1513" s="40"/>
      <c r="AD1513" s="40"/>
      <c r="AE1513" s="40"/>
      <c r="AF1513" s="40"/>
      <c r="AG1513" s="40"/>
      <c r="AH1513" s="40"/>
      <c r="AI1513" s="40"/>
      <c r="AJ1513" s="40"/>
      <c r="AK1513" s="40"/>
      <c r="AL1513" s="40"/>
      <c r="AM1513" s="40"/>
      <c r="AN1513" s="40"/>
    </row>
    <row r="1514" spans="1:40" ht="14.5">
      <c r="A1514" s="3"/>
      <c r="B1514" s="3"/>
      <c r="C1514" s="3"/>
      <c r="D1514" s="3"/>
      <c r="E1514" s="3"/>
      <c r="F1514" s="3"/>
      <c r="G1514" s="3"/>
      <c r="H1514" s="3"/>
      <c r="I1514" s="3"/>
      <c r="J1514" s="3"/>
      <c r="K1514" s="3"/>
      <c r="L1514" s="3"/>
      <c r="M1514" s="3"/>
      <c r="N1514" s="3"/>
      <c r="O1514" s="3"/>
      <c r="P1514" s="3"/>
      <c r="Q1514" s="3"/>
      <c r="R1514" s="3"/>
      <c r="S1514" s="3"/>
      <c r="T1514" s="3"/>
      <c r="U1514" s="3"/>
      <c r="V1514" s="40"/>
      <c r="W1514" s="40"/>
      <c r="X1514" s="40"/>
      <c r="Y1514" s="40"/>
      <c r="Z1514" s="40"/>
      <c r="AA1514" s="40"/>
      <c r="AB1514" s="40"/>
      <c r="AC1514" s="40"/>
      <c r="AD1514" s="40"/>
      <c r="AE1514" s="40"/>
      <c r="AF1514" s="40"/>
      <c r="AG1514" s="40"/>
      <c r="AH1514" s="40"/>
      <c r="AI1514" s="40"/>
      <c r="AJ1514" s="40"/>
      <c r="AK1514" s="40"/>
      <c r="AL1514" s="40"/>
      <c r="AM1514" s="40"/>
      <c r="AN1514" s="40"/>
    </row>
    <row r="1515" spans="1:40" ht="14.5">
      <c r="A1515" s="3"/>
      <c r="B1515" s="3"/>
      <c r="C1515" s="3"/>
      <c r="D1515" s="3"/>
      <c r="E1515" s="3"/>
      <c r="F1515" s="3"/>
      <c r="G1515" s="3"/>
      <c r="H1515" s="3"/>
      <c r="I1515" s="3"/>
      <c r="J1515" s="3"/>
      <c r="K1515" s="3"/>
      <c r="L1515" s="3"/>
      <c r="M1515" s="3"/>
      <c r="N1515" s="3"/>
      <c r="O1515" s="3"/>
      <c r="P1515" s="3"/>
      <c r="Q1515" s="3"/>
      <c r="R1515" s="3"/>
      <c r="S1515" s="3"/>
      <c r="T1515" s="3"/>
      <c r="U1515" s="3"/>
      <c r="V1515" s="40"/>
      <c r="W1515" s="40"/>
      <c r="X1515" s="40"/>
      <c r="Y1515" s="40"/>
      <c r="Z1515" s="40"/>
      <c r="AA1515" s="40"/>
      <c r="AB1515" s="40"/>
      <c r="AC1515" s="40"/>
      <c r="AD1515" s="40"/>
      <c r="AE1515" s="40"/>
      <c r="AF1515" s="40"/>
      <c r="AG1515" s="40"/>
      <c r="AH1515" s="40"/>
      <c r="AI1515" s="40"/>
      <c r="AJ1515" s="40"/>
      <c r="AK1515" s="40"/>
      <c r="AL1515" s="40"/>
      <c r="AM1515" s="40"/>
      <c r="AN1515" s="40"/>
    </row>
    <row r="1516" spans="1:40" ht="14.5">
      <c r="A1516" s="3"/>
      <c r="B1516" s="3"/>
      <c r="C1516" s="3"/>
      <c r="D1516" s="3"/>
      <c r="E1516" s="3"/>
      <c r="F1516" s="3"/>
      <c r="G1516" s="3"/>
      <c r="H1516" s="3"/>
      <c r="I1516" s="3"/>
      <c r="J1516" s="3"/>
      <c r="K1516" s="3"/>
      <c r="L1516" s="3"/>
      <c r="M1516" s="3"/>
      <c r="N1516" s="3"/>
      <c r="O1516" s="3"/>
      <c r="P1516" s="3"/>
      <c r="Q1516" s="3"/>
      <c r="R1516" s="3"/>
      <c r="S1516" s="3"/>
      <c r="T1516" s="3"/>
      <c r="U1516" s="3"/>
      <c r="V1516" s="40"/>
      <c r="W1516" s="40"/>
      <c r="X1516" s="40"/>
      <c r="Y1516" s="40"/>
      <c r="Z1516" s="40"/>
      <c r="AA1516" s="40"/>
      <c r="AB1516" s="40"/>
      <c r="AC1516" s="40"/>
      <c r="AD1516" s="40"/>
      <c r="AE1516" s="40"/>
      <c r="AF1516" s="40"/>
      <c r="AG1516" s="40"/>
      <c r="AH1516" s="40"/>
      <c r="AI1516" s="40"/>
      <c r="AJ1516" s="40"/>
      <c r="AK1516" s="40"/>
      <c r="AL1516" s="40"/>
      <c r="AM1516" s="40"/>
      <c r="AN1516" s="40"/>
    </row>
    <row r="1517" spans="1:40" ht="14.5">
      <c r="A1517" s="3"/>
      <c r="B1517" s="3"/>
      <c r="C1517" s="3"/>
      <c r="D1517" s="3"/>
      <c r="E1517" s="3"/>
      <c r="F1517" s="3"/>
      <c r="G1517" s="3"/>
      <c r="H1517" s="3"/>
      <c r="I1517" s="3"/>
      <c r="J1517" s="3"/>
      <c r="K1517" s="3"/>
      <c r="L1517" s="3"/>
      <c r="M1517" s="3"/>
      <c r="N1517" s="3"/>
      <c r="O1517" s="3"/>
      <c r="P1517" s="3"/>
      <c r="Q1517" s="3"/>
      <c r="R1517" s="3"/>
      <c r="S1517" s="3"/>
      <c r="T1517" s="3"/>
      <c r="U1517" s="3"/>
      <c r="V1517" s="40"/>
      <c r="W1517" s="40"/>
      <c r="X1517" s="40"/>
      <c r="Y1517" s="40"/>
      <c r="Z1517" s="40"/>
      <c r="AA1517" s="40"/>
      <c r="AB1517" s="40"/>
      <c r="AC1517" s="40"/>
      <c r="AD1517" s="40"/>
      <c r="AE1517" s="40"/>
      <c r="AF1517" s="40"/>
      <c r="AG1517" s="40"/>
      <c r="AH1517" s="40"/>
      <c r="AI1517" s="40"/>
      <c r="AJ1517" s="40"/>
      <c r="AK1517" s="40"/>
      <c r="AL1517" s="40"/>
      <c r="AM1517" s="40"/>
      <c r="AN1517" s="40"/>
    </row>
    <row r="1518" spans="1:40" ht="14.5">
      <c r="A1518" s="3"/>
      <c r="B1518" s="3"/>
      <c r="C1518" s="3"/>
      <c r="D1518" s="3"/>
      <c r="E1518" s="3"/>
      <c r="F1518" s="3"/>
      <c r="G1518" s="3"/>
      <c r="H1518" s="3"/>
      <c r="I1518" s="3"/>
      <c r="J1518" s="3"/>
      <c r="K1518" s="3"/>
      <c r="L1518" s="3"/>
      <c r="M1518" s="3"/>
      <c r="N1518" s="3"/>
      <c r="O1518" s="3"/>
      <c r="P1518" s="3"/>
      <c r="Q1518" s="3"/>
      <c r="R1518" s="3"/>
      <c r="S1518" s="3"/>
      <c r="T1518" s="3"/>
      <c r="U1518" s="3"/>
      <c r="V1518" s="40"/>
      <c r="W1518" s="40"/>
      <c r="X1518" s="40"/>
      <c r="Y1518" s="40"/>
      <c r="Z1518" s="40"/>
      <c r="AA1518" s="40"/>
      <c r="AB1518" s="40"/>
      <c r="AC1518" s="40"/>
      <c r="AD1518" s="40"/>
      <c r="AE1518" s="40"/>
      <c r="AF1518" s="40"/>
      <c r="AG1518" s="40"/>
      <c r="AH1518" s="40"/>
      <c r="AI1518" s="40"/>
      <c r="AJ1518" s="40"/>
      <c r="AK1518" s="40"/>
      <c r="AL1518" s="40"/>
      <c r="AM1518" s="40"/>
      <c r="AN1518" s="40"/>
    </row>
    <row r="1519" spans="1:40" ht="14.5">
      <c r="A1519" s="3"/>
      <c r="B1519" s="3"/>
      <c r="C1519" s="3"/>
      <c r="D1519" s="3"/>
      <c r="E1519" s="3"/>
      <c r="F1519" s="3"/>
      <c r="G1519" s="3"/>
      <c r="H1519" s="3"/>
      <c r="I1519" s="3"/>
      <c r="J1519" s="3"/>
      <c r="K1519" s="3"/>
      <c r="L1519" s="3"/>
      <c r="M1519" s="3"/>
      <c r="N1519" s="3"/>
      <c r="O1519" s="3"/>
      <c r="P1519" s="3"/>
      <c r="Q1519" s="3"/>
      <c r="R1519" s="3"/>
      <c r="S1519" s="3"/>
      <c r="T1519" s="3"/>
      <c r="U1519" s="3"/>
      <c r="V1519" s="40"/>
      <c r="W1519" s="40"/>
      <c r="X1519" s="40"/>
      <c r="Y1519" s="40"/>
      <c r="Z1519" s="40"/>
      <c r="AA1519" s="40"/>
      <c r="AB1519" s="40"/>
      <c r="AC1519" s="40"/>
      <c r="AD1519" s="40"/>
      <c r="AE1519" s="40"/>
      <c r="AF1519" s="40"/>
      <c r="AG1519" s="40"/>
      <c r="AH1519" s="40"/>
      <c r="AI1519" s="40"/>
      <c r="AJ1519" s="40"/>
      <c r="AK1519" s="40"/>
      <c r="AL1519" s="40"/>
      <c r="AM1519" s="40"/>
      <c r="AN1519" s="40"/>
    </row>
    <row r="1520" spans="1:40" ht="14.5">
      <c r="A1520" s="3"/>
      <c r="B1520" s="3"/>
      <c r="C1520" s="3"/>
      <c r="D1520" s="3"/>
      <c r="E1520" s="3"/>
      <c r="F1520" s="3"/>
      <c r="G1520" s="3"/>
      <c r="H1520" s="3"/>
      <c r="I1520" s="3"/>
      <c r="J1520" s="3"/>
      <c r="K1520" s="3"/>
      <c r="L1520" s="3"/>
      <c r="M1520" s="3"/>
      <c r="N1520" s="3"/>
      <c r="O1520" s="3"/>
      <c r="P1520" s="3"/>
      <c r="Q1520" s="3"/>
      <c r="R1520" s="3"/>
      <c r="S1520" s="3"/>
      <c r="T1520" s="3"/>
      <c r="U1520" s="3"/>
      <c r="V1520" s="40"/>
      <c r="W1520" s="40"/>
      <c r="X1520" s="40"/>
      <c r="Y1520" s="40"/>
      <c r="Z1520" s="40"/>
      <c r="AA1520" s="40"/>
      <c r="AB1520" s="40"/>
      <c r="AC1520" s="40"/>
      <c r="AD1520" s="40"/>
      <c r="AE1520" s="40"/>
      <c r="AF1520" s="40"/>
      <c r="AG1520" s="40"/>
      <c r="AH1520" s="40"/>
      <c r="AI1520" s="40"/>
      <c r="AJ1520" s="40"/>
      <c r="AK1520" s="40"/>
      <c r="AL1520" s="40"/>
      <c r="AM1520" s="40"/>
      <c r="AN1520" s="40"/>
    </row>
    <row r="1521" spans="1:40" ht="14.5">
      <c r="A1521" s="3"/>
      <c r="B1521" s="3"/>
      <c r="C1521" s="3"/>
      <c r="D1521" s="3"/>
      <c r="E1521" s="3"/>
      <c r="F1521" s="3"/>
      <c r="G1521" s="3"/>
      <c r="H1521" s="3"/>
      <c r="I1521" s="3"/>
      <c r="J1521" s="3"/>
      <c r="K1521" s="3"/>
      <c r="L1521" s="3"/>
      <c r="M1521" s="3"/>
      <c r="N1521" s="3"/>
      <c r="O1521" s="3"/>
      <c r="P1521" s="3"/>
      <c r="Q1521" s="3"/>
      <c r="R1521" s="3"/>
      <c r="S1521" s="3"/>
      <c r="T1521" s="3"/>
      <c r="U1521" s="3"/>
      <c r="V1521" s="40"/>
      <c r="W1521" s="40"/>
      <c r="X1521" s="40"/>
      <c r="Y1521" s="40"/>
      <c r="Z1521" s="40"/>
      <c r="AA1521" s="40"/>
      <c r="AB1521" s="40"/>
      <c r="AC1521" s="40"/>
      <c r="AD1521" s="40"/>
      <c r="AE1521" s="40"/>
      <c r="AF1521" s="40"/>
      <c r="AG1521" s="40"/>
      <c r="AH1521" s="40"/>
      <c r="AI1521" s="40"/>
      <c r="AJ1521" s="40"/>
      <c r="AK1521" s="40"/>
      <c r="AL1521" s="40"/>
      <c r="AM1521" s="40"/>
      <c r="AN1521" s="40"/>
    </row>
    <row r="1522" spans="1:40" ht="14.5">
      <c r="A1522" s="3"/>
      <c r="B1522" s="3"/>
      <c r="C1522" s="3"/>
      <c r="D1522" s="3"/>
      <c r="E1522" s="3"/>
      <c r="F1522" s="3"/>
      <c r="G1522" s="3"/>
      <c r="H1522" s="3"/>
      <c r="I1522" s="3"/>
      <c r="J1522" s="3"/>
      <c r="K1522" s="3"/>
      <c r="L1522" s="3"/>
      <c r="M1522" s="3"/>
      <c r="N1522" s="3"/>
      <c r="O1522" s="3"/>
      <c r="P1522" s="3"/>
      <c r="Q1522" s="3"/>
      <c r="R1522" s="3"/>
      <c r="S1522" s="3"/>
      <c r="T1522" s="3"/>
      <c r="U1522" s="3"/>
      <c r="V1522" s="40"/>
      <c r="W1522" s="40"/>
      <c r="X1522" s="40"/>
      <c r="Y1522" s="40"/>
      <c r="Z1522" s="40"/>
      <c r="AA1522" s="40"/>
      <c r="AB1522" s="40"/>
      <c r="AC1522" s="40"/>
      <c r="AD1522" s="40"/>
      <c r="AE1522" s="40"/>
      <c r="AF1522" s="40"/>
      <c r="AG1522" s="40"/>
      <c r="AH1522" s="40"/>
      <c r="AI1522" s="40"/>
      <c r="AJ1522" s="40"/>
      <c r="AK1522" s="40"/>
      <c r="AL1522" s="40"/>
      <c r="AM1522" s="40"/>
      <c r="AN1522" s="40"/>
    </row>
    <row r="1523" spans="1:40" ht="14.5">
      <c r="A1523" s="3"/>
      <c r="B1523" s="3"/>
      <c r="C1523" s="3"/>
      <c r="D1523" s="3"/>
      <c r="E1523" s="3"/>
      <c r="F1523" s="3"/>
      <c r="G1523" s="3"/>
      <c r="H1523" s="3"/>
      <c r="I1523" s="3"/>
      <c r="J1523" s="3"/>
      <c r="K1523" s="3"/>
      <c r="L1523" s="3"/>
      <c r="M1523" s="3"/>
      <c r="N1523" s="3"/>
      <c r="O1523" s="3"/>
      <c r="P1523" s="3"/>
      <c r="Q1523" s="3"/>
      <c r="R1523" s="3"/>
      <c r="S1523" s="3"/>
      <c r="T1523" s="3"/>
      <c r="U1523" s="3"/>
      <c r="V1523" s="40"/>
      <c r="W1523" s="40"/>
      <c r="X1523" s="40"/>
      <c r="Y1523" s="40"/>
      <c r="Z1523" s="40"/>
      <c r="AA1523" s="40"/>
      <c r="AB1523" s="40"/>
      <c r="AC1523" s="40"/>
      <c r="AD1523" s="40"/>
      <c r="AE1523" s="40"/>
      <c r="AF1523" s="40"/>
      <c r="AG1523" s="40"/>
      <c r="AH1523" s="40"/>
      <c r="AI1523" s="40"/>
      <c r="AJ1523" s="40"/>
      <c r="AK1523" s="40"/>
      <c r="AL1523" s="40"/>
      <c r="AM1523" s="40"/>
      <c r="AN1523" s="40"/>
    </row>
    <row r="1524" spans="1:40" ht="14.5">
      <c r="A1524" s="3"/>
      <c r="B1524" s="3"/>
      <c r="C1524" s="3"/>
      <c r="D1524" s="3"/>
      <c r="E1524" s="3"/>
      <c r="F1524" s="3"/>
      <c r="G1524" s="3"/>
      <c r="H1524" s="3"/>
      <c r="I1524" s="3"/>
      <c r="J1524" s="3"/>
      <c r="K1524" s="3"/>
      <c r="L1524" s="3"/>
      <c r="M1524" s="3"/>
      <c r="N1524" s="3"/>
      <c r="O1524" s="3"/>
      <c r="P1524" s="3"/>
      <c r="Q1524" s="3"/>
      <c r="R1524" s="3"/>
      <c r="S1524" s="3"/>
      <c r="T1524" s="3"/>
      <c r="U1524" s="3"/>
      <c r="V1524" s="40"/>
      <c r="W1524" s="40"/>
      <c r="X1524" s="40"/>
      <c r="Y1524" s="40"/>
      <c r="Z1524" s="40"/>
      <c r="AA1524" s="40"/>
      <c r="AB1524" s="40"/>
      <c r="AC1524" s="40"/>
      <c r="AD1524" s="40"/>
      <c r="AE1524" s="40"/>
      <c r="AF1524" s="40"/>
      <c r="AG1524" s="40"/>
      <c r="AH1524" s="40"/>
      <c r="AI1524" s="40"/>
      <c r="AJ1524" s="40"/>
      <c r="AK1524" s="40"/>
      <c r="AL1524" s="40"/>
      <c r="AM1524" s="40"/>
      <c r="AN1524" s="40"/>
    </row>
    <row r="1525" spans="1:40" ht="14.5">
      <c r="A1525" s="3"/>
      <c r="B1525" s="3"/>
      <c r="C1525" s="3"/>
      <c r="D1525" s="3"/>
      <c r="E1525" s="3"/>
      <c r="F1525" s="3"/>
      <c r="G1525" s="3"/>
      <c r="H1525" s="3"/>
      <c r="I1525" s="3"/>
      <c r="J1525" s="3"/>
      <c r="K1525" s="3"/>
      <c r="L1525" s="3"/>
      <c r="M1525" s="3"/>
      <c r="N1525" s="3"/>
      <c r="O1525" s="3"/>
      <c r="P1525" s="3"/>
      <c r="Q1525" s="3"/>
      <c r="R1525" s="3"/>
      <c r="S1525" s="3"/>
      <c r="T1525" s="3"/>
      <c r="U1525" s="3"/>
      <c r="V1525" s="40"/>
      <c r="W1525" s="40"/>
      <c r="X1525" s="40"/>
      <c r="Y1525" s="40"/>
      <c r="Z1525" s="40"/>
      <c r="AA1525" s="40"/>
      <c r="AB1525" s="40"/>
      <c r="AC1525" s="40"/>
      <c r="AD1525" s="40"/>
      <c r="AE1525" s="40"/>
      <c r="AF1525" s="40"/>
      <c r="AG1525" s="40"/>
      <c r="AH1525" s="40"/>
      <c r="AI1525" s="40"/>
      <c r="AJ1525" s="40"/>
      <c r="AK1525" s="40"/>
      <c r="AL1525" s="40"/>
      <c r="AM1525" s="40"/>
      <c r="AN1525" s="40"/>
    </row>
    <row r="1526" spans="1:40" ht="14.5">
      <c r="A1526" s="3"/>
      <c r="B1526" s="3"/>
      <c r="C1526" s="3"/>
      <c r="D1526" s="3"/>
      <c r="E1526" s="3"/>
      <c r="F1526" s="3"/>
      <c r="G1526" s="3"/>
      <c r="H1526" s="3"/>
      <c r="I1526" s="3"/>
      <c r="J1526" s="3"/>
      <c r="K1526" s="3"/>
      <c r="L1526" s="3"/>
      <c r="M1526" s="3"/>
      <c r="N1526" s="3"/>
      <c r="O1526" s="3"/>
      <c r="P1526" s="3"/>
      <c r="Q1526" s="3"/>
      <c r="R1526" s="3"/>
      <c r="S1526" s="3"/>
      <c r="T1526" s="3"/>
      <c r="U1526" s="3"/>
      <c r="V1526" s="40"/>
      <c r="W1526" s="40"/>
      <c r="X1526" s="40"/>
      <c r="Y1526" s="40"/>
      <c r="Z1526" s="40"/>
      <c r="AA1526" s="40"/>
      <c r="AB1526" s="40"/>
      <c r="AC1526" s="40"/>
      <c r="AD1526" s="40"/>
      <c r="AE1526" s="40"/>
      <c r="AF1526" s="40"/>
      <c r="AG1526" s="40"/>
      <c r="AH1526" s="40"/>
      <c r="AI1526" s="40"/>
      <c r="AJ1526" s="40"/>
      <c r="AK1526" s="40"/>
      <c r="AL1526" s="40"/>
      <c r="AM1526" s="40"/>
      <c r="AN1526" s="40"/>
    </row>
    <row r="1527" spans="1:40" ht="14.5">
      <c r="A1527" s="3"/>
      <c r="B1527" s="3"/>
      <c r="C1527" s="3"/>
      <c r="D1527" s="3"/>
      <c r="E1527" s="3"/>
      <c r="F1527" s="3"/>
      <c r="G1527" s="3"/>
      <c r="H1527" s="3"/>
      <c r="I1527" s="3"/>
      <c r="J1527" s="3"/>
      <c r="K1527" s="3"/>
      <c r="L1527" s="3"/>
      <c r="M1527" s="3"/>
      <c r="N1527" s="3"/>
      <c r="O1527" s="3"/>
      <c r="P1527" s="3"/>
      <c r="Q1527" s="3"/>
      <c r="R1527" s="3"/>
      <c r="S1527" s="3"/>
      <c r="T1527" s="3"/>
      <c r="U1527" s="3"/>
      <c r="V1527" s="40"/>
      <c r="W1527" s="40"/>
      <c r="X1527" s="40"/>
      <c r="Y1527" s="40"/>
      <c r="Z1527" s="40"/>
      <c r="AA1527" s="40"/>
      <c r="AB1527" s="40"/>
      <c r="AC1527" s="40"/>
      <c r="AD1527" s="40"/>
      <c r="AE1527" s="40"/>
      <c r="AF1527" s="40"/>
      <c r="AG1527" s="40"/>
      <c r="AH1527" s="40"/>
      <c r="AI1527" s="40"/>
      <c r="AJ1527" s="40"/>
      <c r="AK1527" s="40"/>
      <c r="AL1527" s="40"/>
      <c r="AM1527" s="40"/>
      <c r="AN1527" s="40"/>
    </row>
    <row r="1528" spans="1:40" ht="14.5">
      <c r="A1528" s="3"/>
      <c r="B1528" s="3"/>
      <c r="C1528" s="3"/>
      <c r="D1528" s="3"/>
      <c r="E1528" s="3"/>
      <c r="F1528" s="3"/>
      <c r="G1528" s="3"/>
      <c r="H1528" s="3"/>
      <c r="I1528" s="3"/>
      <c r="J1528" s="3"/>
      <c r="K1528" s="3"/>
      <c r="L1528" s="3"/>
      <c r="M1528" s="3"/>
      <c r="N1528" s="3"/>
      <c r="O1528" s="3"/>
      <c r="P1528" s="3"/>
      <c r="Q1528" s="3"/>
      <c r="R1528" s="3"/>
      <c r="S1528" s="3"/>
      <c r="T1528" s="3"/>
      <c r="U1528" s="3"/>
      <c r="V1528" s="40"/>
      <c r="W1528" s="40"/>
      <c r="X1528" s="40"/>
      <c r="Y1528" s="40"/>
      <c r="Z1528" s="40"/>
      <c r="AA1528" s="40"/>
      <c r="AB1528" s="40"/>
      <c r="AC1528" s="40"/>
      <c r="AD1528" s="40"/>
      <c r="AE1528" s="40"/>
      <c r="AF1528" s="40"/>
      <c r="AG1528" s="40"/>
      <c r="AH1528" s="40"/>
      <c r="AI1528" s="40"/>
      <c r="AJ1528" s="40"/>
      <c r="AK1528" s="40"/>
      <c r="AL1528" s="40"/>
      <c r="AM1528" s="40"/>
      <c r="AN1528" s="40"/>
    </row>
    <row r="1529" spans="1:40" ht="14.5">
      <c r="A1529" s="3"/>
      <c r="B1529" s="3"/>
      <c r="C1529" s="3"/>
      <c r="D1529" s="3"/>
      <c r="E1529" s="3"/>
      <c r="F1529" s="3"/>
      <c r="G1529" s="3"/>
      <c r="H1529" s="3"/>
      <c r="I1529" s="3"/>
      <c r="J1529" s="3"/>
      <c r="K1529" s="3"/>
      <c r="L1529" s="3"/>
      <c r="M1529" s="3"/>
      <c r="N1529" s="3"/>
      <c r="O1529" s="3"/>
      <c r="P1529" s="3"/>
      <c r="Q1529" s="3"/>
      <c r="R1529" s="3"/>
      <c r="S1529" s="3"/>
      <c r="T1529" s="3"/>
      <c r="U1529" s="3"/>
      <c r="V1529" s="40"/>
      <c r="W1529" s="40"/>
      <c r="X1529" s="40"/>
      <c r="Y1529" s="40"/>
      <c r="Z1529" s="40"/>
      <c r="AA1529" s="40"/>
      <c r="AB1529" s="40"/>
      <c r="AC1529" s="40"/>
      <c r="AD1529" s="40"/>
      <c r="AE1529" s="40"/>
      <c r="AF1529" s="40"/>
      <c r="AG1529" s="40"/>
      <c r="AH1529" s="40"/>
      <c r="AI1529" s="40"/>
      <c r="AJ1529" s="40"/>
      <c r="AK1529" s="40"/>
      <c r="AL1529" s="40"/>
      <c r="AM1529" s="40"/>
      <c r="AN1529" s="40"/>
    </row>
    <row r="1530" spans="1:40" ht="14.5">
      <c r="A1530" s="3"/>
      <c r="B1530" s="3"/>
      <c r="C1530" s="3"/>
      <c r="D1530" s="3"/>
      <c r="E1530" s="3"/>
      <c r="F1530" s="3"/>
      <c r="G1530" s="3"/>
      <c r="H1530" s="3"/>
      <c r="I1530" s="3"/>
      <c r="J1530" s="3"/>
      <c r="K1530" s="3"/>
      <c r="L1530" s="3"/>
      <c r="M1530" s="3"/>
      <c r="N1530" s="3"/>
      <c r="O1530" s="3"/>
      <c r="P1530" s="3"/>
      <c r="Q1530" s="3"/>
      <c r="R1530" s="3"/>
      <c r="S1530" s="3"/>
      <c r="T1530" s="3"/>
      <c r="U1530" s="3"/>
      <c r="V1530" s="40"/>
      <c r="W1530" s="40"/>
      <c r="X1530" s="40"/>
      <c r="Y1530" s="40"/>
      <c r="Z1530" s="40"/>
      <c r="AA1530" s="40"/>
      <c r="AB1530" s="40"/>
      <c r="AC1530" s="40"/>
      <c r="AD1530" s="40"/>
      <c r="AE1530" s="40"/>
      <c r="AF1530" s="40"/>
      <c r="AG1530" s="40"/>
      <c r="AH1530" s="40"/>
      <c r="AI1530" s="40"/>
      <c r="AJ1530" s="40"/>
      <c r="AK1530" s="40"/>
      <c r="AL1530" s="40"/>
      <c r="AM1530" s="40"/>
      <c r="AN1530" s="40"/>
    </row>
    <row r="1531" spans="1:40" ht="14.5">
      <c r="A1531" s="3"/>
      <c r="B1531" s="3"/>
      <c r="C1531" s="3"/>
      <c r="D1531" s="3"/>
      <c r="E1531" s="3"/>
      <c r="F1531" s="3"/>
      <c r="G1531" s="3"/>
      <c r="H1531" s="3"/>
      <c r="I1531" s="3"/>
      <c r="J1531" s="3"/>
      <c r="K1531" s="3"/>
      <c r="L1531" s="3"/>
      <c r="M1531" s="3"/>
      <c r="N1531" s="3"/>
      <c r="O1531" s="3"/>
      <c r="P1531" s="3"/>
      <c r="Q1531" s="3"/>
      <c r="R1531" s="3"/>
      <c r="S1531" s="3"/>
      <c r="T1531" s="3"/>
      <c r="U1531" s="3"/>
      <c r="V1531" s="40"/>
      <c r="W1531" s="40"/>
      <c r="X1531" s="40"/>
      <c r="Y1531" s="40"/>
      <c r="Z1531" s="40"/>
      <c r="AA1531" s="40"/>
      <c r="AB1531" s="40"/>
      <c r="AC1531" s="40"/>
      <c r="AD1531" s="40"/>
      <c r="AE1531" s="40"/>
      <c r="AF1531" s="40"/>
      <c r="AG1531" s="40"/>
      <c r="AH1531" s="40"/>
      <c r="AI1531" s="40"/>
      <c r="AJ1531" s="40"/>
      <c r="AK1531" s="40"/>
      <c r="AL1531" s="40"/>
      <c r="AM1531" s="40"/>
      <c r="AN1531" s="40"/>
    </row>
    <row r="1532" spans="1:40" ht="14.5">
      <c r="A1532" s="3"/>
      <c r="B1532" s="3"/>
      <c r="C1532" s="3"/>
      <c r="D1532" s="3"/>
      <c r="E1532" s="3"/>
      <c r="F1532" s="3"/>
      <c r="G1532" s="3"/>
      <c r="H1532" s="3"/>
      <c r="I1532" s="3"/>
      <c r="J1532" s="3"/>
      <c r="K1532" s="3"/>
      <c r="L1532" s="3"/>
      <c r="M1532" s="3"/>
      <c r="N1532" s="3"/>
      <c r="O1532" s="3"/>
      <c r="P1532" s="3"/>
      <c r="Q1532" s="3"/>
      <c r="R1532" s="3"/>
      <c r="S1532" s="3"/>
      <c r="T1532" s="3"/>
      <c r="U1532" s="3"/>
      <c r="V1532" s="40"/>
      <c r="W1532" s="40"/>
      <c r="X1532" s="40"/>
      <c r="Y1532" s="40"/>
      <c r="Z1532" s="40"/>
      <c r="AA1532" s="40"/>
      <c r="AB1532" s="40"/>
      <c r="AC1532" s="40"/>
      <c r="AD1532" s="40"/>
      <c r="AE1532" s="40"/>
      <c r="AF1532" s="40"/>
      <c r="AG1532" s="40"/>
      <c r="AH1532" s="40"/>
      <c r="AI1532" s="40"/>
      <c r="AJ1532" s="40"/>
      <c r="AK1532" s="40"/>
      <c r="AL1532" s="40"/>
      <c r="AM1532" s="40"/>
      <c r="AN1532" s="40"/>
    </row>
    <row r="1533" spans="1:40" ht="14.5">
      <c r="A1533" s="3"/>
      <c r="B1533" s="3"/>
      <c r="C1533" s="3"/>
      <c r="D1533" s="3"/>
      <c r="E1533" s="3"/>
      <c r="F1533" s="3"/>
      <c r="G1533" s="3"/>
      <c r="H1533" s="3"/>
      <c r="I1533" s="3"/>
      <c r="J1533" s="3"/>
      <c r="K1533" s="3"/>
      <c r="L1533" s="3"/>
      <c r="M1533" s="3"/>
      <c r="N1533" s="3"/>
      <c r="O1533" s="3"/>
      <c r="P1533" s="3"/>
      <c r="Q1533" s="3"/>
      <c r="R1533" s="3"/>
      <c r="S1533" s="3"/>
      <c r="T1533" s="3"/>
      <c r="U1533" s="3"/>
      <c r="V1533" s="40"/>
      <c r="W1533" s="40"/>
      <c r="X1533" s="40"/>
      <c r="Y1533" s="40"/>
      <c r="Z1533" s="40"/>
      <c r="AA1533" s="40"/>
      <c r="AB1533" s="40"/>
      <c r="AC1533" s="40"/>
      <c r="AD1533" s="40"/>
      <c r="AE1533" s="40"/>
      <c r="AF1533" s="40"/>
      <c r="AG1533" s="40"/>
      <c r="AH1533" s="40"/>
      <c r="AI1533" s="40"/>
      <c r="AJ1533" s="40"/>
      <c r="AK1533" s="40"/>
      <c r="AL1533" s="40"/>
      <c r="AM1533" s="40"/>
      <c r="AN1533" s="40"/>
    </row>
    <row r="1534" spans="1:40" ht="14.5">
      <c r="A1534" s="3"/>
      <c r="B1534" s="3"/>
      <c r="C1534" s="3"/>
      <c r="D1534" s="3"/>
      <c r="E1534" s="3"/>
      <c r="F1534" s="3"/>
      <c r="G1534" s="3"/>
      <c r="H1534" s="3"/>
      <c r="I1534" s="3"/>
      <c r="J1534" s="3"/>
      <c r="K1534" s="3"/>
      <c r="L1534" s="3"/>
      <c r="M1534" s="3"/>
      <c r="N1534" s="3"/>
      <c r="O1534" s="3"/>
      <c r="P1534" s="3"/>
      <c r="Q1534" s="3"/>
      <c r="R1534" s="3"/>
      <c r="S1534" s="3"/>
      <c r="T1534" s="3"/>
      <c r="U1534" s="3"/>
      <c r="V1534" s="40"/>
      <c r="W1534" s="40"/>
      <c r="X1534" s="40"/>
      <c r="Y1534" s="40"/>
      <c r="Z1534" s="40"/>
      <c r="AA1534" s="40"/>
      <c r="AB1534" s="40"/>
      <c r="AC1534" s="40"/>
      <c r="AD1534" s="40"/>
      <c r="AE1534" s="40"/>
      <c r="AF1534" s="40"/>
      <c r="AG1534" s="40"/>
      <c r="AH1534" s="40"/>
      <c r="AI1534" s="40"/>
      <c r="AJ1534" s="40"/>
      <c r="AK1534" s="40"/>
      <c r="AL1534" s="40"/>
      <c r="AM1534" s="40"/>
      <c r="AN1534" s="40"/>
    </row>
    <row r="1535" spans="1:40" ht="14.5">
      <c r="A1535" s="3"/>
      <c r="B1535" s="3"/>
      <c r="C1535" s="3"/>
      <c r="D1535" s="3"/>
      <c r="E1535" s="3"/>
      <c r="F1535" s="3"/>
      <c r="G1535" s="3"/>
      <c r="H1535" s="3"/>
      <c r="I1535" s="3"/>
      <c r="J1535" s="3"/>
      <c r="K1535" s="3"/>
      <c r="L1535" s="3"/>
      <c r="M1535" s="3"/>
      <c r="N1535" s="3"/>
      <c r="O1535" s="3"/>
      <c r="P1535" s="3"/>
      <c r="Q1535" s="3"/>
      <c r="R1535" s="3"/>
      <c r="S1535" s="3"/>
      <c r="T1535" s="3"/>
      <c r="U1535" s="3"/>
      <c r="V1535" s="40"/>
      <c r="W1535" s="40"/>
      <c r="X1535" s="40"/>
      <c r="Y1535" s="40"/>
      <c r="Z1535" s="40"/>
      <c r="AA1535" s="40"/>
      <c r="AB1535" s="40"/>
      <c r="AC1535" s="40"/>
      <c r="AD1535" s="40"/>
      <c r="AE1535" s="40"/>
      <c r="AF1535" s="40"/>
      <c r="AG1535" s="40"/>
      <c r="AH1535" s="40"/>
      <c r="AI1535" s="40"/>
      <c r="AJ1535" s="40"/>
      <c r="AK1535" s="40"/>
      <c r="AL1535" s="40"/>
      <c r="AM1535" s="40"/>
      <c r="AN1535" s="40"/>
    </row>
    <row r="1536" spans="1:40" ht="14.5">
      <c r="A1536" s="3"/>
      <c r="B1536" s="3"/>
      <c r="C1536" s="3"/>
      <c r="D1536" s="3"/>
      <c r="E1536" s="3"/>
      <c r="F1536" s="3"/>
      <c r="G1536" s="3"/>
      <c r="H1536" s="3"/>
      <c r="I1536" s="3"/>
      <c r="J1536" s="3"/>
      <c r="K1536" s="3"/>
      <c r="L1536" s="3"/>
      <c r="M1536" s="3"/>
      <c r="N1536" s="3"/>
      <c r="O1536" s="3"/>
      <c r="P1536" s="3"/>
      <c r="Q1536" s="3"/>
      <c r="R1536" s="3"/>
      <c r="S1536" s="3"/>
      <c r="T1536" s="3"/>
      <c r="U1536" s="3"/>
      <c r="V1536" s="40"/>
      <c r="W1536" s="40"/>
      <c r="X1536" s="40"/>
      <c r="Y1536" s="40"/>
      <c r="Z1536" s="40"/>
      <c r="AA1536" s="40"/>
      <c r="AB1536" s="40"/>
      <c r="AC1536" s="40"/>
      <c r="AD1536" s="40"/>
      <c r="AE1536" s="40"/>
      <c r="AF1536" s="40"/>
      <c r="AG1536" s="40"/>
      <c r="AH1536" s="40"/>
      <c r="AI1536" s="40"/>
      <c r="AJ1536" s="40"/>
      <c r="AK1536" s="40"/>
      <c r="AL1536" s="40"/>
      <c r="AM1536" s="40"/>
      <c r="AN1536" s="40"/>
    </row>
    <row r="1537" spans="1:40" ht="14.5">
      <c r="A1537" s="3"/>
      <c r="B1537" s="3"/>
      <c r="C1537" s="3"/>
      <c r="D1537" s="3"/>
      <c r="E1537" s="3"/>
      <c r="F1537" s="3"/>
      <c r="G1537" s="3"/>
      <c r="H1537" s="3"/>
      <c r="I1537" s="3"/>
      <c r="J1537" s="3"/>
      <c r="K1537" s="3"/>
      <c r="L1537" s="3"/>
      <c r="M1537" s="3"/>
      <c r="N1537" s="3"/>
      <c r="O1537" s="3"/>
      <c r="P1537" s="3"/>
      <c r="Q1537" s="3"/>
      <c r="R1537" s="3"/>
      <c r="S1537" s="3"/>
      <c r="T1537" s="3"/>
      <c r="U1537" s="3"/>
      <c r="V1537" s="40"/>
      <c r="W1537" s="40"/>
      <c r="X1537" s="40"/>
      <c r="Y1537" s="40"/>
      <c r="Z1537" s="40"/>
      <c r="AA1537" s="40"/>
      <c r="AB1537" s="40"/>
      <c r="AC1537" s="40"/>
      <c r="AD1537" s="40"/>
      <c r="AE1537" s="40"/>
      <c r="AF1537" s="40"/>
      <c r="AG1537" s="40"/>
      <c r="AH1537" s="40"/>
      <c r="AI1537" s="40"/>
      <c r="AJ1537" s="40"/>
      <c r="AK1537" s="40"/>
      <c r="AL1537" s="40"/>
      <c r="AM1537" s="40"/>
      <c r="AN1537" s="40"/>
    </row>
    <row r="1538" spans="1:40" ht="14.5">
      <c r="A1538" s="3"/>
      <c r="B1538" s="3"/>
      <c r="C1538" s="3"/>
      <c r="D1538" s="3"/>
      <c r="E1538" s="3"/>
      <c r="F1538" s="3"/>
      <c r="G1538" s="3"/>
      <c r="H1538" s="3"/>
      <c r="I1538" s="3"/>
      <c r="J1538" s="3"/>
      <c r="K1538" s="3"/>
      <c r="L1538" s="3"/>
      <c r="M1538" s="3"/>
      <c r="N1538" s="3"/>
      <c r="O1538" s="3"/>
      <c r="P1538" s="3"/>
      <c r="Q1538" s="3"/>
      <c r="R1538" s="3"/>
      <c r="S1538" s="3"/>
      <c r="T1538" s="3"/>
      <c r="U1538" s="3"/>
      <c r="V1538" s="40"/>
      <c r="W1538" s="40"/>
      <c r="X1538" s="40"/>
      <c r="Y1538" s="40"/>
      <c r="Z1538" s="40"/>
      <c r="AA1538" s="40"/>
      <c r="AB1538" s="40"/>
      <c r="AC1538" s="40"/>
      <c r="AD1538" s="40"/>
      <c r="AE1538" s="40"/>
      <c r="AF1538" s="40"/>
      <c r="AG1538" s="40"/>
      <c r="AH1538" s="40"/>
      <c r="AI1538" s="40"/>
      <c r="AJ1538" s="40"/>
      <c r="AK1538" s="40"/>
      <c r="AL1538" s="40"/>
      <c r="AM1538" s="40"/>
      <c r="AN1538" s="40"/>
    </row>
    <row r="1539" spans="1:40" ht="14.5">
      <c r="A1539" s="3"/>
      <c r="B1539" s="3"/>
      <c r="C1539" s="3"/>
      <c r="D1539" s="3"/>
      <c r="E1539" s="3"/>
      <c r="F1539" s="3"/>
      <c r="G1539" s="3"/>
      <c r="H1539" s="3"/>
      <c r="I1539" s="3"/>
      <c r="J1539" s="3"/>
      <c r="K1539" s="3"/>
      <c r="L1539" s="3"/>
      <c r="M1539" s="3"/>
      <c r="N1539" s="3"/>
      <c r="O1539" s="3"/>
      <c r="P1539" s="3"/>
      <c r="Q1539" s="3"/>
      <c r="R1539" s="3"/>
      <c r="S1539" s="3"/>
      <c r="T1539" s="3"/>
      <c r="U1539" s="3"/>
      <c r="V1539" s="40"/>
      <c r="W1539" s="40"/>
      <c r="X1539" s="40"/>
      <c r="Y1539" s="40"/>
      <c r="Z1539" s="40"/>
      <c r="AA1539" s="40"/>
      <c r="AB1539" s="40"/>
      <c r="AC1539" s="40"/>
      <c r="AD1539" s="40"/>
      <c r="AE1539" s="40"/>
      <c r="AF1539" s="40"/>
      <c r="AG1539" s="40"/>
      <c r="AH1539" s="40"/>
      <c r="AI1539" s="40"/>
      <c r="AJ1539" s="40"/>
      <c r="AK1539" s="40"/>
      <c r="AL1539" s="40"/>
      <c r="AM1539" s="40"/>
      <c r="AN1539" s="40"/>
    </row>
    <row r="1540" spans="1:40" ht="14.5">
      <c r="A1540" s="3"/>
      <c r="B1540" s="3"/>
      <c r="C1540" s="3"/>
      <c r="D1540" s="3"/>
      <c r="E1540" s="3"/>
      <c r="F1540" s="3"/>
      <c r="G1540" s="3"/>
      <c r="H1540" s="3"/>
      <c r="I1540" s="3"/>
      <c r="J1540" s="3"/>
      <c r="K1540" s="3"/>
      <c r="L1540" s="3"/>
      <c r="M1540" s="3"/>
      <c r="N1540" s="3"/>
      <c r="O1540" s="3"/>
      <c r="P1540" s="3"/>
      <c r="Q1540" s="3"/>
      <c r="R1540" s="3"/>
      <c r="S1540" s="3"/>
      <c r="T1540" s="3"/>
      <c r="U1540" s="3"/>
      <c r="V1540" s="40"/>
      <c r="W1540" s="40"/>
      <c r="X1540" s="40"/>
      <c r="Y1540" s="40"/>
      <c r="Z1540" s="40"/>
      <c r="AA1540" s="40"/>
      <c r="AB1540" s="40"/>
      <c r="AC1540" s="40"/>
      <c r="AD1540" s="40"/>
      <c r="AE1540" s="40"/>
      <c r="AF1540" s="40"/>
      <c r="AG1540" s="40"/>
      <c r="AH1540" s="40"/>
      <c r="AI1540" s="40"/>
      <c r="AJ1540" s="40"/>
      <c r="AK1540" s="40"/>
      <c r="AL1540" s="40"/>
      <c r="AM1540" s="40"/>
      <c r="AN1540" s="40"/>
    </row>
    <row r="1541" spans="1:40" ht="14.5">
      <c r="A1541" s="3"/>
      <c r="B1541" s="3"/>
      <c r="C1541" s="3"/>
      <c r="D1541" s="3"/>
      <c r="E1541" s="3"/>
      <c r="F1541" s="3"/>
      <c r="G1541" s="3"/>
      <c r="H1541" s="3"/>
      <c r="I1541" s="3"/>
      <c r="J1541" s="3"/>
      <c r="K1541" s="3"/>
      <c r="L1541" s="3"/>
      <c r="M1541" s="3"/>
      <c r="N1541" s="3"/>
      <c r="O1541" s="3"/>
      <c r="P1541" s="3"/>
      <c r="Q1541" s="3"/>
      <c r="R1541" s="3"/>
      <c r="S1541" s="3"/>
      <c r="T1541" s="3"/>
      <c r="U1541" s="3"/>
      <c r="V1541" s="40"/>
      <c r="W1541" s="40"/>
      <c r="X1541" s="40"/>
      <c r="Y1541" s="40"/>
      <c r="Z1541" s="40"/>
      <c r="AA1541" s="40"/>
      <c r="AB1541" s="40"/>
      <c r="AC1541" s="40"/>
      <c r="AD1541" s="40"/>
      <c r="AE1541" s="40"/>
      <c r="AF1541" s="40"/>
      <c r="AG1541" s="40"/>
      <c r="AH1541" s="40"/>
      <c r="AI1541" s="40"/>
      <c r="AJ1541" s="40"/>
      <c r="AK1541" s="40"/>
      <c r="AL1541" s="40"/>
      <c r="AM1541" s="40"/>
      <c r="AN1541" s="40"/>
    </row>
    <row r="1542" spans="1:40" ht="14.5">
      <c r="A1542" s="3"/>
      <c r="B1542" s="3"/>
      <c r="C1542" s="3"/>
      <c r="D1542" s="3"/>
      <c r="E1542" s="3"/>
      <c r="F1542" s="3"/>
      <c r="G1542" s="3"/>
      <c r="H1542" s="3"/>
      <c r="I1542" s="3"/>
      <c r="J1542" s="3"/>
      <c r="K1542" s="3"/>
      <c r="L1542" s="3"/>
      <c r="M1542" s="3"/>
      <c r="N1542" s="3"/>
      <c r="O1542" s="3"/>
      <c r="P1542" s="3"/>
      <c r="Q1542" s="3"/>
      <c r="R1542" s="3"/>
      <c r="S1542" s="3"/>
      <c r="T1542" s="3"/>
      <c r="U1542" s="3"/>
      <c r="V1542" s="40"/>
      <c r="W1542" s="40"/>
      <c r="X1542" s="40"/>
      <c r="Y1542" s="40"/>
      <c r="Z1542" s="40"/>
      <c r="AA1542" s="40"/>
      <c r="AB1542" s="40"/>
      <c r="AC1542" s="40"/>
      <c r="AD1542" s="40"/>
      <c r="AE1542" s="40"/>
      <c r="AF1542" s="40"/>
      <c r="AG1542" s="40"/>
      <c r="AH1542" s="40"/>
      <c r="AI1542" s="40"/>
      <c r="AJ1542" s="40"/>
      <c r="AK1542" s="40"/>
      <c r="AL1542" s="40"/>
      <c r="AM1542" s="40"/>
      <c r="AN1542" s="40"/>
    </row>
    <row r="1543" spans="1:40" ht="14.5">
      <c r="A1543" s="3"/>
      <c r="B1543" s="3"/>
      <c r="C1543" s="3"/>
      <c r="D1543" s="3"/>
      <c r="E1543" s="3"/>
      <c r="F1543" s="3"/>
      <c r="G1543" s="3"/>
      <c r="H1543" s="3"/>
      <c r="I1543" s="3"/>
      <c r="J1543" s="3"/>
      <c r="K1543" s="3"/>
      <c r="L1543" s="3"/>
      <c r="M1543" s="3"/>
      <c r="N1543" s="3"/>
      <c r="O1543" s="3"/>
      <c r="P1543" s="3"/>
      <c r="Q1543" s="3"/>
      <c r="R1543" s="3"/>
      <c r="S1543" s="3"/>
      <c r="T1543" s="3"/>
      <c r="U1543" s="3"/>
      <c r="V1543" s="40"/>
      <c r="W1543" s="40"/>
      <c r="X1543" s="40"/>
      <c r="Y1543" s="40"/>
      <c r="Z1543" s="40"/>
      <c r="AA1543" s="40"/>
      <c r="AB1543" s="40"/>
      <c r="AC1543" s="40"/>
      <c r="AD1543" s="40"/>
      <c r="AE1543" s="40"/>
      <c r="AF1543" s="40"/>
      <c r="AG1543" s="40"/>
      <c r="AH1543" s="40"/>
      <c r="AI1543" s="40"/>
      <c r="AJ1543" s="40"/>
      <c r="AK1543" s="40"/>
      <c r="AL1543" s="40"/>
      <c r="AM1543" s="40"/>
      <c r="AN1543" s="40"/>
    </row>
    <row r="1544" spans="1:40" ht="14.5">
      <c r="A1544" s="3"/>
      <c r="B1544" s="3"/>
      <c r="C1544" s="3"/>
      <c r="D1544" s="3"/>
      <c r="E1544" s="3"/>
      <c r="F1544" s="3"/>
      <c r="G1544" s="3"/>
      <c r="H1544" s="3"/>
      <c r="I1544" s="3"/>
      <c r="J1544" s="3"/>
      <c r="K1544" s="3"/>
      <c r="L1544" s="3"/>
      <c r="M1544" s="3"/>
      <c r="N1544" s="3"/>
      <c r="O1544" s="3"/>
      <c r="P1544" s="3"/>
      <c r="Q1544" s="3"/>
      <c r="R1544" s="3"/>
      <c r="S1544" s="3"/>
      <c r="T1544" s="3"/>
      <c r="U1544" s="3"/>
      <c r="V1544" s="40"/>
      <c r="W1544" s="40"/>
      <c r="X1544" s="40"/>
      <c r="Y1544" s="40"/>
      <c r="Z1544" s="40"/>
      <c r="AA1544" s="40"/>
      <c r="AB1544" s="40"/>
      <c r="AC1544" s="40"/>
      <c r="AD1544" s="40"/>
      <c r="AE1544" s="40"/>
      <c r="AF1544" s="40"/>
      <c r="AG1544" s="40"/>
      <c r="AH1544" s="40"/>
      <c r="AI1544" s="40"/>
      <c r="AJ1544" s="40"/>
      <c r="AK1544" s="40"/>
      <c r="AL1544" s="40"/>
      <c r="AM1544" s="40"/>
      <c r="AN1544" s="40"/>
    </row>
    <row r="1545" spans="1:40" ht="14.5">
      <c r="A1545" s="3"/>
      <c r="B1545" s="3"/>
      <c r="C1545" s="3"/>
      <c r="D1545" s="3"/>
      <c r="E1545" s="3"/>
      <c r="F1545" s="3"/>
      <c r="G1545" s="3"/>
      <c r="H1545" s="3"/>
      <c r="I1545" s="3"/>
      <c r="J1545" s="3"/>
      <c r="K1545" s="3"/>
      <c r="L1545" s="3"/>
      <c r="M1545" s="3"/>
      <c r="N1545" s="3"/>
      <c r="O1545" s="3"/>
      <c r="P1545" s="3"/>
      <c r="Q1545" s="3"/>
      <c r="R1545" s="3"/>
      <c r="S1545" s="3"/>
      <c r="T1545" s="3"/>
      <c r="U1545" s="3"/>
      <c r="V1545" s="40"/>
      <c r="W1545" s="40"/>
      <c r="X1545" s="40"/>
      <c r="Y1545" s="40"/>
      <c r="Z1545" s="40"/>
      <c r="AA1545" s="40"/>
      <c r="AB1545" s="40"/>
      <c r="AC1545" s="40"/>
      <c r="AD1545" s="40"/>
      <c r="AE1545" s="40"/>
      <c r="AF1545" s="40"/>
      <c r="AG1545" s="40"/>
      <c r="AH1545" s="40"/>
      <c r="AI1545" s="40"/>
      <c r="AJ1545" s="40"/>
      <c r="AK1545" s="40"/>
      <c r="AL1545" s="40"/>
      <c r="AM1545" s="40"/>
      <c r="AN1545" s="40"/>
    </row>
  </sheetData>
  <mergeCells count="5">
    <mergeCell ref="A657:E657"/>
    <mergeCell ref="A1:B1"/>
    <mergeCell ref="T16:U16"/>
    <mergeCell ref="I56:J56"/>
    <mergeCell ref="H107:I107"/>
  </mergeCells>
  <pageMargins left="0.75" right="0.75" top="1" bottom="1" header="0.5" footer="0.5"/>
  <pageSetup orientation="portrait" r:id="rId1"/>
  <ignoredErrors>
    <ignoredError sqref="B464" twoDigitTextYea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B1533"/>
  <sheetViews>
    <sheetView zoomScale="90" zoomScaleNormal="90" workbookViewId="0">
      <pane ySplit="1" topLeftCell="A1526" activePane="bottomLeft" state="frozen"/>
      <selection pane="bottomLeft" activeCell="A1533" sqref="A1533"/>
    </sheetView>
  </sheetViews>
  <sheetFormatPr defaultColWidth="14.453125" defaultRowHeight="15.75" customHeight="1"/>
  <cols>
    <col min="2" max="2" width="11" style="241" customWidth="1"/>
    <col min="3" max="3" width="7.453125" customWidth="1"/>
    <col min="5" max="5" width="12.81640625" customWidth="1"/>
  </cols>
  <sheetData>
    <row r="1" spans="1:54" ht="15.75" customHeight="1">
      <c r="A1" s="61" t="s">
        <v>725</v>
      </c>
      <c r="B1" s="234" t="s">
        <v>726</v>
      </c>
      <c r="C1" s="61" t="s">
        <v>727</v>
      </c>
      <c r="D1" s="253" t="s">
        <v>728</v>
      </c>
      <c r="E1" s="253" t="s">
        <v>729</v>
      </c>
      <c r="F1" s="61" t="s">
        <v>730</v>
      </c>
      <c r="G1" s="61" t="s">
        <v>731</v>
      </c>
      <c r="H1" s="61" t="s">
        <v>732</v>
      </c>
      <c r="I1" s="61" t="s">
        <v>733</v>
      </c>
      <c r="J1" s="61" t="s">
        <v>734</v>
      </c>
      <c r="K1" s="62"/>
      <c r="L1" s="84" t="s">
        <v>4695</v>
      </c>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row>
    <row r="2" spans="1:54" ht="15.75" customHeight="1">
      <c r="A2" s="24" t="s">
        <v>35</v>
      </c>
      <c r="B2" s="235">
        <v>1</v>
      </c>
      <c r="C2" s="58">
        <v>1</v>
      </c>
      <c r="D2" s="58">
        <v>1830</v>
      </c>
      <c r="E2" s="58">
        <v>6</v>
      </c>
      <c r="F2" s="58">
        <v>30</v>
      </c>
      <c r="G2" s="58">
        <v>31</v>
      </c>
      <c r="H2" s="58" t="s">
        <v>735</v>
      </c>
      <c r="I2" s="58" t="s">
        <v>736</v>
      </c>
      <c r="J2" s="58" t="s">
        <v>735</v>
      </c>
      <c r="K2" s="58"/>
      <c r="L2" s="58"/>
      <c r="M2" s="58"/>
      <c r="N2" s="58"/>
      <c r="O2" s="58"/>
      <c r="P2" s="58"/>
      <c r="Q2" s="58"/>
      <c r="R2" s="58"/>
      <c r="S2" s="58"/>
      <c r="T2" s="58"/>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row>
    <row r="3" spans="1:54" ht="15.75" customHeight="1">
      <c r="A3" s="24" t="s">
        <v>37</v>
      </c>
      <c r="B3" s="235">
        <v>1</v>
      </c>
      <c r="C3" s="58">
        <v>2</v>
      </c>
      <c r="D3" s="62"/>
      <c r="E3" s="58">
        <v>1</v>
      </c>
      <c r="F3" s="58" t="s">
        <v>737</v>
      </c>
      <c r="G3" s="58" t="s">
        <v>738</v>
      </c>
      <c r="H3" s="58" t="s">
        <v>735</v>
      </c>
      <c r="I3" s="58" t="s">
        <v>739</v>
      </c>
      <c r="J3" s="58" t="s">
        <v>735</v>
      </c>
      <c r="K3" s="58"/>
      <c r="L3" s="58"/>
      <c r="M3" s="58"/>
      <c r="N3" s="62"/>
      <c r="O3" s="62"/>
      <c r="P3" s="62"/>
      <c r="Q3" s="62"/>
      <c r="R3" s="62"/>
      <c r="S3" s="62"/>
      <c r="T3" s="62"/>
      <c r="U3" s="62"/>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row>
    <row r="4" spans="1:54" ht="15.75" customHeight="1">
      <c r="A4" s="24" t="s">
        <v>37</v>
      </c>
      <c r="B4" s="235">
        <v>2</v>
      </c>
      <c r="C4" s="58">
        <v>3</v>
      </c>
      <c r="D4" s="63"/>
      <c r="E4" s="58">
        <v>1</v>
      </c>
      <c r="F4" s="58" t="s">
        <v>740</v>
      </c>
      <c r="G4" s="58">
        <v>39</v>
      </c>
      <c r="H4" s="58" t="s">
        <v>735</v>
      </c>
      <c r="I4" s="58" t="s">
        <v>272</v>
      </c>
      <c r="J4" s="58" t="s">
        <v>735</v>
      </c>
      <c r="K4" s="62"/>
      <c r="L4" s="62"/>
      <c r="M4" s="62"/>
      <c r="N4" s="62"/>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row>
    <row r="5" spans="1:54" ht="15.75" customHeight="1">
      <c r="A5" s="24" t="s">
        <v>37</v>
      </c>
      <c r="B5" s="235">
        <v>3</v>
      </c>
      <c r="C5" s="58">
        <v>4</v>
      </c>
      <c r="D5" s="63"/>
      <c r="E5" s="58">
        <v>1</v>
      </c>
      <c r="F5" s="58">
        <v>35</v>
      </c>
      <c r="G5" s="58">
        <v>35</v>
      </c>
      <c r="H5" s="58" t="s">
        <v>735</v>
      </c>
      <c r="I5" s="58" t="s">
        <v>741</v>
      </c>
      <c r="J5" s="58" t="s">
        <v>735</v>
      </c>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row>
    <row r="6" spans="1:54" ht="15.75" customHeight="1">
      <c r="A6" s="24" t="s">
        <v>42</v>
      </c>
      <c r="B6" s="235">
        <v>1</v>
      </c>
      <c r="C6" s="58">
        <v>5</v>
      </c>
      <c r="D6" s="63"/>
      <c r="E6" s="63"/>
      <c r="F6" s="58">
        <v>32</v>
      </c>
      <c r="G6" s="62"/>
      <c r="H6" s="58" t="s">
        <v>735</v>
      </c>
      <c r="I6" s="62"/>
      <c r="J6" s="62"/>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row>
    <row r="7" spans="1:54" ht="15.75" customHeight="1">
      <c r="A7" s="24" t="s">
        <v>42</v>
      </c>
      <c r="B7" s="235">
        <v>2</v>
      </c>
      <c r="C7" s="58">
        <v>6</v>
      </c>
      <c r="D7" s="63"/>
      <c r="E7" s="63"/>
      <c r="F7" s="58">
        <v>34</v>
      </c>
      <c r="G7" s="62"/>
      <c r="H7" s="58" t="s">
        <v>735</v>
      </c>
      <c r="I7" s="58" t="s">
        <v>17</v>
      </c>
      <c r="J7" s="58" t="s">
        <v>735</v>
      </c>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row>
    <row r="8" spans="1:54" ht="15.75" customHeight="1">
      <c r="A8" s="24" t="s">
        <v>42</v>
      </c>
      <c r="B8" s="235">
        <v>3</v>
      </c>
      <c r="C8" s="58">
        <v>7</v>
      </c>
      <c r="D8" s="63"/>
      <c r="E8" s="63"/>
      <c r="F8" s="58" t="s">
        <v>742</v>
      </c>
      <c r="G8" s="63"/>
      <c r="H8" s="58" t="s">
        <v>735</v>
      </c>
      <c r="I8" s="58" t="s">
        <v>743</v>
      </c>
      <c r="J8" s="58" t="s">
        <v>735</v>
      </c>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row>
    <row r="9" spans="1:54" ht="15.75" customHeight="1">
      <c r="A9" s="24" t="s">
        <v>42</v>
      </c>
      <c r="B9" s="235">
        <v>4</v>
      </c>
      <c r="C9" s="58">
        <v>8</v>
      </c>
      <c r="D9" s="63"/>
      <c r="E9" s="63"/>
      <c r="F9" s="58">
        <v>35</v>
      </c>
      <c r="G9" s="63"/>
      <c r="H9" s="58" t="s">
        <v>735</v>
      </c>
      <c r="I9" s="58" t="s">
        <v>744</v>
      </c>
      <c r="J9" s="58" t="s">
        <v>735</v>
      </c>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row>
    <row r="10" spans="1:54" ht="15.75" customHeight="1">
      <c r="A10" s="24" t="s">
        <v>42</v>
      </c>
      <c r="B10" s="235">
        <v>5</v>
      </c>
      <c r="C10" s="58">
        <v>9</v>
      </c>
      <c r="D10" s="63"/>
      <c r="E10" s="63"/>
      <c r="F10" s="58" t="s">
        <v>745</v>
      </c>
      <c r="G10" s="63"/>
      <c r="H10" s="58" t="s">
        <v>735</v>
      </c>
      <c r="I10" s="62"/>
      <c r="J10" s="58" t="s">
        <v>735</v>
      </c>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row>
    <row r="11" spans="1:54" ht="15.75" customHeight="1">
      <c r="A11" s="24" t="s">
        <v>42</v>
      </c>
      <c r="B11" s="235">
        <v>6</v>
      </c>
      <c r="C11" s="58">
        <v>10</v>
      </c>
      <c r="D11" s="63"/>
      <c r="E11" s="63"/>
      <c r="F11" s="58">
        <v>36</v>
      </c>
      <c r="G11" s="63"/>
      <c r="H11" s="58" t="s">
        <v>735</v>
      </c>
      <c r="I11" s="62"/>
      <c r="J11" s="58" t="s">
        <v>735</v>
      </c>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row>
    <row r="12" spans="1:54" ht="15.75" customHeight="1">
      <c r="A12" s="24" t="s">
        <v>42</v>
      </c>
      <c r="B12" s="235">
        <v>7</v>
      </c>
      <c r="C12" s="58">
        <v>11</v>
      </c>
      <c r="D12" s="63"/>
      <c r="E12" s="63"/>
      <c r="F12" s="58" t="s">
        <v>746</v>
      </c>
      <c r="G12" s="63"/>
      <c r="H12" s="58" t="s">
        <v>735</v>
      </c>
      <c r="I12" s="58" t="s">
        <v>744</v>
      </c>
      <c r="J12" s="58" t="s">
        <v>735</v>
      </c>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row>
    <row r="13" spans="1:54" ht="15.75" customHeight="1">
      <c r="A13" s="24" t="s">
        <v>42</v>
      </c>
      <c r="B13" s="235">
        <v>8</v>
      </c>
      <c r="C13" s="58">
        <v>12</v>
      </c>
      <c r="D13" s="63"/>
      <c r="E13" s="63"/>
      <c r="F13" s="58">
        <v>37</v>
      </c>
      <c r="G13" s="63"/>
      <c r="H13" s="58" t="s">
        <v>735</v>
      </c>
      <c r="I13" s="58" t="s">
        <v>744</v>
      </c>
      <c r="J13" s="58" t="s">
        <v>735</v>
      </c>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row>
    <row r="14" spans="1:54" ht="15.75" customHeight="1">
      <c r="A14" s="24" t="s">
        <v>42</v>
      </c>
      <c r="B14" s="235">
        <v>9</v>
      </c>
      <c r="C14" s="58">
        <v>13</v>
      </c>
      <c r="D14" s="63"/>
      <c r="E14" s="63"/>
      <c r="F14" s="58">
        <v>38</v>
      </c>
      <c r="G14" s="63"/>
      <c r="H14" s="58" t="s">
        <v>735</v>
      </c>
      <c r="I14" s="62"/>
      <c r="J14" s="58" t="s">
        <v>735</v>
      </c>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row>
    <row r="15" spans="1:54" ht="15.75" customHeight="1">
      <c r="A15" s="24" t="s">
        <v>42</v>
      </c>
      <c r="B15" s="235">
        <v>10</v>
      </c>
      <c r="C15" s="58">
        <v>14</v>
      </c>
      <c r="D15" s="63"/>
      <c r="E15" s="63"/>
      <c r="F15" s="58" t="s">
        <v>747</v>
      </c>
      <c r="G15" s="63"/>
      <c r="H15" s="58" t="s">
        <v>735</v>
      </c>
      <c r="I15" s="62"/>
      <c r="J15" s="58" t="s">
        <v>735</v>
      </c>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row>
    <row r="16" spans="1:54" ht="15.75" customHeight="1">
      <c r="A16" s="24" t="s">
        <v>47</v>
      </c>
      <c r="B16" s="235">
        <v>1</v>
      </c>
      <c r="C16" s="58">
        <v>15</v>
      </c>
      <c r="D16" s="63"/>
      <c r="E16" s="58">
        <v>4</v>
      </c>
      <c r="F16" s="58">
        <v>35</v>
      </c>
      <c r="G16" s="63"/>
      <c r="H16" s="58" t="s">
        <v>735</v>
      </c>
      <c r="I16" s="58" t="s">
        <v>661</v>
      </c>
      <c r="J16" s="58" t="s">
        <v>735</v>
      </c>
      <c r="K16" s="612"/>
      <c r="L16" s="605"/>
      <c r="M16" s="605"/>
      <c r="N16" s="605"/>
      <c r="O16" s="605"/>
      <c r="P16" s="605"/>
      <c r="Q16" s="605"/>
      <c r="R16" s="605"/>
      <c r="S16" s="605"/>
      <c r="T16" s="605"/>
      <c r="U16" s="605"/>
      <c r="V16" s="605"/>
      <c r="W16" s="605"/>
      <c r="X16" s="605"/>
      <c r="Y16" s="605"/>
      <c r="Z16" s="605"/>
      <c r="AA16" s="605"/>
      <c r="AB16" s="605"/>
      <c r="AC16" s="605"/>
      <c r="AD16" s="605"/>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row>
    <row r="17" spans="1:54" ht="15.75" customHeight="1">
      <c r="A17" s="24" t="s">
        <v>53</v>
      </c>
      <c r="B17" s="235">
        <v>1</v>
      </c>
      <c r="C17" s="58">
        <v>16</v>
      </c>
      <c r="D17" s="58">
        <v>2870</v>
      </c>
      <c r="E17" s="58">
        <v>1</v>
      </c>
      <c r="F17" s="58" t="s">
        <v>748</v>
      </c>
      <c r="G17" s="58" t="s">
        <v>748</v>
      </c>
      <c r="H17" s="58" t="s">
        <v>735</v>
      </c>
      <c r="I17" s="58" t="s">
        <v>749</v>
      </c>
      <c r="J17" s="58" t="s">
        <v>750</v>
      </c>
      <c r="K17" s="611"/>
      <c r="L17" s="605"/>
      <c r="M17" s="62"/>
      <c r="N17" s="62"/>
      <c r="O17" s="62"/>
      <c r="P17" s="62"/>
      <c r="Q17" s="62"/>
      <c r="R17" s="62"/>
      <c r="S17" s="62"/>
      <c r="T17" s="62"/>
      <c r="U17" s="62"/>
      <c r="V17" s="62"/>
      <c r="W17" s="62"/>
      <c r="X17" s="62"/>
      <c r="Y17" s="62"/>
      <c r="Z17" s="62"/>
      <c r="AA17" s="62"/>
      <c r="AB17" s="62"/>
      <c r="AC17" s="62"/>
      <c r="AD17" s="62"/>
      <c r="AE17" s="62"/>
      <c r="AF17" s="63"/>
      <c r="AG17" s="63"/>
      <c r="AH17" s="63"/>
      <c r="AI17" s="63"/>
      <c r="AJ17" s="63"/>
      <c r="AK17" s="63"/>
      <c r="AL17" s="63"/>
      <c r="AM17" s="63"/>
      <c r="AN17" s="63"/>
      <c r="AO17" s="63"/>
      <c r="AP17" s="63"/>
      <c r="AQ17" s="63"/>
      <c r="AR17" s="63"/>
      <c r="AS17" s="63"/>
      <c r="AT17" s="63"/>
      <c r="AU17" s="63"/>
      <c r="AV17" s="63"/>
      <c r="AW17" s="63"/>
      <c r="AX17" s="63"/>
      <c r="AY17" s="63"/>
      <c r="AZ17" s="63"/>
      <c r="BA17" s="63"/>
      <c r="BB17" s="63"/>
    </row>
    <row r="18" spans="1:54" ht="15.75" customHeight="1">
      <c r="A18" s="24" t="s">
        <v>53</v>
      </c>
      <c r="B18" s="235">
        <v>2</v>
      </c>
      <c r="C18" s="58">
        <v>17</v>
      </c>
      <c r="D18" s="58">
        <v>3730</v>
      </c>
      <c r="E18" s="58">
        <v>6</v>
      </c>
      <c r="F18" s="58" t="s">
        <v>751</v>
      </c>
      <c r="G18" s="58" t="s">
        <v>747</v>
      </c>
      <c r="H18" s="58" t="s">
        <v>735</v>
      </c>
      <c r="I18" s="58" t="s">
        <v>752</v>
      </c>
      <c r="J18" s="58" t="s">
        <v>750</v>
      </c>
      <c r="K18" s="62"/>
      <c r="L18" s="62"/>
      <c r="M18" s="62"/>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row>
    <row r="19" spans="1:54" ht="15.75" customHeight="1">
      <c r="A19" s="24" t="s">
        <v>53</v>
      </c>
      <c r="B19" s="235">
        <v>3</v>
      </c>
      <c r="C19" s="58">
        <v>18</v>
      </c>
      <c r="D19" s="58">
        <v>3820</v>
      </c>
      <c r="E19" s="58">
        <v>4</v>
      </c>
      <c r="F19" s="58">
        <v>36</v>
      </c>
      <c r="G19" s="58">
        <v>36</v>
      </c>
      <c r="H19" s="58" t="s">
        <v>735</v>
      </c>
      <c r="I19" s="58" t="s">
        <v>753</v>
      </c>
      <c r="J19" s="58" t="s">
        <v>750</v>
      </c>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row>
    <row r="20" spans="1:54" ht="15.75" customHeight="1">
      <c r="A20" s="24" t="s">
        <v>53</v>
      </c>
      <c r="B20" s="235">
        <v>4</v>
      </c>
      <c r="C20" s="58">
        <v>19</v>
      </c>
      <c r="D20" s="58">
        <v>1880</v>
      </c>
      <c r="E20" s="58">
        <v>3</v>
      </c>
      <c r="F20" s="58" t="s">
        <v>754</v>
      </c>
      <c r="G20" s="58" t="s">
        <v>754</v>
      </c>
      <c r="H20" s="58" t="s">
        <v>735</v>
      </c>
      <c r="I20" s="58" t="s">
        <v>755</v>
      </c>
      <c r="J20" s="58" t="s">
        <v>750</v>
      </c>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row>
    <row r="21" spans="1:54" ht="15.75" customHeight="1">
      <c r="A21" s="24" t="s">
        <v>53</v>
      </c>
      <c r="B21" s="235">
        <v>5</v>
      </c>
      <c r="C21" s="58">
        <v>20</v>
      </c>
      <c r="D21" s="58">
        <v>2970</v>
      </c>
      <c r="E21" s="58">
        <v>1</v>
      </c>
      <c r="F21" s="58" t="s">
        <v>756</v>
      </c>
      <c r="G21" s="58" t="s">
        <v>756</v>
      </c>
      <c r="H21" s="58" t="s">
        <v>735</v>
      </c>
      <c r="I21" s="58" t="s">
        <v>744</v>
      </c>
      <c r="J21" s="58" t="s">
        <v>750</v>
      </c>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row>
    <row r="22" spans="1:54" ht="15.75" customHeight="1">
      <c r="A22" s="24" t="s">
        <v>53</v>
      </c>
      <c r="B22" s="235">
        <v>6</v>
      </c>
      <c r="C22" s="58">
        <v>21</v>
      </c>
      <c r="D22" s="58">
        <v>3040</v>
      </c>
      <c r="E22" s="58">
        <v>4</v>
      </c>
      <c r="F22" s="58" t="s">
        <v>757</v>
      </c>
      <c r="G22" s="58" t="s">
        <v>757</v>
      </c>
      <c r="H22" s="58" t="s">
        <v>735</v>
      </c>
      <c r="I22" s="58" t="s">
        <v>758</v>
      </c>
      <c r="J22" s="58" t="s">
        <v>750</v>
      </c>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row>
    <row r="23" spans="1:54" ht="15.75" customHeight="1">
      <c r="A23" s="24" t="s">
        <v>53</v>
      </c>
      <c r="B23" s="235">
        <v>7</v>
      </c>
      <c r="C23" s="58">
        <v>22</v>
      </c>
      <c r="D23" s="58">
        <v>2460</v>
      </c>
      <c r="E23" s="58">
        <v>2</v>
      </c>
      <c r="F23" s="58" t="s">
        <v>754</v>
      </c>
      <c r="G23" s="58" t="s">
        <v>754</v>
      </c>
      <c r="H23" s="58" t="s">
        <v>735</v>
      </c>
      <c r="I23" s="58" t="s">
        <v>17</v>
      </c>
      <c r="J23" s="58" t="s">
        <v>750</v>
      </c>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row>
    <row r="24" spans="1:54" ht="15.75" customHeight="1">
      <c r="A24" s="24" t="s">
        <v>53</v>
      </c>
      <c r="B24" s="235">
        <v>8</v>
      </c>
      <c r="C24" s="58">
        <v>23</v>
      </c>
      <c r="D24" s="58">
        <v>2800</v>
      </c>
      <c r="E24" s="58">
        <v>2</v>
      </c>
      <c r="F24" s="58">
        <v>38</v>
      </c>
      <c r="G24" s="58">
        <v>38</v>
      </c>
      <c r="H24" s="58" t="s">
        <v>735</v>
      </c>
      <c r="I24" s="58" t="s">
        <v>744</v>
      </c>
      <c r="J24" s="58" t="s">
        <v>750</v>
      </c>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row>
    <row r="25" spans="1:54" ht="15.75" customHeight="1">
      <c r="A25" s="24" t="s">
        <v>53</v>
      </c>
      <c r="B25" s="235">
        <v>9</v>
      </c>
      <c r="C25" s="58">
        <v>24</v>
      </c>
      <c r="D25" s="58">
        <v>3530</v>
      </c>
      <c r="E25" s="58">
        <v>7</v>
      </c>
      <c r="F25" s="58" t="s">
        <v>759</v>
      </c>
      <c r="G25" s="58" t="s">
        <v>759</v>
      </c>
      <c r="H25" s="58" t="s">
        <v>735</v>
      </c>
      <c r="I25" s="58" t="s">
        <v>17</v>
      </c>
      <c r="J25" s="58" t="s">
        <v>750</v>
      </c>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row>
    <row r="26" spans="1:54" ht="15.75" customHeight="1">
      <c r="A26" s="24" t="s">
        <v>58</v>
      </c>
      <c r="B26" s="235">
        <v>1</v>
      </c>
      <c r="C26" s="58">
        <v>25</v>
      </c>
      <c r="D26" s="58">
        <v>2450</v>
      </c>
      <c r="E26" s="62"/>
      <c r="F26" s="62"/>
      <c r="G26" s="58" t="s">
        <v>760</v>
      </c>
      <c r="H26" s="63"/>
      <c r="I26" s="611" t="s">
        <v>761</v>
      </c>
      <c r="J26" s="605"/>
      <c r="K26" s="611"/>
      <c r="L26" s="605"/>
      <c r="M26" s="605"/>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row>
    <row r="27" spans="1:54" ht="15.75" customHeight="1">
      <c r="A27" s="24" t="s">
        <v>58</v>
      </c>
      <c r="B27" s="235">
        <v>2</v>
      </c>
      <c r="C27" s="58">
        <v>26</v>
      </c>
      <c r="D27" s="58">
        <v>2050</v>
      </c>
      <c r="E27" s="63"/>
      <c r="F27" s="63"/>
      <c r="G27" s="58" t="s">
        <v>762</v>
      </c>
      <c r="H27" s="58"/>
      <c r="I27" s="58" t="s">
        <v>17</v>
      </c>
      <c r="J27" s="62"/>
      <c r="K27" s="62"/>
      <c r="L27" s="62"/>
      <c r="M27" s="62"/>
      <c r="N27" s="62"/>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row>
    <row r="28" spans="1:54" ht="15.75" customHeight="1">
      <c r="A28" s="24" t="s">
        <v>58</v>
      </c>
      <c r="B28" s="235">
        <v>3</v>
      </c>
      <c r="C28" s="58">
        <v>27</v>
      </c>
      <c r="D28" s="58">
        <v>2350</v>
      </c>
      <c r="E28" s="63"/>
      <c r="F28" s="63"/>
      <c r="G28" s="58" t="s">
        <v>763</v>
      </c>
      <c r="H28" s="58"/>
      <c r="I28" s="58" t="s">
        <v>17</v>
      </c>
      <c r="J28" s="62"/>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row>
    <row r="29" spans="1:54" ht="15.75" customHeight="1">
      <c r="A29" s="24" t="s">
        <v>58</v>
      </c>
      <c r="B29" s="235">
        <v>4</v>
      </c>
      <c r="C29" s="58">
        <v>28</v>
      </c>
      <c r="D29" s="58">
        <v>2200</v>
      </c>
      <c r="E29" s="63"/>
      <c r="F29" s="63"/>
      <c r="G29" s="58" t="s">
        <v>764</v>
      </c>
      <c r="H29" s="58"/>
      <c r="I29" s="62"/>
      <c r="J29" s="62"/>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row>
    <row r="30" spans="1:54" ht="15.75" customHeight="1">
      <c r="A30" s="24" t="s">
        <v>58</v>
      </c>
      <c r="B30" s="235">
        <v>5</v>
      </c>
      <c r="C30" s="58">
        <v>29</v>
      </c>
      <c r="D30" s="58">
        <v>3030</v>
      </c>
      <c r="E30" s="63"/>
      <c r="F30" s="63"/>
      <c r="G30" s="58">
        <v>39</v>
      </c>
      <c r="H30" s="62"/>
      <c r="I30" s="62"/>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row>
    <row r="31" spans="1:54" ht="15.75" customHeight="1">
      <c r="A31" s="24" t="s">
        <v>58</v>
      </c>
      <c r="B31" s="235">
        <v>6</v>
      </c>
      <c r="C31" s="58">
        <v>30</v>
      </c>
      <c r="D31" s="58">
        <v>3800</v>
      </c>
      <c r="E31" s="63"/>
      <c r="F31" s="63"/>
      <c r="G31" s="58">
        <v>37</v>
      </c>
      <c r="H31" s="63"/>
      <c r="I31" s="58" t="s">
        <v>765</v>
      </c>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row>
    <row r="32" spans="1:54" ht="15.75" customHeight="1">
      <c r="A32" s="24" t="s">
        <v>58</v>
      </c>
      <c r="B32" s="235">
        <v>7</v>
      </c>
      <c r="C32" s="58">
        <v>31</v>
      </c>
      <c r="D32" s="58">
        <v>2300</v>
      </c>
      <c r="E32" s="63"/>
      <c r="F32" s="63"/>
      <c r="G32" s="58" t="s">
        <v>766</v>
      </c>
      <c r="H32" s="58"/>
      <c r="I32" s="62"/>
      <c r="J32" s="62"/>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row>
    <row r="33" spans="1:54" ht="15.75" customHeight="1">
      <c r="A33" s="24" t="s">
        <v>58</v>
      </c>
      <c r="B33" s="235" t="s">
        <v>767</v>
      </c>
      <c r="C33" s="58">
        <v>32</v>
      </c>
      <c r="D33" s="58">
        <v>1520</v>
      </c>
      <c r="E33" s="63"/>
      <c r="F33" s="63"/>
      <c r="G33" s="58">
        <v>31</v>
      </c>
      <c r="H33" s="58"/>
      <c r="I33" s="58" t="s">
        <v>17</v>
      </c>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row>
    <row r="34" spans="1:54" ht="15.75" customHeight="1">
      <c r="A34" s="24" t="s">
        <v>58</v>
      </c>
      <c r="B34" s="235" t="s">
        <v>768</v>
      </c>
      <c r="C34" s="58">
        <v>33</v>
      </c>
      <c r="D34" s="58">
        <v>1720</v>
      </c>
      <c r="E34" s="63"/>
      <c r="F34" s="63"/>
      <c r="G34" s="58">
        <v>31</v>
      </c>
      <c r="H34" s="58"/>
      <c r="I34" s="58" t="s">
        <v>17</v>
      </c>
      <c r="J34" s="62"/>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row>
    <row r="35" spans="1:54" ht="15.75" customHeight="1">
      <c r="A35" s="24" t="s">
        <v>58</v>
      </c>
      <c r="B35" s="235">
        <v>10</v>
      </c>
      <c r="C35" s="58">
        <v>34</v>
      </c>
      <c r="D35" s="58">
        <v>2810</v>
      </c>
      <c r="E35" s="63"/>
      <c r="F35" s="63"/>
      <c r="G35" s="58">
        <v>39</v>
      </c>
      <c r="H35" s="62"/>
      <c r="I35" s="62"/>
      <c r="J35" s="62"/>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row>
    <row r="36" spans="1:54" ht="15.75" customHeight="1">
      <c r="A36" s="24" t="s">
        <v>62</v>
      </c>
      <c r="B36" s="235">
        <v>1</v>
      </c>
      <c r="C36" s="58">
        <v>35</v>
      </c>
      <c r="D36" s="58">
        <v>3400</v>
      </c>
      <c r="E36" s="58">
        <v>5</v>
      </c>
      <c r="F36" s="58" t="s">
        <v>745</v>
      </c>
      <c r="G36" s="58" t="s">
        <v>769</v>
      </c>
      <c r="H36" s="62"/>
      <c r="I36" s="58"/>
      <c r="J36" s="58" t="s">
        <v>770</v>
      </c>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row>
    <row r="37" spans="1:54" ht="15.75" customHeight="1">
      <c r="A37" s="24" t="s">
        <v>62</v>
      </c>
      <c r="B37" s="235">
        <v>2</v>
      </c>
      <c r="C37" s="58">
        <v>36</v>
      </c>
      <c r="D37" s="58">
        <v>2890</v>
      </c>
      <c r="E37" s="58">
        <v>5</v>
      </c>
      <c r="F37" s="58" t="s">
        <v>745</v>
      </c>
      <c r="G37" s="58" t="s">
        <v>771</v>
      </c>
      <c r="H37" s="58" t="s">
        <v>735</v>
      </c>
      <c r="I37" s="58" t="s">
        <v>772</v>
      </c>
      <c r="J37" s="58" t="s">
        <v>770</v>
      </c>
      <c r="K37" s="62"/>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row>
    <row r="38" spans="1:54" ht="15.75" customHeight="1">
      <c r="A38" s="24" t="s">
        <v>66</v>
      </c>
      <c r="B38" s="235">
        <v>1</v>
      </c>
      <c r="C38" s="58">
        <v>37</v>
      </c>
      <c r="D38" s="63"/>
      <c r="E38" s="63"/>
      <c r="F38" s="63"/>
      <c r="G38" s="63"/>
      <c r="H38" s="58" t="s">
        <v>735</v>
      </c>
      <c r="I38" s="62"/>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row>
    <row r="39" spans="1:54" ht="15.75" customHeight="1">
      <c r="A39" s="24" t="s">
        <v>66</v>
      </c>
      <c r="B39" s="235">
        <v>2</v>
      </c>
      <c r="C39" s="58">
        <v>38</v>
      </c>
      <c r="D39" s="63"/>
      <c r="E39" s="63"/>
      <c r="F39" s="63"/>
      <c r="G39" s="63"/>
      <c r="H39" s="58" t="s">
        <v>735</v>
      </c>
      <c r="I39" s="62"/>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row>
    <row r="40" spans="1:54" ht="15.75" customHeight="1">
      <c r="A40" s="24" t="s">
        <v>66</v>
      </c>
      <c r="B40" s="235">
        <v>3</v>
      </c>
      <c r="C40" s="58">
        <v>39</v>
      </c>
      <c r="D40" s="63"/>
      <c r="E40" s="63"/>
      <c r="F40" s="63"/>
      <c r="G40" s="63"/>
      <c r="H40" s="58" t="s">
        <v>735</v>
      </c>
      <c r="I40" s="62"/>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row>
    <row r="41" spans="1:54" ht="15.75" customHeight="1">
      <c r="A41" s="24" t="s">
        <v>66</v>
      </c>
      <c r="B41" s="235">
        <v>4</v>
      </c>
      <c r="C41" s="58">
        <v>40</v>
      </c>
      <c r="D41" s="63"/>
      <c r="E41" s="58">
        <v>3</v>
      </c>
      <c r="F41" s="63"/>
      <c r="G41" s="63"/>
      <c r="H41" s="62"/>
      <c r="I41" s="62"/>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row>
    <row r="42" spans="1:54" ht="15.75" customHeight="1">
      <c r="A42" s="24" t="s">
        <v>66</v>
      </c>
      <c r="B42" s="235">
        <v>5</v>
      </c>
      <c r="C42" s="58">
        <v>41</v>
      </c>
      <c r="D42" s="63"/>
      <c r="E42" s="62"/>
      <c r="F42" s="63"/>
      <c r="G42" s="63"/>
      <c r="H42" s="63"/>
      <c r="I42" s="62"/>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row>
    <row r="43" spans="1:54" ht="15.75" customHeight="1">
      <c r="A43" s="24" t="s">
        <v>66</v>
      </c>
      <c r="B43" s="235">
        <v>6</v>
      </c>
      <c r="C43" s="58">
        <v>42</v>
      </c>
      <c r="D43" s="63"/>
      <c r="E43" s="58">
        <v>6</v>
      </c>
      <c r="F43" s="63"/>
      <c r="G43" s="63"/>
      <c r="H43" s="63"/>
      <c r="I43" s="62"/>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row>
    <row r="44" spans="1:54" ht="15.75" customHeight="1">
      <c r="A44" s="24" t="s">
        <v>66</v>
      </c>
      <c r="B44" s="235">
        <v>7</v>
      </c>
      <c r="C44" s="58">
        <v>43</v>
      </c>
      <c r="D44" s="63"/>
      <c r="E44" s="58">
        <v>4</v>
      </c>
      <c r="F44" s="63"/>
      <c r="G44" s="63"/>
      <c r="H44" s="63"/>
      <c r="I44" s="62"/>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row>
    <row r="45" spans="1:54" ht="15.75" customHeight="1">
      <c r="A45" s="24" t="s">
        <v>66</v>
      </c>
      <c r="B45" s="235">
        <v>8</v>
      </c>
      <c r="C45" s="58">
        <v>44</v>
      </c>
      <c r="D45" s="63"/>
      <c r="E45" s="58">
        <v>5</v>
      </c>
      <c r="F45" s="63"/>
      <c r="G45" s="63"/>
      <c r="H45" s="63"/>
      <c r="I45" s="62"/>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row>
    <row r="46" spans="1:54" ht="15.75" customHeight="1">
      <c r="A46" s="24" t="s">
        <v>66</v>
      </c>
      <c r="B46" s="235">
        <v>9</v>
      </c>
      <c r="C46" s="58">
        <v>45</v>
      </c>
      <c r="D46" s="63"/>
      <c r="E46" s="58">
        <v>0</v>
      </c>
      <c r="F46" s="63"/>
      <c r="G46" s="63"/>
      <c r="H46" s="63"/>
      <c r="I46" s="62"/>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row>
    <row r="47" spans="1:54" ht="15.75" customHeight="1">
      <c r="A47" s="24" t="s">
        <v>66</v>
      </c>
      <c r="B47" s="235">
        <v>10</v>
      </c>
      <c r="C47" s="58">
        <v>46</v>
      </c>
      <c r="D47" s="63"/>
      <c r="E47" s="58">
        <v>5</v>
      </c>
      <c r="F47" s="63"/>
      <c r="G47" s="63"/>
      <c r="H47" s="63"/>
      <c r="I47" s="62"/>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row>
    <row r="48" spans="1:54" ht="15.75" customHeight="1">
      <c r="A48" s="24" t="s">
        <v>66</v>
      </c>
      <c r="B48" s="235">
        <v>11</v>
      </c>
      <c r="C48" s="58">
        <v>47</v>
      </c>
      <c r="D48" s="63"/>
      <c r="E48" s="58">
        <v>1</v>
      </c>
      <c r="F48" s="63"/>
      <c r="G48" s="63"/>
      <c r="H48" s="63"/>
      <c r="I48" s="62"/>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row>
    <row r="49" spans="1:54" ht="15.75" customHeight="1">
      <c r="A49" s="24" t="s">
        <v>66</v>
      </c>
      <c r="B49" s="235">
        <v>12</v>
      </c>
      <c r="C49" s="58">
        <v>48</v>
      </c>
      <c r="D49" s="63"/>
      <c r="E49" s="58" t="s">
        <v>773</v>
      </c>
      <c r="F49" s="63"/>
      <c r="G49" s="63"/>
      <c r="H49" s="58" t="s">
        <v>661</v>
      </c>
      <c r="I49" s="62"/>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row>
    <row r="50" spans="1:54" ht="15.75" customHeight="1">
      <c r="A50" s="24" t="s">
        <v>66</v>
      </c>
      <c r="B50" s="235">
        <v>13</v>
      </c>
      <c r="C50" s="58">
        <v>49</v>
      </c>
      <c r="D50" s="63"/>
      <c r="E50" s="58" t="s">
        <v>773</v>
      </c>
      <c r="F50" s="63"/>
      <c r="G50" s="63"/>
      <c r="H50" s="58" t="s">
        <v>661</v>
      </c>
      <c r="I50" s="62"/>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row>
    <row r="51" spans="1:54" ht="15.75" customHeight="1">
      <c r="A51" s="24" t="s">
        <v>66</v>
      </c>
      <c r="B51" s="235">
        <v>14</v>
      </c>
      <c r="C51" s="58">
        <v>50</v>
      </c>
      <c r="D51" s="63"/>
      <c r="E51" s="58" t="s">
        <v>773</v>
      </c>
      <c r="F51" s="63"/>
      <c r="G51" s="63"/>
      <c r="H51" s="58" t="s">
        <v>661</v>
      </c>
      <c r="I51" s="62"/>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row>
    <row r="52" spans="1:54" ht="15.75" customHeight="1">
      <c r="A52" s="24" t="s">
        <v>66</v>
      </c>
      <c r="B52" s="235">
        <v>15</v>
      </c>
      <c r="C52" s="58">
        <v>51</v>
      </c>
      <c r="D52" s="63"/>
      <c r="E52" s="58" t="s">
        <v>773</v>
      </c>
      <c r="F52" s="63"/>
      <c r="G52" s="63"/>
      <c r="H52" s="58" t="s">
        <v>661</v>
      </c>
      <c r="I52" s="62"/>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row>
    <row r="53" spans="1:54" ht="15.75" customHeight="1">
      <c r="A53" s="24" t="s">
        <v>71</v>
      </c>
      <c r="B53" s="235" t="s">
        <v>774</v>
      </c>
      <c r="C53" s="58" t="s">
        <v>774</v>
      </c>
      <c r="D53" s="63"/>
      <c r="E53" s="63"/>
      <c r="F53" s="63"/>
      <c r="G53" s="63"/>
      <c r="H53" s="58" t="s">
        <v>775</v>
      </c>
      <c r="I53" s="62"/>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row>
    <row r="54" spans="1:54" ht="15.75" customHeight="1">
      <c r="A54" s="24" t="s">
        <v>73</v>
      </c>
      <c r="B54" s="235">
        <v>1</v>
      </c>
      <c r="C54" s="58">
        <v>52</v>
      </c>
      <c r="D54" s="63"/>
      <c r="E54" s="63"/>
      <c r="F54" s="63"/>
      <c r="G54" s="63"/>
      <c r="H54" s="62"/>
      <c r="I54" s="611" t="s">
        <v>776</v>
      </c>
      <c r="J54" s="605"/>
      <c r="K54" s="611"/>
      <c r="L54" s="605"/>
      <c r="M54" s="605"/>
      <c r="N54" s="605"/>
      <c r="O54" s="605"/>
      <c r="P54" s="605"/>
      <c r="Q54" s="605"/>
      <c r="R54" s="605"/>
      <c r="S54" s="605"/>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row>
    <row r="55" spans="1:54" ht="15.75" customHeight="1">
      <c r="A55" s="24" t="s">
        <v>73</v>
      </c>
      <c r="B55" s="235">
        <v>2</v>
      </c>
      <c r="C55" s="58">
        <v>53</v>
      </c>
      <c r="D55" s="63"/>
      <c r="E55" s="63"/>
      <c r="F55" s="63"/>
      <c r="G55" s="63"/>
      <c r="H55" s="63"/>
      <c r="I55" s="63"/>
      <c r="J55" s="62"/>
      <c r="K55" s="62"/>
      <c r="L55" s="62"/>
      <c r="M55" s="62"/>
      <c r="N55" s="62"/>
      <c r="O55" s="62"/>
      <c r="P55" s="62"/>
      <c r="Q55" s="62"/>
      <c r="R55" s="62"/>
      <c r="S55" s="62"/>
      <c r="T55" s="62"/>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row>
    <row r="56" spans="1:54" ht="15.75" customHeight="1">
      <c r="A56" s="24" t="s">
        <v>73</v>
      </c>
      <c r="B56" s="235">
        <v>3</v>
      </c>
      <c r="C56" s="58">
        <v>54</v>
      </c>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row>
    <row r="57" spans="1:54" ht="15.75" customHeight="1">
      <c r="A57" s="24" t="s">
        <v>73</v>
      </c>
      <c r="B57" s="235">
        <v>4</v>
      </c>
      <c r="C57" s="58">
        <v>55</v>
      </c>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row>
    <row r="58" spans="1:54" ht="15.75" customHeight="1">
      <c r="A58" s="24" t="s">
        <v>73</v>
      </c>
      <c r="B58" s="235">
        <v>5</v>
      </c>
      <c r="C58" s="58">
        <v>56</v>
      </c>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row>
    <row r="59" spans="1:54" ht="15.75" customHeight="1">
      <c r="A59" s="24" t="s">
        <v>73</v>
      </c>
      <c r="B59" s="235">
        <v>6</v>
      </c>
      <c r="C59" s="58">
        <v>57</v>
      </c>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row>
    <row r="60" spans="1:54" ht="15.75" customHeight="1">
      <c r="A60" s="24" t="s">
        <v>73</v>
      </c>
      <c r="B60" s="235">
        <v>7</v>
      </c>
      <c r="C60" s="58">
        <v>58</v>
      </c>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row>
    <row r="61" spans="1:54" ht="15.75" customHeight="1">
      <c r="A61" s="24" t="s">
        <v>73</v>
      </c>
      <c r="B61" s="235">
        <v>8</v>
      </c>
      <c r="C61" s="58">
        <v>59</v>
      </c>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row>
    <row r="62" spans="1:54" ht="15.75" customHeight="1">
      <c r="A62" s="24" t="s">
        <v>73</v>
      </c>
      <c r="B62" s="235">
        <v>9</v>
      </c>
      <c r="C62" s="58">
        <v>60</v>
      </c>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row>
    <row r="63" spans="1:54" ht="15.75" customHeight="1">
      <c r="A63" s="24" t="s">
        <v>73</v>
      </c>
      <c r="B63" s="235">
        <v>10</v>
      </c>
      <c r="C63" s="58">
        <v>61</v>
      </c>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row>
    <row r="64" spans="1:54" ht="15.75" customHeight="1">
      <c r="A64" s="24" t="s">
        <v>73</v>
      </c>
      <c r="B64" s="235">
        <v>11</v>
      </c>
      <c r="C64" s="58">
        <v>62</v>
      </c>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row>
    <row r="65" spans="1:54" ht="15.75" customHeight="1">
      <c r="A65" s="24" t="s">
        <v>73</v>
      </c>
      <c r="B65" s="235">
        <v>12</v>
      </c>
      <c r="C65" s="58">
        <v>63</v>
      </c>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row>
    <row r="66" spans="1:54" ht="15.75" customHeight="1">
      <c r="A66" s="24" t="s">
        <v>73</v>
      </c>
      <c r="B66" s="235">
        <v>13</v>
      </c>
      <c r="C66" s="58">
        <v>64</v>
      </c>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row>
    <row r="67" spans="1:54" ht="15.75" customHeight="1">
      <c r="A67" s="24" t="s">
        <v>73</v>
      </c>
      <c r="B67" s="235">
        <v>14</v>
      </c>
      <c r="C67" s="58">
        <v>65</v>
      </c>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row>
    <row r="68" spans="1:54" ht="15.75" customHeight="1">
      <c r="A68" s="24" t="s">
        <v>73</v>
      </c>
      <c r="B68" s="235">
        <v>15</v>
      </c>
      <c r="C68" s="58">
        <v>66</v>
      </c>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row>
    <row r="69" spans="1:54" ht="15.75" customHeight="1">
      <c r="A69" s="24" t="s">
        <v>73</v>
      </c>
      <c r="B69" s="235" t="s">
        <v>777</v>
      </c>
      <c r="C69" s="58">
        <v>67</v>
      </c>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row>
    <row r="70" spans="1:54" ht="15.75" customHeight="1">
      <c r="A70" s="24" t="s">
        <v>73</v>
      </c>
      <c r="B70" s="235" t="s">
        <v>778</v>
      </c>
      <c r="C70" s="58">
        <v>68</v>
      </c>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row>
    <row r="71" spans="1:54" ht="15.75" customHeight="1">
      <c r="A71" s="24" t="s">
        <v>76</v>
      </c>
      <c r="B71" s="235">
        <v>1</v>
      </c>
      <c r="C71" s="58">
        <v>69</v>
      </c>
      <c r="D71" s="58">
        <v>3250</v>
      </c>
      <c r="E71" s="63"/>
      <c r="F71" s="63"/>
      <c r="G71" s="63"/>
      <c r="H71" s="63"/>
      <c r="I71" s="63"/>
      <c r="J71" s="63"/>
      <c r="K71" s="58"/>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row>
    <row r="72" spans="1:54" ht="15.75" customHeight="1">
      <c r="A72" s="24" t="s">
        <v>76</v>
      </c>
      <c r="B72" s="235">
        <v>2</v>
      </c>
      <c r="C72" s="58">
        <v>70</v>
      </c>
      <c r="D72" s="58">
        <v>3350</v>
      </c>
      <c r="E72" s="63"/>
      <c r="F72" s="63"/>
      <c r="G72" s="63"/>
      <c r="H72" s="63"/>
      <c r="I72" s="63"/>
      <c r="J72" s="63"/>
      <c r="K72" s="62"/>
      <c r="L72" s="62"/>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row>
    <row r="73" spans="1:54" ht="15.75" customHeight="1">
      <c r="A73" s="24" t="s">
        <v>76</v>
      </c>
      <c r="B73" s="235">
        <v>3</v>
      </c>
      <c r="C73" s="58">
        <v>71</v>
      </c>
      <c r="D73" s="58">
        <v>3200</v>
      </c>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row>
    <row r="74" spans="1:54" ht="15.75" customHeight="1">
      <c r="A74" s="24" t="s">
        <v>76</v>
      </c>
      <c r="B74" s="235">
        <v>4</v>
      </c>
      <c r="C74" s="58">
        <v>72</v>
      </c>
      <c r="D74" s="58">
        <v>3000</v>
      </c>
      <c r="E74" s="63"/>
      <c r="F74" s="63"/>
      <c r="G74" s="63"/>
      <c r="H74" s="63"/>
      <c r="I74" s="63"/>
      <c r="J74" s="63"/>
      <c r="K74" s="62"/>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row>
    <row r="75" spans="1:54" ht="15.75" customHeight="1">
      <c r="A75" s="24" t="s">
        <v>76</v>
      </c>
      <c r="B75" s="235">
        <v>5</v>
      </c>
      <c r="C75" s="58">
        <v>73</v>
      </c>
      <c r="D75" s="58">
        <v>3500</v>
      </c>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row>
    <row r="76" spans="1:54" ht="15.75" customHeight="1">
      <c r="A76" s="24" t="s">
        <v>76</v>
      </c>
      <c r="B76" s="235">
        <v>6</v>
      </c>
      <c r="C76" s="58">
        <v>74</v>
      </c>
      <c r="D76" s="58">
        <v>3300</v>
      </c>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row>
    <row r="77" spans="1:54" ht="15.75" customHeight="1">
      <c r="A77" s="24" t="s">
        <v>76</v>
      </c>
      <c r="B77" s="235">
        <v>7</v>
      </c>
      <c r="C77" s="58">
        <v>75</v>
      </c>
      <c r="D77" s="58">
        <v>3250</v>
      </c>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row>
    <row r="78" spans="1:54" ht="15.75" customHeight="1">
      <c r="A78" s="24" t="s">
        <v>80</v>
      </c>
      <c r="B78" s="235">
        <v>1</v>
      </c>
      <c r="C78" s="58">
        <v>76</v>
      </c>
      <c r="D78" s="58">
        <v>3120</v>
      </c>
      <c r="E78" s="58">
        <v>22</v>
      </c>
      <c r="F78" s="58" t="s">
        <v>764</v>
      </c>
      <c r="G78" s="58" t="s">
        <v>779</v>
      </c>
      <c r="H78" s="63"/>
      <c r="I78" s="63"/>
      <c r="J78" s="58" t="s">
        <v>735</v>
      </c>
      <c r="K78" s="611"/>
      <c r="L78" s="605"/>
      <c r="M78" s="605"/>
      <c r="N78" s="605"/>
      <c r="O78" s="605"/>
      <c r="P78" s="605"/>
      <c r="Q78" s="605"/>
      <c r="R78" s="605"/>
      <c r="S78" s="605"/>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row>
    <row r="79" spans="1:54" ht="15.75" customHeight="1">
      <c r="A79" s="24" t="s">
        <v>82</v>
      </c>
      <c r="B79" s="235">
        <v>1</v>
      </c>
      <c r="C79" s="58">
        <v>77</v>
      </c>
      <c r="D79" s="58">
        <v>3250</v>
      </c>
      <c r="E79" s="58">
        <v>1</v>
      </c>
      <c r="F79" s="58">
        <v>40</v>
      </c>
      <c r="G79" s="58">
        <v>40</v>
      </c>
      <c r="H79" s="63"/>
      <c r="I79" s="611" t="s">
        <v>780</v>
      </c>
      <c r="J79" s="605"/>
      <c r="K79" s="611"/>
      <c r="L79" s="605"/>
      <c r="M79" s="605"/>
      <c r="N79" s="605"/>
      <c r="O79" s="605"/>
      <c r="P79" s="62"/>
      <c r="Q79" s="62"/>
      <c r="R79" s="62"/>
      <c r="S79" s="62"/>
      <c r="T79" s="62"/>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row>
    <row r="80" spans="1:54" ht="15.75" customHeight="1">
      <c r="A80" s="24" t="s">
        <v>82</v>
      </c>
      <c r="B80" s="235">
        <v>2</v>
      </c>
      <c r="C80" s="58">
        <v>78</v>
      </c>
      <c r="D80" s="58">
        <v>3360</v>
      </c>
      <c r="E80" s="58">
        <v>5</v>
      </c>
      <c r="F80" s="58" t="s">
        <v>781</v>
      </c>
      <c r="G80" s="58" t="s">
        <v>782</v>
      </c>
      <c r="H80" s="63"/>
      <c r="I80" s="63"/>
      <c r="J80" s="62"/>
      <c r="K80" s="611"/>
      <c r="L80" s="605"/>
      <c r="M80" s="605"/>
      <c r="N80" s="605"/>
      <c r="O80" s="605"/>
      <c r="P80" s="62"/>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row>
    <row r="81" spans="1:54" ht="15.75" customHeight="1">
      <c r="A81" s="24" t="s">
        <v>82</v>
      </c>
      <c r="B81" s="235">
        <v>3</v>
      </c>
      <c r="C81" s="58">
        <v>79</v>
      </c>
      <c r="D81" s="58">
        <v>1580</v>
      </c>
      <c r="E81" s="58">
        <v>5</v>
      </c>
      <c r="F81" s="58" t="s">
        <v>783</v>
      </c>
      <c r="G81" s="58" t="s">
        <v>784</v>
      </c>
      <c r="H81" s="58" t="s">
        <v>735</v>
      </c>
      <c r="I81" s="611" t="s">
        <v>785</v>
      </c>
      <c r="J81" s="605"/>
      <c r="K81" s="611"/>
      <c r="L81" s="605"/>
      <c r="M81" s="605"/>
      <c r="N81" s="605"/>
      <c r="O81" s="605"/>
      <c r="P81" s="62"/>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row>
    <row r="82" spans="1:54" ht="15.75" customHeight="1">
      <c r="A82" s="24" t="s">
        <v>82</v>
      </c>
      <c r="B82" s="235">
        <v>4</v>
      </c>
      <c r="C82" s="58">
        <v>80</v>
      </c>
      <c r="D82" s="62"/>
      <c r="E82" s="62"/>
      <c r="F82" s="62"/>
      <c r="G82" s="62"/>
      <c r="H82" s="62"/>
      <c r="I82" s="63"/>
      <c r="J82" s="62"/>
      <c r="K82" s="62"/>
      <c r="L82" s="62"/>
      <c r="M82" s="62"/>
      <c r="N82" s="62"/>
      <c r="O82" s="62"/>
      <c r="P82" s="62"/>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row>
    <row r="83" spans="1:54" ht="15.75" customHeight="1">
      <c r="A83" s="24" t="s">
        <v>82</v>
      </c>
      <c r="B83" s="235">
        <v>5</v>
      </c>
      <c r="C83" s="58">
        <v>81</v>
      </c>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row>
    <row r="84" spans="1:54" ht="15.75" customHeight="1">
      <c r="A84" s="24" t="s">
        <v>82</v>
      </c>
      <c r="B84" s="235">
        <v>6</v>
      </c>
      <c r="C84" s="58">
        <v>82</v>
      </c>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row>
    <row r="85" spans="1:54" ht="15.75" customHeight="1">
      <c r="A85" s="24" t="s">
        <v>82</v>
      </c>
      <c r="B85" s="235">
        <v>7</v>
      </c>
      <c r="C85" s="58">
        <v>83</v>
      </c>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row>
    <row r="86" spans="1:54" ht="15.75" customHeight="1">
      <c r="A86" s="24" t="s">
        <v>82</v>
      </c>
      <c r="B86" s="235">
        <v>8</v>
      </c>
      <c r="C86" s="58">
        <v>84</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row>
    <row r="87" spans="1:54" ht="15.75" customHeight="1">
      <c r="A87" s="24" t="s">
        <v>82</v>
      </c>
      <c r="B87" s="235">
        <v>9</v>
      </c>
      <c r="C87" s="58">
        <v>85</v>
      </c>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row>
    <row r="88" spans="1:54" ht="15.75" customHeight="1">
      <c r="A88" s="24" t="s">
        <v>82</v>
      </c>
      <c r="B88" s="235">
        <v>10</v>
      </c>
      <c r="C88" s="58">
        <v>86</v>
      </c>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row>
    <row r="89" spans="1:54" ht="15.75" customHeight="1">
      <c r="A89" s="24" t="s">
        <v>82</v>
      </c>
      <c r="B89" s="235">
        <v>11</v>
      </c>
      <c r="C89" s="58">
        <v>87</v>
      </c>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row>
    <row r="90" spans="1:54" ht="15.75" customHeight="1">
      <c r="A90" s="24" t="s">
        <v>82</v>
      </c>
      <c r="B90" s="235">
        <v>12</v>
      </c>
      <c r="C90" s="58">
        <v>88</v>
      </c>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row>
    <row r="91" spans="1:54" ht="15.75" customHeight="1">
      <c r="A91" s="24" t="s">
        <v>82</v>
      </c>
      <c r="B91" s="235">
        <v>13</v>
      </c>
      <c r="C91" s="58">
        <v>89</v>
      </c>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row>
    <row r="92" spans="1:54" ht="15.75" customHeight="1">
      <c r="A92" s="24" t="s">
        <v>82</v>
      </c>
      <c r="B92" s="235">
        <v>14</v>
      </c>
      <c r="C92" s="58">
        <v>90</v>
      </c>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row>
    <row r="93" spans="1:54" ht="15.75" customHeight="1">
      <c r="A93" s="24" t="s">
        <v>82</v>
      </c>
      <c r="B93" s="235">
        <v>15</v>
      </c>
      <c r="C93" s="58">
        <v>91</v>
      </c>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row>
    <row r="94" spans="1:54" ht="15.75" customHeight="1">
      <c r="A94" s="24" t="s">
        <v>82</v>
      </c>
      <c r="B94" s="235">
        <v>16</v>
      </c>
      <c r="C94" s="58">
        <v>92</v>
      </c>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row>
    <row r="95" spans="1:54" ht="15.75" customHeight="1">
      <c r="A95" s="24" t="s">
        <v>82</v>
      </c>
      <c r="B95" s="235">
        <v>17</v>
      </c>
      <c r="C95" s="58">
        <v>93</v>
      </c>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row>
    <row r="96" spans="1:54" ht="15.75" customHeight="1">
      <c r="A96" s="24" t="s">
        <v>82</v>
      </c>
      <c r="B96" s="235">
        <v>18</v>
      </c>
      <c r="C96" s="58">
        <v>94</v>
      </c>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row>
    <row r="97" spans="1:54" ht="15.75" customHeight="1">
      <c r="A97" s="24" t="s">
        <v>82</v>
      </c>
      <c r="B97" s="235">
        <v>19</v>
      </c>
      <c r="C97" s="58">
        <v>95</v>
      </c>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row>
    <row r="98" spans="1:54" ht="15.75" customHeight="1">
      <c r="A98" s="24" t="s">
        <v>82</v>
      </c>
      <c r="B98" s="235">
        <v>20</v>
      </c>
      <c r="C98" s="58">
        <v>96</v>
      </c>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row>
    <row r="99" spans="1:54" ht="15.75" customHeight="1">
      <c r="A99" s="24" t="s">
        <v>82</v>
      </c>
      <c r="B99" s="235">
        <v>21</v>
      </c>
      <c r="C99" s="58">
        <v>97</v>
      </c>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row>
    <row r="100" spans="1:54" ht="15.75" customHeight="1">
      <c r="A100" s="24" t="s">
        <v>82</v>
      </c>
      <c r="B100" s="235">
        <v>22</v>
      </c>
      <c r="C100" s="58">
        <v>98</v>
      </c>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row>
    <row r="101" spans="1:54" ht="15.75" customHeight="1">
      <c r="A101" s="24" t="s">
        <v>82</v>
      </c>
      <c r="B101" s="235">
        <v>23</v>
      </c>
      <c r="C101" s="58">
        <v>99</v>
      </c>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row>
    <row r="102" spans="1:54" ht="15.75" customHeight="1">
      <c r="A102" s="24" t="s">
        <v>82</v>
      </c>
      <c r="B102" s="235">
        <v>24</v>
      </c>
      <c r="C102" s="58">
        <v>100</v>
      </c>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row>
    <row r="103" spans="1:54" ht="15.75" customHeight="1">
      <c r="A103" s="24" t="s">
        <v>82</v>
      </c>
      <c r="B103" s="235">
        <v>25</v>
      </c>
      <c r="C103" s="58">
        <v>101</v>
      </c>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row>
    <row r="104" spans="1:54" ht="15.75" customHeight="1">
      <c r="A104" s="24" t="s">
        <v>82</v>
      </c>
      <c r="B104" s="235">
        <v>26</v>
      </c>
      <c r="C104" s="58">
        <v>102</v>
      </c>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row>
    <row r="105" spans="1:54" ht="15.75" customHeight="1">
      <c r="A105" s="24" t="s">
        <v>82</v>
      </c>
      <c r="B105" s="235">
        <v>27</v>
      </c>
      <c r="C105" s="58">
        <v>103</v>
      </c>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row>
    <row r="106" spans="1:54" ht="15.75" customHeight="1">
      <c r="A106" s="24" t="s">
        <v>82</v>
      </c>
      <c r="B106" s="235">
        <v>28</v>
      </c>
      <c r="C106" s="58">
        <v>104</v>
      </c>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row>
    <row r="107" spans="1:54" ht="15.75" customHeight="1">
      <c r="A107" s="24" t="s">
        <v>82</v>
      </c>
      <c r="B107" s="235">
        <v>29</v>
      </c>
      <c r="C107" s="58">
        <v>105</v>
      </c>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row>
    <row r="108" spans="1:54" ht="15.75" customHeight="1">
      <c r="A108" s="24" t="s">
        <v>82</v>
      </c>
      <c r="B108" s="235">
        <v>30</v>
      </c>
      <c r="C108" s="58">
        <v>106</v>
      </c>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row>
    <row r="109" spans="1:54" ht="15.75" customHeight="1">
      <c r="A109" s="24" t="s">
        <v>82</v>
      </c>
      <c r="B109" s="235">
        <v>31</v>
      </c>
      <c r="C109" s="58">
        <v>107</v>
      </c>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row>
    <row r="110" spans="1:54" ht="15.75" customHeight="1">
      <c r="A110" s="24" t="s">
        <v>82</v>
      </c>
      <c r="B110" s="235">
        <v>32</v>
      </c>
      <c r="C110" s="58">
        <v>108</v>
      </c>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row>
    <row r="111" spans="1:54" ht="15.75" customHeight="1">
      <c r="A111" s="24" t="s">
        <v>82</v>
      </c>
      <c r="B111" s="235">
        <v>33</v>
      </c>
      <c r="C111" s="58">
        <v>109</v>
      </c>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row>
    <row r="112" spans="1:54" ht="15.75" customHeight="1">
      <c r="A112" s="24" t="s">
        <v>84</v>
      </c>
      <c r="B112" s="235">
        <v>1</v>
      </c>
      <c r="C112" s="58">
        <v>110</v>
      </c>
      <c r="D112" s="58">
        <v>3205</v>
      </c>
      <c r="E112" s="58">
        <v>1</v>
      </c>
      <c r="F112" s="58">
        <v>40</v>
      </c>
      <c r="G112" s="58" t="s">
        <v>786</v>
      </c>
      <c r="H112" s="63"/>
      <c r="I112" s="63"/>
      <c r="J112" s="63"/>
      <c r="K112" s="611"/>
      <c r="L112" s="605"/>
      <c r="M112" s="605"/>
      <c r="N112" s="605"/>
      <c r="O112" s="605"/>
      <c r="P112" s="605"/>
      <c r="Q112" s="605"/>
      <c r="R112" s="605"/>
      <c r="S112" s="605"/>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row>
    <row r="113" spans="1:54" ht="15.75" customHeight="1">
      <c r="A113" s="24" t="s">
        <v>86</v>
      </c>
      <c r="B113" s="235">
        <v>1</v>
      </c>
      <c r="C113" s="58">
        <v>111</v>
      </c>
      <c r="D113" s="62"/>
      <c r="E113" s="62"/>
      <c r="F113" s="62"/>
      <c r="G113" s="62"/>
      <c r="H113" s="63"/>
      <c r="I113" s="58" t="s">
        <v>787</v>
      </c>
      <c r="J113" s="58" t="s">
        <v>735</v>
      </c>
      <c r="K113" s="611"/>
      <c r="L113" s="605"/>
      <c r="M113" s="62"/>
      <c r="N113" s="62"/>
      <c r="O113" s="62"/>
      <c r="P113" s="62"/>
      <c r="Q113" s="62"/>
      <c r="R113" s="62"/>
      <c r="S113" s="62"/>
      <c r="T113" s="62"/>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row>
    <row r="114" spans="1:54" ht="15.75" customHeight="1">
      <c r="A114" s="24" t="s">
        <v>86</v>
      </c>
      <c r="B114" s="235">
        <v>2</v>
      </c>
      <c r="C114" s="58">
        <v>112</v>
      </c>
      <c r="D114" s="63"/>
      <c r="E114" s="63"/>
      <c r="F114" s="63"/>
      <c r="G114" s="63"/>
      <c r="H114" s="63"/>
      <c r="I114" s="58" t="s">
        <v>787</v>
      </c>
      <c r="J114" s="58" t="s">
        <v>735</v>
      </c>
      <c r="K114" s="62"/>
      <c r="L114" s="62"/>
      <c r="M114" s="62"/>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row>
    <row r="115" spans="1:54" ht="15.75" customHeight="1">
      <c r="A115" s="24" t="s">
        <v>86</v>
      </c>
      <c r="B115" s="235">
        <v>3</v>
      </c>
      <c r="C115" s="58">
        <v>113</v>
      </c>
      <c r="D115" s="63"/>
      <c r="E115" s="63"/>
      <c r="F115" s="63"/>
      <c r="G115" s="63"/>
      <c r="H115" s="63"/>
      <c r="I115" s="58" t="s">
        <v>787</v>
      </c>
      <c r="J115" s="58" t="s">
        <v>735</v>
      </c>
      <c r="K115" s="62"/>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row>
    <row r="116" spans="1:54" ht="15.75" customHeight="1">
      <c r="A116" s="24" t="s">
        <v>86</v>
      </c>
      <c r="B116" s="235">
        <v>4</v>
      </c>
      <c r="C116" s="58">
        <v>114</v>
      </c>
      <c r="D116" s="63"/>
      <c r="E116" s="63"/>
      <c r="F116" s="63"/>
      <c r="G116" s="63"/>
      <c r="H116" s="63"/>
      <c r="I116" s="63"/>
      <c r="J116" s="58" t="s">
        <v>735</v>
      </c>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row>
    <row r="117" spans="1:54" ht="15.75" customHeight="1">
      <c r="A117" s="24" t="s">
        <v>86</v>
      </c>
      <c r="B117" s="235">
        <v>5</v>
      </c>
      <c r="C117" s="58">
        <v>115</v>
      </c>
      <c r="D117" s="63"/>
      <c r="E117" s="63"/>
      <c r="F117" s="63"/>
      <c r="G117" s="63"/>
      <c r="H117" s="63"/>
      <c r="I117" s="63"/>
      <c r="J117" s="58" t="s">
        <v>735</v>
      </c>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row>
    <row r="118" spans="1:54" ht="15.75" customHeight="1">
      <c r="A118" s="24" t="s">
        <v>86</v>
      </c>
      <c r="B118" s="235">
        <v>6</v>
      </c>
      <c r="C118" s="58">
        <v>116</v>
      </c>
      <c r="D118" s="63"/>
      <c r="E118" s="63"/>
      <c r="F118" s="63"/>
      <c r="G118" s="63"/>
      <c r="H118" s="63"/>
      <c r="I118" s="63"/>
      <c r="J118" s="58" t="s">
        <v>735</v>
      </c>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row>
    <row r="119" spans="1:54" ht="15.75" customHeight="1">
      <c r="A119" s="24" t="s">
        <v>86</v>
      </c>
      <c r="B119" s="235">
        <v>7</v>
      </c>
      <c r="C119" s="58">
        <v>117</v>
      </c>
      <c r="D119" s="63"/>
      <c r="E119" s="63"/>
      <c r="F119" s="63"/>
      <c r="G119" s="63"/>
      <c r="H119" s="63"/>
      <c r="I119" s="63"/>
      <c r="J119" s="58" t="s">
        <v>735</v>
      </c>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row>
    <row r="120" spans="1:54" ht="15.75" customHeight="1">
      <c r="A120" s="24" t="s">
        <v>86</v>
      </c>
      <c r="B120" s="235">
        <v>8</v>
      </c>
      <c r="C120" s="58">
        <v>118</v>
      </c>
      <c r="D120" s="63"/>
      <c r="E120" s="63"/>
      <c r="F120" s="63"/>
      <c r="G120" s="63"/>
      <c r="H120" s="63"/>
      <c r="I120" s="63"/>
      <c r="J120" s="58" t="s">
        <v>735</v>
      </c>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row>
    <row r="121" spans="1:54" ht="15.75" customHeight="1">
      <c r="A121" s="24" t="s">
        <v>86</v>
      </c>
      <c r="B121" s="235">
        <v>9</v>
      </c>
      <c r="C121" s="58">
        <v>119</v>
      </c>
      <c r="D121" s="63"/>
      <c r="E121" s="63"/>
      <c r="F121" s="63"/>
      <c r="G121" s="63"/>
      <c r="H121" s="63"/>
      <c r="I121" s="63"/>
      <c r="J121" s="58" t="s">
        <v>735</v>
      </c>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row>
    <row r="122" spans="1:54" ht="15.75" customHeight="1">
      <c r="A122" s="24" t="s">
        <v>86</v>
      </c>
      <c r="B122" s="235">
        <v>10</v>
      </c>
      <c r="C122" s="58">
        <v>120</v>
      </c>
      <c r="D122" s="63"/>
      <c r="E122" s="63"/>
      <c r="F122" s="63"/>
      <c r="G122" s="63"/>
      <c r="H122" s="63"/>
      <c r="I122" s="63"/>
      <c r="J122" s="58" t="s">
        <v>735</v>
      </c>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row>
    <row r="123" spans="1:54" ht="15.75" customHeight="1">
      <c r="A123" s="24" t="s">
        <v>86</v>
      </c>
      <c r="B123" s="235">
        <v>11</v>
      </c>
      <c r="C123" s="58">
        <v>121</v>
      </c>
      <c r="D123" s="63"/>
      <c r="E123" s="63"/>
      <c r="F123" s="63"/>
      <c r="G123" s="63"/>
      <c r="H123" s="63"/>
      <c r="I123" s="63"/>
      <c r="J123" s="58" t="s">
        <v>735</v>
      </c>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row>
    <row r="124" spans="1:54" ht="15.75" customHeight="1">
      <c r="A124" s="24" t="s">
        <v>86</v>
      </c>
      <c r="B124" s="235">
        <v>12</v>
      </c>
      <c r="C124" s="58">
        <v>122</v>
      </c>
      <c r="D124" s="63"/>
      <c r="E124" s="63"/>
      <c r="F124" s="63"/>
      <c r="G124" s="63"/>
      <c r="H124" s="63"/>
      <c r="I124" s="63"/>
      <c r="J124" s="58" t="s">
        <v>735</v>
      </c>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row>
    <row r="125" spans="1:54" ht="15.75" customHeight="1">
      <c r="A125" s="24" t="s">
        <v>86</v>
      </c>
      <c r="B125" s="235">
        <v>13</v>
      </c>
      <c r="C125" s="58">
        <v>123</v>
      </c>
      <c r="D125" s="63"/>
      <c r="E125" s="63"/>
      <c r="F125" s="63"/>
      <c r="G125" s="63"/>
      <c r="H125" s="63"/>
      <c r="I125" s="63"/>
      <c r="J125" s="58" t="s">
        <v>735</v>
      </c>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row>
    <row r="126" spans="1:54" ht="15.75" customHeight="1">
      <c r="A126" s="24" t="s">
        <v>86</v>
      </c>
      <c r="B126" s="235">
        <v>14</v>
      </c>
      <c r="C126" s="58">
        <v>124</v>
      </c>
      <c r="D126" s="63"/>
      <c r="E126" s="63"/>
      <c r="F126" s="63"/>
      <c r="G126" s="63"/>
      <c r="H126" s="63"/>
      <c r="I126" s="63"/>
      <c r="J126" s="58" t="s">
        <v>735</v>
      </c>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row>
    <row r="127" spans="1:54" ht="15.75" customHeight="1">
      <c r="A127" s="24" t="s">
        <v>86</v>
      </c>
      <c r="B127" s="235">
        <v>15</v>
      </c>
      <c r="C127" s="58">
        <v>125</v>
      </c>
      <c r="D127" s="63"/>
      <c r="E127" s="63"/>
      <c r="F127" s="63"/>
      <c r="G127" s="63"/>
      <c r="H127" s="63"/>
      <c r="I127" s="63"/>
      <c r="J127" s="58" t="s">
        <v>735</v>
      </c>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row>
    <row r="128" spans="1:54" ht="15.75" customHeight="1">
      <c r="A128" s="24" t="s">
        <v>86</v>
      </c>
      <c r="B128" s="235">
        <v>16</v>
      </c>
      <c r="C128" s="58">
        <v>126</v>
      </c>
      <c r="D128" s="63"/>
      <c r="E128" s="63"/>
      <c r="F128" s="63"/>
      <c r="G128" s="63"/>
      <c r="H128" s="63"/>
      <c r="I128" s="63"/>
      <c r="J128" s="58" t="s">
        <v>735</v>
      </c>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row>
    <row r="129" spans="1:54" ht="15.75" customHeight="1">
      <c r="A129" s="24" t="s">
        <v>86</v>
      </c>
      <c r="B129" s="235">
        <v>17</v>
      </c>
      <c r="C129" s="58">
        <v>127</v>
      </c>
      <c r="D129" s="63"/>
      <c r="E129" s="63"/>
      <c r="F129" s="63"/>
      <c r="G129" s="63"/>
      <c r="H129" s="63"/>
      <c r="I129" s="63"/>
      <c r="J129" s="58" t="s">
        <v>735</v>
      </c>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row>
    <row r="130" spans="1:54" ht="15.75" customHeight="1">
      <c r="A130" s="24" t="s">
        <v>89</v>
      </c>
      <c r="B130" s="235">
        <v>1</v>
      </c>
      <c r="C130" s="58">
        <v>128</v>
      </c>
      <c r="D130" s="58">
        <v>3235</v>
      </c>
      <c r="E130" s="63"/>
      <c r="F130" s="63"/>
      <c r="G130" s="58" t="s">
        <v>782</v>
      </c>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row>
    <row r="131" spans="1:54" ht="15.75" customHeight="1">
      <c r="A131" s="24" t="s">
        <v>89</v>
      </c>
      <c r="B131" s="235">
        <v>2</v>
      </c>
      <c r="C131" s="58">
        <v>129</v>
      </c>
      <c r="D131" s="58">
        <v>3800</v>
      </c>
      <c r="E131" s="63"/>
      <c r="F131" s="63"/>
      <c r="G131" s="58" t="s">
        <v>788</v>
      </c>
      <c r="H131" s="63"/>
      <c r="I131" s="611" t="s">
        <v>789</v>
      </c>
      <c r="J131" s="605"/>
      <c r="K131" s="62"/>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row>
    <row r="132" spans="1:54" ht="15.75" customHeight="1">
      <c r="A132" s="24" t="s">
        <v>89</v>
      </c>
      <c r="B132" s="235">
        <v>3</v>
      </c>
      <c r="C132" s="58">
        <v>130</v>
      </c>
      <c r="D132" s="58">
        <v>3670</v>
      </c>
      <c r="E132" s="63"/>
      <c r="F132" s="63"/>
      <c r="G132" s="58" t="s">
        <v>740</v>
      </c>
      <c r="H132" s="63"/>
      <c r="I132" s="63"/>
      <c r="J132" s="62"/>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row>
    <row r="133" spans="1:54" ht="15.75" customHeight="1">
      <c r="A133" s="24" t="s">
        <v>89</v>
      </c>
      <c r="B133" s="235">
        <v>4</v>
      </c>
      <c r="C133" s="58">
        <v>131</v>
      </c>
      <c r="D133" s="58">
        <v>3700</v>
      </c>
      <c r="E133" s="63"/>
      <c r="F133" s="63"/>
      <c r="G133" s="58" t="s">
        <v>790</v>
      </c>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row>
    <row r="134" spans="1:54" ht="15.75" customHeight="1">
      <c r="A134" s="24" t="s">
        <v>89</v>
      </c>
      <c r="B134" s="235">
        <v>5</v>
      </c>
      <c r="C134" s="58">
        <v>132</v>
      </c>
      <c r="D134" s="58">
        <v>4050</v>
      </c>
      <c r="E134" s="63"/>
      <c r="F134" s="63"/>
      <c r="G134" s="58">
        <v>39</v>
      </c>
      <c r="H134" s="63"/>
      <c r="I134" s="611" t="s">
        <v>791</v>
      </c>
      <c r="J134" s="605"/>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row>
    <row r="135" spans="1:54" ht="15.75" customHeight="1">
      <c r="A135" s="24" t="s">
        <v>93</v>
      </c>
      <c r="B135" s="235">
        <v>1</v>
      </c>
      <c r="C135" s="58">
        <v>133</v>
      </c>
      <c r="D135" s="58">
        <v>3130</v>
      </c>
      <c r="E135" s="58">
        <v>11</v>
      </c>
      <c r="F135" s="58" t="s">
        <v>754</v>
      </c>
      <c r="G135" s="58" t="s">
        <v>779</v>
      </c>
      <c r="H135" s="63"/>
      <c r="I135" s="58" t="s">
        <v>792</v>
      </c>
      <c r="J135" s="58" t="s">
        <v>735</v>
      </c>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row>
    <row r="136" spans="1:54" ht="15.75" customHeight="1">
      <c r="A136" s="24" t="s">
        <v>96</v>
      </c>
      <c r="B136" s="235">
        <v>1</v>
      </c>
      <c r="C136" s="58">
        <v>134</v>
      </c>
      <c r="D136" s="58">
        <v>1500</v>
      </c>
      <c r="E136" s="58">
        <v>10</v>
      </c>
      <c r="F136" s="58">
        <v>31</v>
      </c>
      <c r="G136" s="58">
        <v>32</v>
      </c>
      <c r="H136" s="58" t="s">
        <v>735</v>
      </c>
      <c r="I136" s="63"/>
      <c r="J136" s="62"/>
      <c r="K136" s="611"/>
      <c r="L136" s="605"/>
      <c r="M136" s="605"/>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row>
    <row r="137" spans="1:54" ht="15.75" customHeight="1">
      <c r="A137" s="24" t="s">
        <v>99</v>
      </c>
      <c r="B137" s="235">
        <v>1</v>
      </c>
      <c r="C137" s="58">
        <v>135</v>
      </c>
      <c r="D137" s="62"/>
      <c r="E137" s="58">
        <v>2</v>
      </c>
      <c r="F137" s="58" t="s">
        <v>793</v>
      </c>
      <c r="G137" s="58" t="s">
        <v>794</v>
      </c>
      <c r="H137" s="62"/>
      <c r="I137" s="58" t="s">
        <v>744</v>
      </c>
      <c r="J137" s="63"/>
      <c r="K137" s="611"/>
      <c r="L137" s="605"/>
      <c r="M137" s="605"/>
      <c r="N137" s="62"/>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row>
    <row r="138" spans="1:54" ht="15.75" customHeight="1">
      <c r="A138" s="24" t="s">
        <v>101</v>
      </c>
      <c r="B138" s="235">
        <v>1</v>
      </c>
      <c r="C138" s="58">
        <v>136</v>
      </c>
      <c r="D138" s="63"/>
      <c r="E138" s="62"/>
      <c r="F138" s="62"/>
      <c r="G138" s="62"/>
      <c r="H138" s="63"/>
      <c r="I138" s="63"/>
      <c r="J138" s="58" t="s">
        <v>735</v>
      </c>
      <c r="K138" s="611"/>
      <c r="L138" s="605"/>
      <c r="M138" s="605"/>
      <c r="N138" s="62"/>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row>
    <row r="139" spans="1:54" ht="15.75" customHeight="1">
      <c r="A139" s="24" t="s">
        <v>101</v>
      </c>
      <c r="B139" s="235">
        <v>2</v>
      </c>
      <c r="C139" s="58">
        <v>137</v>
      </c>
      <c r="D139" s="63"/>
      <c r="E139" s="63"/>
      <c r="F139" s="63"/>
      <c r="G139" s="63"/>
      <c r="H139" s="63"/>
      <c r="I139" s="63"/>
      <c r="J139" s="58" t="s">
        <v>735</v>
      </c>
      <c r="K139" s="611"/>
      <c r="L139" s="605"/>
      <c r="M139" s="605"/>
      <c r="N139" s="605"/>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row>
    <row r="140" spans="1:54" ht="15.75" customHeight="1">
      <c r="A140" s="24" t="s">
        <v>101</v>
      </c>
      <c r="B140" s="235">
        <v>3</v>
      </c>
      <c r="C140" s="58">
        <v>138</v>
      </c>
      <c r="D140" s="63"/>
      <c r="E140" s="63"/>
      <c r="F140" s="63"/>
      <c r="G140" s="63"/>
      <c r="H140" s="63"/>
      <c r="I140" s="63"/>
      <c r="J140" s="58" t="s">
        <v>735</v>
      </c>
      <c r="K140" s="62"/>
      <c r="L140" s="62"/>
      <c r="M140" s="62"/>
      <c r="N140" s="62"/>
      <c r="O140" s="62"/>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row>
    <row r="141" spans="1:54" ht="15.75" customHeight="1">
      <c r="A141" s="24" t="s">
        <v>101</v>
      </c>
      <c r="B141" s="235">
        <v>4</v>
      </c>
      <c r="C141" s="58">
        <v>139</v>
      </c>
      <c r="D141" s="63"/>
      <c r="E141" s="63"/>
      <c r="F141" s="63"/>
      <c r="G141" s="63"/>
      <c r="H141" s="63"/>
      <c r="I141" s="63"/>
      <c r="J141" s="58" t="s">
        <v>735</v>
      </c>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row>
    <row r="142" spans="1:54" ht="15.75" customHeight="1">
      <c r="A142" s="24" t="s">
        <v>101</v>
      </c>
      <c r="B142" s="235">
        <v>5</v>
      </c>
      <c r="C142" s="58">
        <v>140</v>
      </c>
      <c r="D142" s="63"/>
      <c r="E142" s="63"/>
      <c r="F142" s="63"/>
      <c r="G142" s="63"/>
      <c r="H142" s="63"/>
      <c r="I142" s="63"/>
      <c r="J142" s="58" t="s">
        <v>735</v>
      </c>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row>
    <row r="143" spans="1:54" ht="15.75" customHeight="1">
      <c r="A143" s="24" t="s">
        <v>101</v>
      </c>
      <c r="B143" s="235">
        <v>6</v>
      </c>
      <c r="C143" s="58">
        <v>141</v>
      </c>
      <c r="D143" s="63"/>
      <c r="E143" s="63"/>
      <c r="F143" s="63"/>
      <c r="G143" s="63"/>
      <c r="H143" s="63"/>
      <c r="I143" s="63"/>
      <c r="J143" s="58" t="s">
        <v>735</v>
      </c>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row>
    <row r="144" spans="1:54" ht="15.75" customHeight="1">
      <c r="A144" s="24" t="s">
        <v>103</v>
      </c>
      <c r="B144" s="235">
        <v>1</v>
      </c>
      <c r="C144" s="58">
        <v>142</v>
      </c>
      <c r="D144" s="58">
        <v>2500</v>
      </c>
      <c r="E144" s="63"/>
      <c r="F144" s="63"/>
      <c r="G144" s="58" t="s">
        <v>760</v>
      </c>
      <c r="H144" s="58"/>
      <c r="I144" s="611" t="s">
        <v>795</v>
      </c>
      <c r="J144" s="605"/>
      <c r="K144" s="611"/>
      <c r="L144" s="605"/>
      <c r="M144" s="605"/>
      <c r="N144" s="605"/>
      <c r="O144" s="605"/>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row>
    <row r="145" spans="1:54" ht="15.75" customHeight="1">
      <c r="A145" s="24" t="s">
        <v>106</v>
      </c>
      <c r="B145" s="235">
        <v>1</v>
      </c>
      <c r="C145" s="58">
        <v>143</v>
      </c>
      <c r="D145" s="63"/>
      <c r="E145" s="58">
        <v>1</v>
      </c>
      <c r="F145" s="58" t="s">
        <v>760</v>
      </c>
      <c r="G145" s="58" t="s">
        <v>796</v>
      </c>
      <c r="H145" s="58" t="s">
        <v>661</v>
      </c>
      <c r="I145" s="62"/>
      <c r="J145" s="58" t="s">
        <v>661</v>
      </c>
      <c r="K145" s="611"/>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3"/>
      <c r="AJ145" s="63"/>
      <c r="AK145" s="63"/>
      <c r="AL145" s="63"/>
      <c r="AM145" s="63"/>
      <c r="AN145" s="63"/>
      <c r="AO145" s="63"/>
      <c r="AP145" s="63"/>
      <c r="AQ145" s="63"/>
      <c r="AR145" s="63"/>
      <c r="AS145" s="63"/>
      <c r="AT145" s="63"/>
      <c r="AU145" s="63"/>
      <c r="AV145" s="63"/>
      <c r="AW145" s="63"/>
      <c r="AX145" s="63"/>
      <c r="AY145" s="63"/>
      <c r="AZ145" s="63"/>
      <c r="BA145" s="63"/>
      <c r="BB145" s="63"/>
    </row>
    <row r="146" spans="1:54" ht="15.75" customHeight="1">
      <c r="A146" s="24" t="s">
        <v>107</v>
      </c>
      <c r="B146" s="235">
        <v>1</v>
      </c>
      <c r="C146" s="58">
        <v>144</v>
      </c>
      <c r="D146" s="58">
        <v>2790</v>
      </c>
      <c r="E146" s="63"/>
      <c r="F146" s="58" t="s">
        <v>794</v>
      </c>
      <c r="G146" s="58" t="s">
        <v>797</v>
      </c>
      <c r="H146" s="58" t="s">
        <v>735</v>
      </c>
      <c r="I146" s="63"/>
      <c r="J146" s="58" t="s">
        <v>735</v>
      </c>
      <c r="K146" s="58"/>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3"/>
      <c r="AK146" s="63"/>
      <c r="AL146" s="63"/>
      <c r="AM146" s="63"/>
      <c r="AN146" s="63"/>
      <c r="AO146" s="63"/>
      <c r="AP146" s="63"/>
      <c r="AQ146" s="63"/>
      <c r="AR146" s="63"/>
      <c r="AS146" s="63"/>
      <c r="AT146" s="63"/>
      <c r="AU146" s="63"/>
      <c r="AV146" s="63"/>
      <c r="AW146" s="63"/>
      <c r="AX146" s="63"/>
      <c r="AY146" s="63"/>
      <c r="AZ146" s="63"/>
      <c r="BA146" s="63"/>
      <c r="BB146" s="63"/>
    </row>
    <row r="147" spans="1:54" ht="15.75" customHeight="1">
      <c r="A147" s="24" t="s">
        <v>110</v>
      </c>
      <c r="B147" s="235" t="s">
        <v>798</v>
      </c>
      <c r="C147" s="58">
        <v>145</v>
      </c>
      <c r="D147" s="58">
        <v>2680</v>
      </c>
      <c r="E147" s="63"/>
      <c r="F147" s="58" t="s">
        <v>799</v>
      </c>
      <c r="G147" s="58" t="s">
        <v>754</v>
      </c>
      <c r="H147" s="58" t="s">
        <v>735</v>
      </c>
      <c r="I147" s="58" t="s">
        <v>800</v>
      </c>
      <c r="J147" s="63"/>
      <c r="K147" s="611"/>
      <c r="L147" s="605"/>
      <c r="M147" s="605"/>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row>
    <row r="148" spans="1:54" ht="15.75" customHeight="1">
      <c r="A148" s="24" t="s">
        <v>110</v>
      </c>
      <c r="B148" s="235" t="s">
        <v>801</v>
      </c>
      <c r="C148" s="58">
        <v>146</v>
      </c>
      <c r="D148" s="58">
        <v>2160</v>
      </c>
      <c r="E148" s="63"/>
      <c r="F148" s="58" t="s">
        <v>799</v>
      </c>
      <c r="G148" s="58" t="s">
        <v>754</v>
      </c>
      <c r="H148" s="58" t="s">
        <v>735</v>
      </c>
      <c r="I148" s="58" t="s">
        <v>800</v>
      </c>
      <c r="J148" s="63"/>
      <c r="K148" s="611"/>
      <c r="L148" s="605"/>
      <c r="M148" s="605"/>
      <c r="N148" s="62"/>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row>
    <row r="149" spans="1:54" ht="15.75" customHeight="1">
      <c r="A149" s="24" t="s">
        <v>112</v>
      </c>
      <c r="B149" s="235">
        <v>1</v>
      </c>
      <c r="C149" s="58">
        <v>147</v>
      </c>
      <c r="D149" s="58">
        <v>3200</v>
      </c>
      <c r="E149" s="63"/>
      <c r="F149" s="62"/>
      <c r="G149" s="58" t="s">
        <v>748</v>
      </c>
      <c r="H149" s="62"/>
      <c r="I149" s="63"/>
      <c r="J149" s="63"/>
      <c r="K149" s="611"/>
      <c r="L149" s="605"/>
      <c r="M149" s="605"/>
      <c r="N149" s="605"/>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row>
    <row r="150" spans="1:54" ht="15.75" customHeight="1">
      <c r="A150" s="24" t="s">
        <v>112</v>
      </c>
      <c r="B150" s="235">
        <v>2</v>
      </c>
      <c r="C150" s="58">
        <v>148</v>
      </c>
      <c r="D150" s="58">
        <v>3050</v>
      </c>
      <c r="E150" s="63"/>
      <c r="F150" s="63"/>
      <c r="G150" s="58">
        <v>39</v>
      </c>
      <c r="H150" s="63"/>
      <c r="I150" s="63"/>
      <c r="J150" s="63"/>
      <c r="K150" s="62"/>
      <c r="L150" s="62"/>
      <c r="M150" s="62"/>
      <c r="N150" s="62"/>
      <c r="O150" s="62"/>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row>
    <row r="151" spans="1:54" ht="15.75" customHeight="1">
      <c r="A151" s="24" t="s">
        <v>112</v>
      </c>
      <c r="B151" s="235">
        <v>3</v>
      </c>
      <c r="C151" s="58">
        <v>149</v>
      </c>
      <c r="D151" s="58">
        <v>3800</v>
      </c>
      <c r="E151" s="63"/>
      <c r="F151" s="63"/>
      <c r="G151" s="58" t="s">
        <v>737</v>
      </c>
      <c r="H151" s="63"/>
      <c r="I151" s="58" t="s">
        <v>802</v>
      </c>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row>
    <row r="152" spans="1:54" ht="15.75" customHeight="1">
      <c r="A152" s="24" t="s">
        <v>112</v>
      </c>
      <c r="B152" s="235">
        <v>4</v>
      </c>
      <c r="C152" s="58">
        <v>150</v>
      </c>
      <c r="D152" s="58">
        <v>3550</v>
      </c>
      <c r="E152" s="63"/>
      <c r="F152" s="63"/>
      <c r="G152" s="58" t="s">
        <v>760</v>
      </c>
      <c r="H152" s="63"/>
      <c r="I152" s="63"/>
      <c r="J152" s="62"/>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row>
    <row r="153" spans="1:54" ht="15.75" customHeight="1">
      <c r="A153" s="24" t="s">
        <v>113</v>
      </c>
      <c r="B153" s="235" t="s">
        <v>803</v>
      </c>
      <c r="C153" s="58" t="s">
        <v>804</v>
      </c>
      <c r="D153" s="62"/>
      <c r="E153" s="63"/>
      <c r="F153" s="63"/>
      <c r="G153" s="62"/>
      <c r="H153" s="63"/>
      <c r="I153" s="58" t="s">
        <v>805</v>
      </c>
      <c r="J153" s="58"/>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row>
    <row r="154" spans="1:54" ht="15.75" customHeight="1">
      <c r="A154" s="24" t="s">
        <v>117</v>
      </c>
      <c r="B154" s="235">
        <v>43846</v>
      </c>
      <c r="C154" s="58" t="s">
        <v>806</v>
      </c>
      <c r="D154" s="63"/>
      <c r="E154" s="63"/>
      <c r="F154" s="63"/>
      <c r="G154" s="63"/>
      <c r="H154" s="63"/>
      <c r="I154" s="63"/>
      <c r="J154" s="62"/>
      <c r="K154" s="63"/>
      <c r="L154" s="63"/>
      <c r="M154" s="63"/>
      <c r="N154" s="63"/>
      <c r="O154" s="63"/>
      <c r="P154" s="63"/>
      <c r="Q154" s="63"/>
      <c r="R154" s="63"/>
      <c r="S154" s="63"/>
      <c r="T154" s="63"/>
      <c r="U154" s="63"/>
      <c r="V154" s="63"/>
      <c r="W154" s="63"/>
      <c r="X154" s="63"/>
      <c r="Y154" s="63"/>
      <c r="Z154" s="63"/>
      <c r="AA154" s="63"/>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3"/>
    </row>
    <row r="155" spans="1:54" ht="15.75" customHeight="1">
      <c r="A155" s="24" t="s">
        <v>118</v>
      </c>
      <c r="B155" s="235">
        <v>43851</v>
      </c>
      <c r="C155" s="58" t="s">
        <v>807</v>
      </c>
      <c r="D155" s="63"/>
      <c r="E155" s="63"/>
      <c r="F155" s="63"/>
      <c r="G155" s="62"/>
      <c r="H155" s="62"/>
      <c r="I155" s="63"/>
      <c r="J155" s="63"/>
      <c r="K155" s="63"/>
      <c r="L155" s="63"/>
      <c r="M155" s="63"/>
      <c r="N155" s="63"/>
      <c r="O155" s="63"/>
      <c r="P155" s="63"/>
      <c r="Q155" s="63"/>
      <c r="R155" s="63"/>
      <c r="S155" s="63"/>
      <c r="T155" s="63"/>
      <c r="U155" s="63"/>
      <c r="V155" s="63"/>
      <c r="W155" s="63"/>
      <c r="X155" s="63"/>
      <c r="Y155" s="63"/>
      <c r="Z155" s="63"/>
      <c r="AA155" s="63"/>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row>
    <row r="156" spans="1:54" ht="15.75" customHeight="1">
      <c r="A156" s="24" t="s">
        <v>119</v>
      </c>
      <c r="B156" s="235">
        <v>1</v>
      </c>
      <c r="C156" s="58">
        <v>230</v>
      </c>
      <c r="D156" s="58">
        <v>2890</v>
      </c>
      <c r="E156" s="58">
        <v>0</v>
      </c>
      <c r="F156" s="58" t="s">
        <v>766</v>
      </c>
      <c r="G156" s="58" t="s">
        <v>766</v>
      </c>
      <c r="H156" s="62"/>
      <c r="I156" s="63"/>
      <c r="J156" s="63"/>
      <c r="K156" s="63"/>
      <c r="L156" s="63"/>
      <c r="M156" s="63"/>
      <c r="N156" s="63"/>
      <c r="O156" s="63"/>
      <c r="P156" s="63"/>
      <c r="Q156" s="63"/>
      <c r="R156" s="63"/>
      <c r="S156" s="63"/>
      <c r="T156" s="63"/>
      <c r="U156" s="63"/>
      <c r="V156" s="63"/>
      <c r="W156" s="63"/>
      <c r="X156" s="63"/>
      <c r="Y156" s="63"/>
      <c r="Z156" s="63"/>
      <c r="AA156" s="63"/>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row>
    <row r="157" spans="1:54" ht="15.75" customHeight="1">
      <c r="A157" s="24" t="s">
        <v>119</v>
      </c>
      <c r="B157" s="235">
        <v>2</v>
      </c>
      <c r="C157" s="58">
        <v>231</v>
      </c>
      <c r="D157" s="58">
        <v>3500</v>
      </c>
      <c r="E157" s="58">
        <v>0</v>
      </c>
      <c r="F157" s="58" t="s">
        <v>788</v>
      </c>
      <c r="G157" s="58" t="s">
        <v>788</v>
      </c>
      <c r="H157" s="62"/>
      <c r="I157" s="62"/>
      <c r="J157" s="63"/>
      <c r="K157" s="63"/>
      <c r="L157" s="63"/>
      <c r="M157" s="63"/>
      <c r="N157" s="63"/>
      <c r="O157" s="63"/>
      <c r="P157" s="63"/>
      <c r="Q157" s="63"/>
      <c r="R157" s="63"/>
      <c r="S157" s="63"/>
      <c r="T157" s="63"/>
      <c r="U157" s="63"/>
      <c r="V157" s="63"/>
      <c r="W157" s="63"/>
      <c r="X157" s="63"/>
      <c r="Y157" s="63"/>
      <c r="Z157" s="63"/>
      <c r="AA157" s="63"/>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row>
    <row r="158" spans="1:54" ht="15.75" customHeight="1">
      <c r="A158" s="24" t="s">
        <v>119</v>
      </c>
      <c r="B158" s="235">
        <v>3</v>
      </c>
      <c r="C158" s="58">
        <v>232</v>
      </c>
      <c r="D158" s="58">
        <v>3730</v>
      </c>
      <c r="E158" s="58">
        <v>0</v>
      </c>
      <c r="F158" s="58" t="s">
        <v>751</v>
      </c>
      <c r="G158" s="58" t="s">
        <v>751</v>
      </c>
      <c r="H158" s="62"/>
      <c r="I158" s="62"/>
      <c r="J158" s="63"/>
      <c r="K158" s="63"/>
      <c r="L158" s="63"/>
      <c r="M158" s="63"/>
      <c r="N158" s="63"/>
      <c r="O158" s="63"/>
      <c r="P158" s="63"/>
      <c r="Q158" s="63"/>
      <c r="R158" s="63"/>
      <c r="S158" s="63"/>
      <c r="T158" s="63"/>
      <c r="U158" s="63"/>
      <c r="V158" s="63"/>
      <c r="W158" s="63"/>
      <c r="X158" s="63"/>
      <c r="Y158" s="63"/>
      <c r="Z158" s="63"/>
      <c r="AA158" s="63"/>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row>
    <row r="159" spans="1:54" ht="15.75" customHeight="1">
      <c r="A159" s="24" t="s">
        <v>122</v>
      </c>
      <c r="B159" s="235">
        <v>1</v>
      </c>
      <c r="C159" s="58">
        <v>233</v>
      </c>
      <c r="D159" s="62"/>
      <c r="E159" s="62"/>
      <c r="F159" s="62"/>
      <c r="G159" s="58" t="s">
        <v>757</v>
      </c>
      <c r="H159" s="58" t="s">
        <v>735</v>
      </c>
      <c r="I159" s="63"/>
      <c r="J159" s="63"/>
      <c r="K159" s="62"/>
      <c r="L159" s="63"/>
      <c r="M159" s="63"/>
      <c r="N159" s="63"/>
      <c r="O159" s="63"/>
      <c r="P159" s="63"/>
      <c r="Q159" s="63"/>
      <c r="R159" s="63"/>
      <c r="S159" s="63"/>
      <c r="T159" s="63"/>
      <c r="U159" s="63"/>
      <c r="V159" s="63"/>
      <c r="W159" s="63"/>
      <c r="X159" s="63"/>
      <c r="Y159" s="63"/>
      <c r="Z159" s="63"/>
      <c r="AA159" s="63"/>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row>
    <row r="160" spans="1:54" ht="15.75" customHeight="1">
      <c r="A160" s="24" t="s">
        <v>123</v>
      </c>
      <c r="B160" s="235">
        <v>1</v>
      </c>
      <c r="C160" s="58">
        <v>234</v>
      </c>
      <c r="D160" s="58">
        <v>3250</v>
      </c>
      <c r="E160" s="63"/>
      <c r="F160" s="58">
        <v>40</v>
      </c>
      <c r="G160" s="58">
        <v>40</v>
      </c>
      <c r="H160" s="58" t="s">
        <v>640</v>
      </c>
      <c r="I160" s="63"/>
      <c r="J160" s="63"/>
      <c r="K160" s="611"/>
      <c r="L160" s="605"/>
      <c r="M160" s="605"/>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4"/>
    </row>
    <row r="161" spans="1:54" ht="15.75" customHeight="1">
      <c r="A161" s="24" t="s">
        <v>123</v>
      </c>
      <c r="B161" s="235">
        <v>2</v>
      </c>
      <c r="C161" s="58">
        <v>235</v>
      </c>
      <c r="D161" s="58">
        <v>3250</v>
      </c>
      <c r="E161" s="63"/>
      <c r="F161" s="58">
        <v>37</v>
      </c>
      <c r="G161" s="58" t="s">
        <v>760</v>
      </c>
      <c r="H161" s="58" t="s">
        <v>640</v>
      </c>
      <c r="I161" s="62"/>
      <c r="J161" s="63"/>
      <c r="K161" s="611"/>
      <c r="L161" s="605"/>
      <c r="M161" s="62"/>
      <c r="N161" s="62"/>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row>
    <row r="162" spans="1:54" ht="15.75" customHeight="1">
      <c r="A162" s="24" t="s">
        <v>123</v>
      </c>
      <c r="B162" s="235">
        <v>3</v>
      </c>
      <c r="C162" s="58">
        <v>236</v>
      </c>
      <c r="D162" s="58">
        <v>3670</v>
      </c>
      <c r="E162" s="63"/>
      <c r="F162" s="58">
        <v>37</v>
      </c>
      <c r="G162" s="58" t="s">
        <v>808</v>
      </c>
      <c r="H162" s="58" t="s">
        <v>640</v>
      </c>
      <c r="I162" s="62"/>
      <c r="J162" s="63"/>
      <c r="K162" s="611"/>
      <c r="L162" s="605"/>
      <c r="M162" s="605"/>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row>
    <row r="163" spans="1:54" ht="15.75" customHeight="1">
      <c r="A163" s="24" t="s">
        <v>129</v>
      </c>
      <c r="B163" s="235">
        <v>1</v>
      </c>
      <c r="C163" s="58">
        <v>237</v>
      </c>
      <c r="D163" s="58">
        <v>2600</v>
      </c>
      <c r="E163" s="58">
        <v>7</v>
      </c>
      <c r="F163" s="58" t="s">
        <v>809</v>
      </c>
      <c r="G163" s="58" t="s">
        <v>794</v>
      </c>
      <c r="H163" s="58" t="s">
        <v>735</v>
      </c>
      <c r="I163" s="62"/>
      <c r="J163" s="63"/>
      <c r="K163" s="611"/>
      <c r="L163" s="605"/>
      <c r="M163" s="62"/>
      <c r="N163" s="62"/>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row>
    <row r="164" spans="1:54" ht="15.75" customHeight="1">
      <c r="A164" s="24" t="s">
        <v>130</v>
      </c>
      <c r="B164" s="235">
        <v>1</v>
      </c>
      <c r="C164" s="58">
        <v>238</v>
      </c>
      <c r="D164" s="58">
        <v>2970</v>
      </c>
      <c r="E164" s="62"/>
      <c r="F164" s="58">
        <v>33</v>
      </c>
      <c r="G164" s="62"/>
      <c r="H164" s="58" t="s">
        <v>735</v>
      </c>
      <c r="I164" s="62"/>
      <c r="J164" s="63"/>
      <c r="K164" s="611"/>
      <c r="L164" s="605"/>
      <c r="M164" s="62"/>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row>
    <row r="165" spans="1:54" ht="15.75" customHeight="1">
      <c r="A165" s="24" t="s">
        <v>132</v>
      </c>
      <c r="B165" s="235" t="s">
        <v>810</v>
      </c>
      <c r="C165" s="58" t="s">
        <v>811</v>
      </c>
      <c r="D165" s="58" t="s">
        <v>812</v>
      </c>
      <c r="E165" s="63"/>
      <c r="F165" s="62"/>
      <c r="G165" s="58" t="s">
        <v>813</v>
      </c>
      <c r="H165" s="62"/>
      <c r="I165" s="62"/>
      <c r="J165" s="63"/>
      <c r="K165" s="65"/>
      <c r="L165" s="65"/>
      <c r="M165" s="62"/>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row>
    <row r="166" spans="1:54" ht="15.75" customHeight="1">
      <c r="A166" s="66" t="s">
        <v>134</v>
      </c>
      <c r="B166" s="235">
        <v>1</v>
      </c>
      <c r="C166" s="58">
        <v>253</v>
      </c>
      <c r="D166" s="58">
        <v>2350</v>
      </c>
      <c r="E166" s="58">
        <v>4</v>
      </c>
      <c r="F166" s="58" t="s">
        <v>814</v>
      </c>
      <c r="G166" s="63"/>
      <c r="H166" s="58" t="s">
        <v>735</v>
      </c>
      <c r="I166" s="62"/>
      <c r="J166" s="58" t="s">
        <v>735</v>
      </c>
      <c r="K166" s="611"/>
      <c r="L166" s="605"/>
      <c r="M166" s="62"/>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row>
    <row r="167" spans="1:54" ht="15.75" customHeight="1">
      <c r="A167" s="24" t="s">
        <v>136</v>
      </c>
      <c r="B167" s="235">
        <v>1</v>
      </c>
      <c r="C167" s="58">
        <v>254</v>
      </c>
      <c r="D167" s="58">
        <v>2930</v>
      </c>
      <c r="E167" s="58">
        <v>2</v>
      </c>
      <c r="F167" s="58" t="s">
        <v>794</v>
      </c>
      <c r="G167" s="58" t="s">
        <v>745</v>
      </c>
      <c r="H167" s="58" t="s">
        <v>735</v>
      </c>
      <c r="I167" s="62"/>
      <c r="J167" s="63"/>
      <c r="K167" s="62"/>
      <c r="L167" s="62"/>
      <c r="M167" s="62"/>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row>
    <row r="168" spans="1:54" ht="15.75" customHeight="1">
      <c r="A168" s="24" t="s">
        <v>136</v>
      </c>
      <c r="B168" s="235">
        <v>2</v>
      </c>
      <c r="C168" s="58">
        <v>255</v>
      </c>
      <c r="D168" s="58">
        <v>2540</v>
      </c>
      <c r="E168" s="58">
        <v>3</v>
      </c>
      <c r="F168" s="58" t="s">
        <v>815</v>
      </c>
      <c r="G168" s="58" t="s">
        <v>745</v>
      </c>
      <c r="H168" s="58" t="s">
        <v>735</v>
      </c>
      <c r="I168" s="62"/>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row>
    <row r="169" spans="1:54" ht="15.75" customHeight="1">
      <c r="A169" s="24" t="s">
        <v>140</v>
      </c>
      <c r="B169" s="235">
        <v>1</v>
      </c>
      <c r="C169" s="58">
        <v>256</v>
      </c>
      <c r="D169" s="58">
        <v>2870</v>
      </c>
      <c r="E169" s="58">
        <v>0</v>
      </c>
      <c r="F169" s="58" t="s">
        <v>748</v>
      </c>
      <c r="G169" s="58" t="s">
        <v>748</v>
      </c>
      <c r="H169" s="62"/>
      <c r="I169" s="67"/>
      <c r="J169" s="62"/>
      <c r="K169" s="63"/>
      <c r="L169" s="62"/>
      <c r="M169" s="62"/>
      <c r="N169" s="62"/>
      <c r="O169" s="62"/>
      <c r="P169" s="62"/>
      <c r="Q169" s="63"/>
      <c r="R169" s="62"/>
      <c r="S169" s="62"/>
      <c r="T169" s="63"/>
      <c r="U169" s="63"/>
      <c r="V169" s="62"/>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row>
    <row r="170" spans="1:54" ht="15.75" customHeight="1">
      <c r="A170" s="24" t="s">
        <v>140</v>
      </c>
      <c r="B170" s="235">
        <v>2</v>
      </c>
      <c r="C170" s="58">
        <v>257</v>
      </c>
      <c r="D170" s="58">
        <v>3730</v>
      </c>
      <c r="E170" s="58">
        <v>6</v>
      </c>
      <c r="F170" s="62"/>
      <c r="G170" s="68" t="s">
        <v>751</v>
      </c>
      <c r="H170" s="62"/>
      <c r="I170" s="62"/>
      <c r="J170" s="62"/>
      <c r="K170" s="611"/>
      <c r="L170" s="605"/>
      <c r="M170" s="62"/>
      <c r="N170" s="62"/>
      <c r="O170" s="62"/>
      <c r="P170" s="62"/>
      <c r="Q170" s="63"/>
      <c r="R170" s="62"/>
      <c r="S170" s="62"/>
      <c r="T170" s="63"/>
      <c r="U170" s="63"/>
      <c r="V170" s="62"/>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9"/>
    </row>
    <row r="171" spans="1:54" ht="15.75" customHeight="1">
      <c r="A171" s="24" t="s">
        <v>140</v>
      </c>
      <c r="B171" s="235">
        <v>3</v>
      </c>
      <c r="C171" s="58">
        <v>258</v>
      </c>
      <c r="D171" s="58">
        <v>1880</v>
      </c>
      <c r="E171" s="58">
        <v>3</v>
      </c>
      <c r="F171" s="62"/>
      <c r="G171" s="68" t="s">
        <v>754</v>
      </c>
      <c r="H171" s="62"/>
      <c r="I171" s="67"/>
      <c r="J171" s="62"/>
      <c r="K171" s="605"/>
      <c r="L171" s="605"/>
      <c r="M171" s="605"/>
      <c r="N171" s="62"/>
      <c r="O171" s="62"/>
      <c r="P171" s="62"/>
      <c r="Q171" s="63"/>
      <c r="R171" s="62"/>
      <c r="S171" s="62"/>
      <c r="T171" s="63"/>
      <c r="U171" s="63"/>
      <c r="V171" s="62"/>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9"/>
    </row>
    <row r="172" spans="1:54" ht="15.75" customHeight="1">
      <c r="A172" s="24" t="s">
        <v>140</v>
      </c>
      <c r="B172" s="235">
        <v>4</v>
      </c>
      <c r="C172" s="58">
        <v>259</v>
      </c>
      <c r="D172" s="58">
        <v>3040</v>
      </c>
      <c r="E172" s="58">
        <v>4</v>
      </c>
      <c r="F172" s="62"/>
      <c r="G172" s="68" t="s">
        <v>757</v>
      </c>
      <c r="H172" s="62"/>
      <c r="I172" s="67"/>
      <c r="J172" s="62"/>
      <c r="K172" s="605"/>
      <c r="L172" s="605"/>
      <c r="M172" s="605"/>
      <c r="N172" s="62"/>
      <c r="O172" s="62"/>
      <c r="P172" s="62"/>
      <c r="Q172" s="63"/>
      <c r="R172" s="62"/>
      <c r="S172" s="62"/>
      <c r="T172" s="63"/>
      <c r="U172" s="63"/>
      <c r="V172" s="62"/>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9"/>
    </row>
    <row r="173" spans="1:54" ht="15.75" customHeight="1">
      <c r="A173" s="24" t="s">
        <v>140</v>
      </c>
      <c r="B173" s="235">
        <v>5</v>
      </c>
      <c r="C173" s="58">
        <v>260</v>
      </c>
      <c r="D173" s="58">
        <v>3800</v>
      </c>
      <c r="E173" s="58">
        <v>2</v>
      </c>
      <c r="F173" s="63"/>
      <c r="G173" s="58">
        <v>36</v>
      </c>
      <c r="H173" s="62"/>
      <c r="I173" s="67"/>
      <c r="J173" s="62"/>
      <c r="K173" s="605"/>
      <c r="L173" s="605"/>
      <c r="M173" s="605"/>
      <c r="N173" s="62"/>
      <c r="O173" s="62"/>
      <c r="P173" s="62"/>
      <c r="Q173" s="63"/>
      <c r="R173" s="62"/>
      <c r="S173" s="62"/>
      <c r="T173" s="63"/>
      <c r="U173" s="63"/>
      <c r="V173" s="62"/>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9"/>
    </row>
    <row r="174" spans="1:54" ht="15.75" customHeight="1">
      <c r="A174" s="24" t="s">
        <v>140</v>
      </c>
      <c r="B174" s="235">
        <v>6</v>
      </c>
      <c r="C174" s="58">
        <v>261</v>
      </c>
      <c r="D174" s="58">
        <v>2620</v>
      </c>
      <c r="E174" s="58">
        <v>0</v>
      </c>
      <c r="F174" s="63"/>
      <c r="G174" s="58" t="s">
        <v>754</v>
      </c>
      <c r="H174" s="62"/>
      <c r="I174" s="67"/>
      <c r="J174" s="62"/>
      <c r="K174" s="62"/>
      <c r="L174" s="62"/>
      <c r="M174" s="62"/>
      <c r="N174" s="62"/>
      <c r="O174" s="62"/>
      <c r="P174" s="62"/>
      <c r="Q174" s="63"/>
      <c r="R174" s="62"/>
      <c r="S174" s="62"/>
      <c r="T174" s="63"/>
      <c r="U174" s="63"/>
      <c r="V174" s="62"/>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9"/>
    </row>
    <row r="175" spans="1:54" ht="15.75" customHeight="1">
      <c r="A175" s="24" t="s">
        <v>140</v>
      </c>
      <c r="B175" s="235">
        <v>7</v>
      </c>
      <c r="C175" s="58">
        <v>262</v>
      </c>
      <c r="D175" s="58">
        <v>2800</v>
      </c>
      <c r="E175" s="58">
        <v>2</v>
      </c>
      <c r="F175" s="63"/>
      <c r="G175" s="58">
        <v>38</v>
      </c>
      <c r="H175" s="62"/>
      <c r="I175" s="67"/>
      <c r="J175" s="62"/>
      <c r="K175" s="605"/>
      <c r="L175" s="605"/>
      <c r="M175" s="605"/>
      <c r="N175" s="62"/>
      <c r="O175" s="62"/>
      <c r="P175" s="62"/>
      <c r="Q175" s="63"/>
      <c r="R175" s="62"/>
      <c r="S175" s="62"/>
      <c r="T175" s="63"/>
      <c r="U175" s="63"/>
      <c r="V175" s="62"/>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9"/>
    </row>
    <row r="176" spans="1:54" ht="15.75" customHeight="1">
      <c r="A176" s="24" t="s">
        <v>142</v>
      </c>
      <c r="B176" s="235" t="s">
        <v>816</v>
      </c>
      <c r="C176" s="58" t="s">
        <v>817</v>
      </c>
      <c r="D176" s="62"/>
      <c r="E176" s="62"/>
      <c r="F176" s="63"/>
      <c r="G176" s="62"/>
      <c r="H176" s="62"/>
      <c r="I176" s="611" t="s">
        <v>818</v>
      </c>
      <c r="J176" s="605"/>
      <c r="K176" s="62"/>
      <c r="L176" s="62"/>
      <c r="M176" s="62"/>
      <c r="N176" s="62"/>
      <c r="O176" s="62"/>
      <c r="P176" s="62"/>
      <c r="Q176" s="63"/>
      <c r="R176" s="62"/>
      <c r="S176" s="62"/>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9"/>
    </row>
    <row r="177" spans="1:54" ht="15.75" customHeight="1">
      <c r="A177" s="24" t="s">
        <v>145</v>
      </c>
      <c r="B177" s="235" t="s">
        <v>819</v>
      </c>
      <c r="C177" s="58" t="s">
        <v>820</v>
      </c>
      <c r="D177" s="62"/>
      <c r="E177" s="63"/>
      <c r="F177" s="58">
        <v>37</v>
      </c>
      <c r="G177" s="62"/>
      <c r="H177" s="62"/>
      <c r="I177" s="611" t="s">
        <v>821</v>
      </c>
      <c r="J177" s="605"/>
      <c r="K177" s="611"/>
      <c r="L177" s="605"/>
      <c r="M177" s="62"/>
      <c r="N177" s="62"/>
      <c r="O177" s="62"/>
      <c r="P177" s="62"/>
      <c r="Q177" s="63"/>
      <c r="R177" s="62"/>
      <c r="S177" s="62"/>
      <c r="T177" s="63"/>
      <c r="U177" s="63"/>
      <c r="V177" s="62"/>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9"/>
    </row>
    <row r="178" spans="1:54" ht="15.75" customHeight="1">
      <c r="A178" s="24" t="s">
        <v>123</v>
      </c>
      <c r="B178" s="235">
        <v>1</v>
      </c>
      <c r="C178" s="58">
        <v>351</v>
      </c>
      <c r="D178" s="58">
        <v>2840</v>
      </c>
      <c r="E178" s="58">
        <v>21</v>
      </c>
      <c r="F178" s="62"/>
      <c r="G178" s="58" t="s">
        <v>757</v>
      </c>
      <c r="H178" s="62"/>
      <c r="I178" s="62"/>
      <c r="J178" s="62"/>
      <c r="K178" s="611"/>
      <c r="L178" s="605"/>
      <c r="M178" s="605"/>
      <c r="N178" s="605"/>
      <c r="O178" s="62"/>
      <c r="P178" s="62"/>
      <c r="Q178" s="63"/>
      <c r="R178" s="62"/>
      <c r="S178" s="62"/>
      <c r="T178" s="63"/>
      <c r="U178" s="63"/>
      <c r="V178" s="62"/>
      <c r="W178" s="63"/>
      <c r="X178" s="63"/>
      <c r="Y178" s="63"/>
      <c r="Z178" s="63"/>
      <c r="AA178" s="63"/>
      <c r="AB178" s="63"/>
      <c r="AC178" s="63"/>
      <c r="AD178" s="63"/>
      <c r="AE178" s="62"/>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9"/>
    </row>
    <row r="179" spans="1:54" ht="15.75" customHeight="1">
      <c r="A179" s="24" t="s">
        <v>123</v>
      </c>
      <c r="B179" s="235">
        <v>2</v>
      </c>
      <c r="C179" s="58">
        <v>352</v>
      </c>
      <c r="D179" s="58">
        <v>2500</v>
      </c>
      <c r="E179" s="58">
        <v>9</v>
      </c>
      <c r="F179" s="63"/>
      <c r="G179" s="58" t="s">
        <v>815</v>
      </c>
      <c r="H179" s="62"/>
      <c r="I179" s="62"/>
      <c r="J179" s="63"/>
      <c r="K179" s="62"/>
      <c r="L179" s="62"/>
      <c r="M179" s="62"/>
      <c r="N179" s="62"/>
      <c r="O179" s="62"/>
      <c r="P179" s="62"/>
      <c r="Q179" s="63"/>
      <c r="R179" s="62"/>
      <c r="S179" s="62"/>
      <c r="T179" s="63"/>
      <c r="U179" s="63"/>
      <c r="V179" s="62"/>
      <c r="W179" s="63"/>
      <c r="X179" s="63"/>
      <c r="Y179" s="63"/>
      <c r="Z179" s="63"/>
      <c r="AA179" s="63"/>
      <c r="AB179" s="63"/>
      <c r="AC179" s="63"/>
      <c r="AD179" s="63"/>
      <c r="AE179" s="62"/>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9"/>
    </row>
    <row r="180" spans="1:54" ht="15.75" customHeight="1">
      <c r="A180" s="24" t="s">
        <v>123</v>
      </c>
      <c r="B180" s="235">
        <v>3</v>
      </c>
      <c r="C180" s="58">
        <v>353</v>
      </c>
      <c r="D180" s="58">
        <v>2920</v>
      </c>
      <c r="E180" s="58">
        <v>7</v>
      </c>
      <c r="F180" s="63"/>
      <c r="G180" s="58" t="s">
        <v>751</v>
      </c>
      <c r="H180" s="62"/>
      <c r="I180" s="62"/>
      <c r="J180" s="63"/>
      <c r="K180" s="63"/>
      <c r="L180" s="62"/>
      <c r="M180" s="62"/>
      <c r="N180" s="62"/>
      <c r="O180" s="62"/>
      <c r="P180" s="62"/>
      <c r="Q180" s="63"/>
      <c r="R180" s="62"/>
      <c r="S180" s="62"/>
      <c r="T180" s="63"/>
      <c r="U180" s="63"/>
      <c r="V180" s="62"/>
      <c r="W180" s="63"/>
      <c r="X180" s="63"/>
      <c r="Y180" s="63"/>
      <c r="Z180" s="63"/>
      <c r="AA180" s="63"/>
      <c r="AB180" s="63"/>
      <c r="AC180" s="63"/>
      <c r="AD180" s="63"/>
      <c r="AE180" s="62"/>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9"/>
    </row>
    <row r="181" spans="1:54" ht="15.75" customHeight="1">
      <c r="A181" s="24" t="s">
        <v>123</v>
      </c>
      <c r="B181" s="235">
        <v>4</v>
      </c>
      <c r="C181" s="58">
        <v>354</v>
      </c>
      <c r="D181" s="58">
        <v>3250</v>
      </c>
      <c r="E181" s="58">
        <v>0</v>
      </c>
      <c r="F181" s="63"/>
      <c r="G181" s="58">
        <v>40</v>
      </c>
      <c r="H181" s="62"/>
      <c r="I181" s="62"/>
      <c r="J181" s="63"/>
      <c r="K181" s="63"/>
      <c r="L181" s="62"/>
      <c r="M181" s="62"/>
      <c r="N181" s="62"/>
      <c r="O181" s="62"/>
      <c r="P181" s="62"/>
      <c r="Q181" s="63"/>
      <c r="R181" s="62"/>
      <c r="S181" s="62"/>
      <c r="T181" s="63"/>
      <c r="U181" s="63"/>
      <c r="V181" s="62"/>
      <c r="W181" s="63"/>
      <c r="X181" s="63"/>
      <c r="Y181" s="63"/>
      <c r="Z181" s="63"/>
      <c r="AA181" s="63"/>
      <c r="AB181" s="63"/>
      <c r="AC181" s="63"/>
      <c r="AD181" s="63"/>
      <c r="AE181" s="62"/>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9"/>
    </row>
    <row r="182" spans="1:54" ht="15.75" customHeight="1">
      <c r="A182" s="24" t="s">
        <v>123</v>
      </c>
      <c r="B182" s="235">
        <v>5</v>
      </c>
      <c r="C182" s="58">
        <v>355</v>
      </c>
      <c r="D182" s="58">
        <v>3470</v>
      </c>
      <c r="E182" s="58">
        <v>12</v>
      </c>
      <c r="F182" s="63"/>
      <c r="G182" s="58" t="s">
        <v>822</v>
      </c>
      <c r="H182" s="62"/>
      <c r="I182" s="62"/>
      <c r="J182" s="63"/>
      <c r="K182" s="63"/>
      <c r="L182" s="62"/>
      <c r="M182" s="62"/>
      <c r="N182" s="62"/>
      <c r="O182" s="62"/>
      <c r="P182" s="62"/>
      <c r="Q182" s="63"/>
      <c r="R182" s="62"/>
      <c r="S182" s="62"/>
      <c r="T182" s="63"/>
      <c r="U182" s="63"/>
      <c r="V182" s="62"/>
      <c r="W182" s="63"/>
      <c r="X182" s="63"/>
      <c r="Y182" s="63"/>
      <c r="Z182" s="63"/>
      <c r="AA182" s="63"/>
      <c r="AB182" s="63"/>
      <c r="AC182" s="63"/>
      <c r="AD182" s="63"/>
      <c r="AE182" s="62"/>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9"/>
    </row>
    <row r="183" spans="1:54" ht="15.75" customHeight="1">
      <c r="A183" s="24" t="s">
        <v>123</v>
      </c>
      <c r="B183" s="235">
        <v>6</v>
      </c>
      <c r="C183" s="58">
        <v>356</v>
      </c>
      <c r="D183" s="58">
        <v>3250</v>
      </c>
      <c r="E183" s="58">
        <v>7</v>
      </c>
      <c r="F183" s="63"/>
      <c r="G183" s="58" t="s">
        <v>760</v>
      </c>
      <c r="H183" s="62"/>
      <c r="I183" s="62"/>
      <c r="J183" s="63"/>
      <c r="K183" s="63"/>
      <c r="L183" s="62"/>
      <c r="M183" s="62"/>
      <c r="N183" s="62"/>
      <c r="O183" s="62"/>
      <c r="P183" s="62"/>
      <c r="Q183" s="63"/>
      <c r="R183" s="62"/>
      <c r="S183" s="62"/>
      <c r="T183" s="63"/>
      <c r="U183" s="63"/>
      <c r="V183" s="62"/>
      <c r="W183" s="63"/>
      <c r="X183" s="63"/>
      <c r="Y183" s="63"/>
      <c r="Z183" s="63"/>
      <c r="AA183" s="63"/>
      <c r="AB183" s="63"/>
      <c r="AC183" s="63"/>
      <c r="AD183" s="63"/>
      <c r="AE183" s="62"/>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9"/>
    </row>
    <row r="184" spans="1:54" ht="15.75" customHeight="1">
      <c r="A184" s="24" t="s">
        <v>123</v>
      </c>
      <c r="B184" s="235">
        <v>7</v>
      </c>
      <c r="C184" s="58">
        <v>357</v>
      </c>
      <c r="D184" s="58">
        <v>3670</v>
      </c>
      <c r="E184" s="58">
        <v>10</v>
      </c>
      <c r="F184" s="63"/>
      <c r="G184" s="58" t="s">
        <v>808</v>
      </c>
      <c r="H184" s="62"/>
      <c r="I184" s="62"/>
      <c r="J184" s="63"/>
      <c r="K184" s="63"/>
      <c r="L184" s="62"/>
      <c r="M184" s="62"/>
      <c r="N184" s="62"/>
      <c r="O184" s="62"/>
      <c r="P184" s="62"/>
      <c r="Q184" s="63"/>
      <c r="R184" s="62"/>
      <c r="S184" s="62"/>
      <c r="T184" s="63"/>
      <c r="U184" s="63"/>
      <c r="V184" s="62"/>
      <c r="W184" s="63"/>
      <c r="X184" s="63"/>
      <c r="Y184" s="63"/>
      <c r="Z184" s="63"/>
      <c r="AA184" s="63"/>
      <c r="AB184" s="63"/>
      <c r="AC184" s="63"/>
      <c r="AD184" s="63"/>
      <c r="AE184" s="62"/>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9"/>
    </row>
    <row r="185" spans="1:54" ht="15.75" customHeight="1">
      <c r="A185" s="24" t="s">
        <v>123</v>
      </c>
      <c r="B185" s="235">
        <v>8</v>
      </c>
      <c r="C185" s="58">
        <v>358</v>
      </c>
      <c r="D185" s="58">
        <v>3180</v>
      </c>
      <c r="E185" s="58">
        <v>1</v>
      </c>
      <c r="F185" s="63"/>
      <c r="G185" s="58" t="s">
        <v>751</v>
      </c>
      <c r="H185" s="62"/>
      <c r="I185" s="62"/>
      <c r="J185" s="63"/>
      <c r="K185" s="63"/>
      <c r="L185" s="62"/>
      <c r="M185" s="62"/>
      <c r="N185" s="62"/>
      <c r="O185" s="62"/>
      <c r="P185" s="62"/>
      <c r="Q185" s="63"/>
      <c r="R185" s="62"/>
      <c r="S185" s="62"/>
      <c r="T185" s="63"/>
      <c r="U185" s="63"/>
      <c r="V185" s="62"/>
      <c r="W185" s="63"/>
      <c r="X185" s="63"/>
      <c r="Y185" s="63"/>
      <c r="Z185" s="63"/>
      <c r="AA185" s="63"/>
      <c r="AB185" s="63"/>
      <c r="AC185" s="63"/>
      <c r="AD185" s="63"/>
      <c r="AE185" s="62"/>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9"/>
    </row>
    <row r="186" spans="1:54" ht="15.75" customHeight="1">
      <c r="A186" s="24" t="s">
        <v>123</v>
      </c>
      <c r="B186" s="235">
        <v>9</v>
      </c>
      <c r="C186" s="58">
        <v>359</v>
      </c>
      <c r="D186" s="58">
        <v>3200</v>
      </c>
      <c r="E186" s="58">
        <v>4</v>
      </c>
      <c r="F186" s="63"/>
      <c r="G186" s="58" t="s">
        <v>751</v>
      </c>
      <c r="H186" s="62"/>
      <c r="I186" s="62"/>
      <c r="J186" s="63"/>
      <c r="K186" s="63"/>
      <c r="L186" s="62"/>
      <c r="M186" s="62"/>
      <c r="N186" s="62"/>
      <c r="O186" s="62"/>
      <c r="P186" s="62"/>
      <c r="Q186" s="63"/>
      <c r="R186" s="62"/>
      <c r="S186" s="62"/>
      <c r="T186" s="63"/>
      <c r="U186" s="63"/>
      <c r="V186" s="62"/>
      <c r="W186" s="63"/>
      <c r="X186" s="63"/>
      <c r="Y186" s="63"/>
      <c r="Z186" s="63"/>
      <c r="AA186" s="63"/>
      <c r="AB186" s="63"/>
      <c r="AC186" s="63"/>
      <c r="AD186" s="63"/>
      <c r="AE186" s="62"/>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9"/>
    </row>
    <row r="187" spans="1:54" ht="15.75" customHeight="1">
      <c r="A187" s="24" t="s">
        <v>123</v>
      </c>
      <c r="B187" s="235">
        <v>10</v>
      </c>
      <c r="C187" s="58">
        <v>360</v>
      </c>
      <c r="D187" s="58">
        <v>3300</v>
      </c>
      <c r="E187" s="58">
        <v>21</v>
      </c>
      <c r="F187" s="63"/>
      <c r="G187" s="58" t="s">
        <v>748</v>
      </c>
      <c r="H187" s="62"/>
      <c r="I187" s="62"/>
      <c r="J187" s="63"/>
      <c r="K187" s="63"/>
      <c r="L187" s="62"/>
      <c r="M187" s="62"/>
      <c r="N187" s="62"/>
      <c r="O187" s="62"/>
      <c r="P187" s="62"/>
      <c r="Q187" s="63"/>
      <c r="R187" s="62"/>
      <c r="S187" s="62"/>
      <c r="T187" s="63"/>
      <c r="U187" s="63"/>
      <c r="V187" s="62"/>
      <c r="W187" s="63"/>
      <c r="X187" s="63"/>
      <c r="Y187" s="63"/>
      <c r="Z187" s="63"/>
      <c r="AA187" s="63"/>
      <c r="AB187" s="63"/>
      <c r="AC187" s="63"/>
      <c r="AD187" s="63"/>
      <c r="AE187" s="62"/>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9"/>
    </row>
    <row r="188" spans="1:54" ht="15.75" customHeight="1">
      <c r="A188" s="24" t="s">
        <v>123</v>
      </c>
      <c r="B188" s="235">
        <v>11</v>
      </c>
      <c r="C188" s="58">
        <v>361</v>
      </c>
      <c r="D188" s="58">
        <v>3190</v>
      </c>
      <c r="E188" s="58">
        <v>4</v>
      </c>
      <c r="F188" s="63"/>
      <c r="G188" s="58" t="s">
        <v>808</v>
      </c>
      <c r="H188" s="62"/>
      <c r="I188" s="62"/>
      <c r="J188" s="63"/>
      <c r="K188" s="63"/>
      <c r="L188" s="62"/>
      <c r="M188" s="62"/>
      <c r="N188" s="62"/>
      <c r="O188" s="62"/>
      <c r="P188" s="62"/>
      <c r="Q188" s="63"/>
      <c r="R188" s="62"/>
      <c r="S188" s="62"/>
      <c r="T188" s="63"/>
      <c r="U188" s="63"/>
      <c r="V188" s="62"/>
      <c r="W188" s="63"/>
      <c r="X188" s="63"/>
      <c r="Y188" s="63"/>
      <c r="Z188" s="63"/>
      <c r="AA188" s="63"/>
      <c r="AB188" s="63"/>
      <c r="AC188" s="63"/>
      <c r="AD188" s="63"/>
      <c r="AE188" s="62"/>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9"/>
    </row>
    <row r="189" spans="1:54" ht="15.75" customHeight="1">
      <c r="A189" s="24" t="s">
        <v>123</v>
      </c>
      <c r="B189" s="235">
        <v>12</v>
      </c>
      <c r="C189" s="58">
        <v>362</v>
      </c>
      <c r="D189" s="58">
        <v>3290</v>
      </c>
      <c r="E189" s="62"/>
      <c r="F189" s="63"/>
      <c r="G189" s="58" t="s">
        <v>788</v>
      </c>
      <c r="H189" s="62"/>
      <c r="I189" s="62"/>
      <c r="J189" s="63"/>
      <c r="K189" s="63"/>
      <c r="L189" s="62"/>
      <c r="M189" s="62"/>
      <c r="N189" s="62"/>
      <c r="O189" s="62"/>
      <c r="P189" s="62"/>
      <c r="Q189" s="63"/>
      <c r="R189" s="62"/>
      <c r="S189" s="62"/>
      <c r="T189" s="63"/>
      <c r="U189" s="63"/>
      <c r="V189" s="62"/>
      <c r="W189" s="63"/>
      <c r="X189" s="63"/>
      <c r="Y189" s="63"/>
      <c r="Z189" s="63"/>
      <c r="AA189" s="63"/>
      <c r="AB189" s="63"/>
      <c r="AC189" s="63"/>
      <c r="AD189" s="63"/>
      <c r="AE189" s="62"/>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9"/>
    </row>
    <row r="190" spans="1:54" ht="15.75" customHeight="1">
      <c r="A190" s="24" t="s">
        <v>123</v>
      </c>
      <c r="B190" s="235">
        <v>13</v>
      </c>
      <c r="C190" s="58">
        <v>363</v>
      </c>
      <c r="D190" s="58">
        <v>2640</v>
      </c>
      <c r="E190" s="58">
        <v>2</v>
      </c>
      <c r="F190" s="63"/>
      <c r="G190" s="58" t="s">
        <v>769</v>
      </c>
      <c r="H190" s="62"/>
      <c r="I190" s="62"/>
      <c r="J190" s="63"/>
      <c r="K190" s="63"/>
      <c r="L190" s="62"/>
      <c r="M190" s="62"/>
      <c r="N190" s="62"/>
      <c r="O190" s="62"/>
      <c r="P190" s="62"/>
      <c r="Q190" s="63"/>
      <c r="R190" s="62"/>
      <c r="S190" s="62"/>
      <c r="T190" s="63"/>
      <c r="U190" s="63"/>
      <c r="V190" s="62"/>
      <c r="W190" s="63"/>
      <c r="X190" s="63"/>
      <c r="Y190" s="63"/>
      <c r="Z190" s="63"/>
      <c r="AA190" s="63"/>
      <c r="AB190" s="63"/>
      <c r="AC190" s="63"/>
      <c r="AD190" s="63"/>
      <c r="AE190" s="62"/>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9"/>
    </row>
    <row r="191" spans="1:54" ht="15.75" customHeight="1">
      <c r="A191" s="24" t="s">
        <v>123</v>
      </c>
      <c r="B191" s="235">
        <v>14</v>
      </c>
      <c r="C191" s="58">
        <v>364</v>
      </c>
      <c r="D191" s="58">
        <v>3710</v>
      </c>
      <c r="E191" s="58">
        <v>1</v>
      </c>
      <c r="F191" s="63"/>
      <c r="G191" s="58" t="s">
        <v>740</v>
      </c>
      <c r="H191" s="62"/>
      <c r="I191" s="62"/>
      <c r="J191" s="63"/>
      <c r="K191" s="63"/>
      <c r="L191" s="62"/>
      <c r="M191" s="62"/>
      <c r="N191" s="62"/>
      <c r="O191" s="62"/>
      <c r="P191" s="62"/>
      <c r="Q191" s="63"/>
      <c r="R191" s="62"/>
      <c r="S191" s="62"/>
      <c r="T191" s="63"/>
      <c r="U191" s="63"/>
      <c r="V191" s="62"/>
      <c r="W191" s="63"/>
      <c r="X191" s="63"/>
      <c r="Y191" s="63"/>
      <c r="Z191" s="63"/>
      <c r="AA191" s="63"/>
      <c r="AB191" s="63"/>
      <c r="AC191" s="63"/>
      <c r="AD191" s="63"/>
      <c r="AE191" s="62"/>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9"/>
    </row>
    <row r="192" spans="1:54" ht="15.75" customHeight="1">
      <c r="A192" s="24" t="s">
        <v>123</v>
      </c>
      <c r="B192" s="235">
        <v>15</v>
      </c>
      <c r="C192" s="58">
        <v>365</v>
      </c>
      <c r="D192" s="58">
        <v>4120</v>
      </c>
      <c r="E192" s="62"/>
      <c r="F192" s="63"/>
      <c r="G192" s="58" t="s">
        <v>822</v>
      </c>
      <c r="H192" s="62"/>
      <c r="I192" s="62"/>
      <c r="J192" s="63"/>
      <c r="K192" s="63"/>
      <c r="L192" s="62"/>
      <c r="M192" s="62"/>
      <c r="N192" s="62"/>
      <c r="O192" s="62"/>
      <c r="P192" s="62"/>
      <c r="Q192" s="63"/>
      <c r="R192" s="62"/>
      <c r="S192" s="62"/>
      <c r="T192" s="63"/>
      <c r="U192" s="63"/>
      <c r="V192" s="62"/>
      <c r="W192" s="63"/>
      <c r="X192" s="63"/>
      <c r="Y192" s="63"/>
      <c r="Z192" s="63"/>
      <c r="AA192" s="63"/>
      <c r="AB192" s="63"/>
      <c r="AC192" s="63"/>
      <c r="AD192" s="63"/>
      <c r="AE192" s="62"/>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9"/>
    </row>
    <row r="193" spans="1:54" ht="15.75" customHeight="1">
      <c r="A193" s="24" t="s">
        <v>123</v>
      </c>
      <c r="B193" s="235">
        <v>16</v>
      </c>
      <c r="C193" s="58">
        <v>366</v>
      </c>
      <c r="D193" s="58">
        <v>3160</v>
      </c>
      <c r="E193" s="62"/>
      <c r="F193" s="63"/>
      <c r="G193" s="58">
        <v>39</v>
      </c>
      <c r="H193" s="62"/>
      <c r="I193" s="62"/>
      <c r="J193" s="63"/>
      <c r="K193" s="63"/>
      <c r="L193" s="62"/>
      <c r="M193" s="62"/>
      <c r="N193" s="62"/>
      <c r="O193" s="62"/>
      <c r="P193" s="62"/>
      <c r="Q193" s="63"/>
      <c r="R193" s="62"/>
      <c r="S193" s="62"/>
      <c r="T193" s="63"/>
      <c r="U193" s="63"/>
      <c r="V193" s="62"/>
      <c r="W193" s="63"/>
      <c r="X193" s="63"/>
      <c r="Y193" s="63"/>
      <c r="Z193" s="63"/>
      <c r="AA193" s="63"/>
      <c r="AB193" s="63"/>
      <c r="AC193" s="63"/>
      <c r="AD193" s="63"/>
      <c r="AE193" s="62"/>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9"/>
    </row>
    <row r="194" spans="1:54" ht="15.75" customHeight="1">
      <c r="A194" s="24" t="s">
        <v>123</v>
      </c>
      <c r="B194" s="235">
        <v>17</v>
      </c>
      <c r="C194" s="58">
        <v>367</v>
      </c>
      <c r="D194" s="58">
        <v>3860</v>
      </c>
      <c r="E194" s="58">
        <v>1</v>
      </c>
      <c r="F194" s="63"/>
      <c r="G194" s="58">
        <v>38</v>
      </c>
      <c r="H194" s="62"/>
      <c r="I194" s="62"/>
      <c r="J194" s="63"/>
      <c r="K194" s="63"/>
      <c r="L194" s="62"/>
      <c r="M194" s="62"/>
      <c r="N194" s="62"/>
      <c r="O194" s="62"/>
      <c r="P194" s="62"/>
      <c r="Q194" s="63"/>
      <c r="R194" s="62"/>
      <c r="S194" s="62"/>
      <c r="T194" s="63"/>
      <c r="U194" s="63"/>
      <c r="V194" s="62"/>
      <c r="W194" s="63"/>
      <c r="X194" s="63"/>
      <c r="Y194" s="63"/>
      <c r="Z194" s="63"/>
      <c r="AA194" s="63"/>
      <c r="AB194" s="63"/>
      <c r="AC194" s="63"/>
      <c r="AD194" s="63"/>
      <c r="AE194" s="62"/>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9"/>
    </row>
    <row r="195" spans="1:54" ht="15.75" customHeight="1">
      <c r="A195" s="24" t="s">
        <v>123</v>
      </c>
      <c r="B195" s="235">
        <v>18</v>
      </c>
      <c r="C195" s="58">
        <v>368</v>
      </c>
      <c r="D195" s="58">
        <v>3930</v>
      </c>
      <c r="E195" s="58">
        <v>2</v>
      </c>
      <c r="F195" s="63"/>
      <c r="G195" s="58">
        <v>39</v>
      </c>
      <c r="H195" s="62"/>
      <c r="I195" s="62"/>
      <c r="J195" s="63"/>
      <c r="K195" s="63"/>
      <c r="L195" s="62"/>
      <c r="M195" s="62"/>
      <c r="N195" s="62"/>
      <c r="O195" s="62"/>
      <c r="P195" s="62"/>
      <c r="Q195" s="63"/>
      <c r="R195" s="62"/>
      <c r="S195" s="62"/>
      <c r="T195" s="63"/>
      <c r="U195" s="63"/>
      <c r="V195" s="62"/>
      <c r="W195" s="63"/>
      <c r="X195" s="63"/>
      <c r="Y195" s="63"/>
      <c r="Z195" s="63"/>
      <c r="AA195" s="63"/>
      <c r="AB195" s="63"/>
      <c r="AC195" s="63"/>
      <c r="AD195" s="63"/>
      <c r="AE195" s="62"/>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9"/>
    </row>
    <row r="196" spans="1:54" ht="15.75" customHeight="1">
      <c r="A196" s="24" t="s">
        <v>123</v>
      </c>
      <c r="B196" s="235">
        <v>19</v>
      </c>
      <c r="C196" s="58">
        <v>369</v>
      </c>
      <c r="D196" s="58">
        <v>3090</v>
      </c>
      <c r="E196" s="62"/>
      <c r="F196" s="63"/>
      <c r="G196" s="58">
        <v>38</v>
      </c>
      <c r="H196" s="62"/>
      <c r="I196" s="62"/>
      <c r="J196" s="63"/>
      <c r="K196" s="63"/>
      <c r="L196" s="62"/>
      <c r="M196" s="62"/>
      <c r="N196" s="62"/>
      <c r="O196" s="62"/>
      <c r="P196" s="62"/>
      <c r="Q196" s="63"/>
      <c r="R196" s="62"/>
      <c r="S196" s="62"/>
      <c r="T196" s="63"/>
      <c r="U196" s="63"/>
      <c r="V196" s="62"/>
      <c r="W196" s="63"/>
      <c r="X196" s="63"/>
      <c r="Y196" s="63"/>
      <c r="Z196" s="63"/>
      <c r="AA196" s="63"/>
      <c r="AB196" s="63"/>
      <c r="AC196" s="63"/>
      <c r="AD196" s="63"/>
      <c r="AE196" s="62"/>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9"/>
    </row>
    <row r="197" spans="1:54" ht="15.75" customHeight="1">
      <c r="A197" s="24" t="s">
        <v>152</v>
      </c>
      <c r="B197" s="235">
        <v>1</v>
      </c>
      <c r="C197" s="58">
        <v>370</v>
      </c>
      <c r="D197" s="62"/>
      <c r="E197" s="58">
        <v>1</v>
      </c>
      <c r="F197" s="58" t="s">
        <v>823</v>
      </c>
      <c r="G197" s="58" t="s">
        <v>824</v>
      </c>
      <c r="H197" s="58" t="s">
        <v>661</v>
      </c>
      <c r="I197" s="62"/>
      <c r="J197" s="63"/>
      <c r="K197" s="611"/>
      <c r="L197" s="605"/>
      <c r="M197" s="605"/>
      <c r="N197" s="62"/>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9"/>
    </row>
    <row r="198" spans="1:54" ht="15.75" customHeight="1">
      <c r="A198" s="24" t="s">
        <v>154</v>
      </c>
      <c r="B198" s="235">
        <v>1</v>
      </c>
      <c r="C198" s="58">
        <v>371</v>
      </c>
      <c r="D198" s="62"/>
      <c r="E198" s="58">
        <v>4</v>
      </c>
      <c r="F198" s="58">
        <v>30</v>
      </c>
      <c r="G198" s="58" t="s">
        <v>825</v>
      </c>
      <c r="H198" s="58" t="s">
        <v>661</v>
      </c>
      <c r="I198" s="62"/>
      <c r="J198" s="63"/>
      <c r="K198" s="62"/>
      <c r="L198" s="62"/>
      <c r="M198" s="62"/>
      <c r="N198" s="62"/>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row>
    <row r="199" spans="1:54" ht="15.75" customHeight="1">
      <c r="A199" s="24" t="s">
        <v>156</v>
      </c>
      <c r="B199" s="235">
        <v>1</v>
      </c>
      <c r="C199" s="58">
        <v>372</v>
      </c>
      <c r="D199" s="58">
        <v>3070</v>
      </c>
      <c r="E199" s="58">
        <v>37</v>
      </c>
      <c r="F199" s="58" t="s">
        <v>826</v>
      </c>
      <c r="G199" s="58" t="s">
        <v>760</v>
      </c>
      <c r="H199" s="58" t="s">
        <v>640</v>
      </c>
      <c r="I199" s="62"/>
      <c r="J199" s="63"/>
      <c r="K199" s="58"/>
      <c r="L199" s="62"/>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row>
    <row r="200" spans="1:54" ht="15.75" customHeight="1">
      <c r="A200" s="24" t="s">
        <v>158</v>
      </c>
      <c r="B200" s="235">
        <v>1</v>
      </c>
      <c r="C200" s="58">
        <v>373</v>
      </c>
      <c r="D200" s="62"/>
      <c r="E200" s="58">
        <v>3</v>
      </c>
      <c r="F200" s="58">
        <v>38</v>
      </c>
      <c r="G200" s="58" t="s">
        <v>751</v>
      </c>
      <c r="H200" s="58" t="s">
        <v>640</v>
      </c>
      <c r="I200" s="611" t="s">
        <v>827</v>
      </c>
      <c r="J200" s="605"/>
      <c r="K200" s="611"/>
      <c r="L200" s="605"/>
      <c r="M200" s="62"/>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row>
    <row r="201" spans="1:54" ht="15.75" customHeight="1">
      <c r="A201" s="70" t="s">
        <v>160</v>
      </c>
      <c r="B201" s="235">
        <v>1</v>
      </c>
      <c r="C201" s="58">
        <v>374</v>
      </c>
      <c r="D201" s="58">
        <v>3400</v>
      </c>
      <c r="E201" s="58">
        <v>1</v>
      </c>
      <c r="F201" s="58" t="s">
        <v>737</v>
      </c>
      <c r="G201" s="58" t="s">
        <v>738</v>
      </c>
      <c r="H201" s="58" t="s">
        <v>640</v>
      </c>
      <c r="I201" s="611" t="s">
        <v>828</v>
      </c>
      <c r="J201" s="605"/>
      <c r="K201" s="62"/>
      <c r="L201" s="62"/>
      <c r="M201" s="62"/>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row>
    <row r="202" spans="1:54" ht="15.75" customHeight="1">
      <c r="A202" s="70" t="s">
        <v>161</v>
      </c>
      <c r="B202" s="235">
        <v>43834</v>
      </c>
      <c r="C202" s="58" t="s">
        <v>829</v>
      </c>
      <c r="D202" s="62"/>
      <c r="E202" s="62"/>
      <c r="F202" s="611" t="s">
        <v>830</v>
      </c>
      <c r="G202" s="605"/>
      <c r="H202" s="605"/>
      <c r="I202" s="62"/>
      <c r="J202" s="62"/>
      <c r="K202" s="611"/>
      <c r="L202" s="605"/>
      <c r="M202" s="605"/>
      <c r="N202" s="62"/>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row>
    <row r="203" spans="1:54" ht="15.75" customHeight="1">
      <c r="A203" s="70" t="s">
        <v>162</v>
      </c>
      <c r="B203" s="235">
        <v>1</v>
      </c>
      <c r="C203" s="58">
        <v>379</v>
      </c>
      <c r="D203" s="63"/>
      <c r="E203" s="63"/>
      <c r="F203" s="62"/>
      <c r="G203" s="58" t="s">
        <v>748</v>
      </c>
      <c r="H203" s="58" t="s">
        <v>735</v>
      </c>
      <c r="I203" s="62"/>
      <c r="J203" s="63"/>
      <c r="K203" s="62"/>
      <c r="L203" s="62"/>
      <c r="M203" s="62"/>
      <c r="N203" s="62"/>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row>
    <row r="204" spans="1:54" ht="15.75" customHeight="1">
      <c r="A204" s="24" t="s">
        <v>119</v>
      </c>
      <c r="B204" s="235">
        <v>43847</v>
      </c>
      <c r="C204" s="58" t="s">
        <v>831</v>
      </c>
      <c r="D204" s="58" t="s">
        <v>832</v>
      </c>
      <c r="E204" s="58" t="s">
        <v>833</v>
      </c>
      <c r="F204" s="62"/>
      <c r="G204" s="58" t="s">
        <v>834</v>
      </c>
      <c r="H204" s="62"/>
      <c r="I204" s="63"/>
      <c r="J204" s="63"/>
      <c r="K204" s="611"/>
      <c r="L204" s="605"/>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row>
    <row r="205" spans="1:54" ht="15.75" customHeight="1">
      <c r="A205" s="24" t="s">
        <v>168</v>
      </c>
      <c r="B205" s="235" t="s">
        <v>835</v>
      </c>
      <c r="C205" s="58" t="s">
        <v>836</v>
      </c>
      <c r="D205" s="62"/>
      <c r="E205" s="62"/>
      <c r="F205" s="62"/>
      <c r="G205" s="62"/>
      <c r="H205" s="62"/>
      <c r="I205" s="63"/>
      <c r="J205" s="63"/>
      <c r="K205" s="62"/>
      <c r="L205" s="62"/>
      <c r="M205" s="62"/>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row>
    <row r="206" spans="1:54" ht="15.75" customHeight="1">
      <c r="A206" s="24" t="s">
        <v>170</v>
      </c>
      <c r="B206" s="235">
        <v>1</v>
      </c>
      <c r="C206" s="58">
        <v>405</v>
      </c>
      <c r="D206" s="62"/>
      <c r="E206" s="58">
        <v>1</v>
      </c>
      <c r="F206" s="58" t="s">
        <v>837</v>
      </c>
      <c r="G206" s="58" t="s">
        <v>838</v>
      </c>
      <c r="H206" s="58" t="s">
        <v>735</v>
      </c>
      <c r="I206" s="63"/>
      <c r="J206" s="62"/>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row>
    <row r="207" spans="1:54" ht="15.75" customHeight="1">
      <c r="A207" s="24" t="s">
        <v>171</v>
      </c>
      <c r="B207" s="235">
        <v>1</v>
      </c>
      <c r="C207" s="71">
        <v>406</v>
      </c>
      <c r="D207" s="58">
        <v>2500</v>
      </c>
      <c r="E207" s="58">
        <v>4</v>
      </c>
      <c r="F207" s="58" t="s">
        <v>799</v>
      </c>
      <c r="G207" s="58" t="s">
        <v>757</v>
      </c>
      <c r="H207" s="58" t="s">
        <v>640</v>
      </c>
      <c r="I207" s="611" t="s">
        <v>839</v>
      </c>
      <c r="J207" s="605"/>
      <c r="K207" s="611"/>
      <c r="L207" s="605"/>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row>
    <row r="208" spans="1:54" ht="15.75" customHeight="1">
      <c r="A208" s="24" t="s">
        <v>172</v>
      </c>
      <c r="B208" s="235">
        <v>43848</v>
      </c>
      <c r="C208" s="71" t="s">
        <v>840</v>
      </c>
      <c r="D208" s="58">
        <v>3181</v>
      </c>
      <c r="E208" s="62"/>
      <c r="F208" s="62"/>
      <c r="G208" s="58" t="s">
        <v>841</v>
      </c>
      <c r="H208" s="62"/>
      <c r="I208" s="58">
        <v>17</v>
      </c>
      <c r="J208" s="62"/>
      <c r="K208" s="62"/>
      <c r="L208" s="62"/>
      <c r="M208" s="62"/>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row>
    <row r="209" spans="1:54" ht="15.75" customHeight="1">
      <c r="A209" s="24" t="s">
        <v>174</v>
      </c>
      <c r="B209" s="235">
        <v>43832</v>
      </c>
      <c r="C209" s="71" t="s">
        <v>842</v>
      </c>
      <c r="D209" s="62"/>
      <c r="E209" s="63"/>
      <c r="F209" s="63"/>
      <c r="G209" s="611" t="s">
        <v>843</v>
      </c>
      <c r="H209" s="605"/>
      <c r="I209" s="58">
        <v>1</v>
      </c>
      <c r="J209" s="62"/>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row>
    <row r="210" spans="1:54" ht="15.75" customHeight="1">
      <c r="A210" s="24" t="s">
        <v>175</v>
      </c>
      <c r="B210" s="235">
        <v>43847</v>
      </c>
      <c r="C210" s="71" t="s">
        <v>844</v>
      </c>
      <c r="D210" s="63"/>
      <c r="E210" s="63"/>
      <c r="F210" s="62"/>
      <c r="G210" s="611" t="s">
        <v>845</v>
      </c>
      <c r="H210" s="605"/>
      <c r="I210" s="63"/>
      <c r="J210" s="62"/>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row>
    <row r="211" spans="1:54" ht="15.75" customHeight="1">
      <c r="A211" s="24" t="s">
        <v>177</v>
      </c>
      <c r="B211" s="235">
        <v>43858</v>
      </c>
      <c r="C211" s="71" t="s">
        <v>846</v>
      </c>
      <c r="D211" s="611" t="s">
        <v>654</v>
      </c>
      <c r="E211" s="605"/>
      <c r="F211" s="63"/>
      <c r="G211" s="58" t="s">
        <v>653</v>
      </c>
      <c r="H211" s="62"/>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row>
    <row r="212" spans="1:54" ht="15.75" customHeight="1">
      <c r="A212" s="24" t="s">
        <v>181</v>
      </c>
      <c r="B212" s="235" t="s">
        <v>774</v>
      </c>
      <c r="C212" s="71" t="s">
        <v>774</v>
      </c>
      <c r="D212" s="62"/>
      <c r="E212" s="62"/>
      <c r="F212" s="58" t="s">
        <v>847</v>
      </c>
      <c r="G212" s="62"/>
      <c r="H212" s="63"/>
      <c r="I212" s="63"/>
      <c r="J212" s="63"/>
      <c r="K212" s="62"/>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row>
    <row r="213" spans="1:54" ht="15.75" customHeight="1">
      <c r="A213" s="24" t="s">
        <v>182</v>
      </c>
      <c r="B213" s="235">
        <v>1</v>
      </c>
      <c r="C213" s="58">
        <v>472</v>
      </c>
      <c r="D213" s="63"/>
      <c r="E213" s="63"/>
      <c r="F213" s="62"/>
      <c r="G213" s="58" t="s">
        <v>740</v>
      </c>
      <c r="H213" s="63"/>
      <c r="I213" s="63"/>
      <c r="J213" s="63"/>
      <c r="K213" s="58"/>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72"/>
      <c r="AJ213" s="72"/>
      <c r="AK213" s="72"/>
      <c r="AL213" s="72"/>
      <c r="AM213" s="72"/>
      <c r="AN213" s="72"/>
      <c r="AO213" s="72"/>
      <c r="AP213" s="72"/>
      <c r="AQ213" s="72"/>
      <c r="AR213" s="72"/>
      <c r="AS213" s="72"/>
      <c r="AT213" s="72"/>
      <c r="AU213" s="72"/>
      <c r="AV213" s="72"/>
      <c r="AW213" s="72"/>
      <c r="AX213" s="72"/>
      <c r="AY213" s="72"/>
      <c r="AZ213" s="72"/>
      <c r="BA213" s="72"/>
      <c r="BB213" s="63"/>
    </row>
    <row r="214" spans="1:54" ht="15.75" customHeight="1">
      <c r="A214" s="24" t="s">
        <v>184</v>
      </c>
      <c r="B214" s="235">
        <v>1</v>
      </c>
      <c r="C214" s="58">
        <v>473</v>
      </c>
      <c r="D214" s="58">
        <v>3470</v>
      </c>
      <c r="E214" s="58">
        <v>3</v>
      </c>
      <c r="F214" s="63"/>
      <c r="G214" s="58" t="s">
        <v>655</v>
      </c>
      <c r="H214" s="63"/>
      <c r="I214" s="611" t="s">
        <v>848</v>
      </c>
      <c r="J214" s="605"/>
      <c r="K214" s="611"/>
      <c r="L214" s="605"/>
      <c r="M214" s="605"/>
      <c r="N214" s="605"/>
      <c r="O214" s="63"/>
      <c r="P214" s="63"/>
      <c r="Q214" s="63"/>
      <c r="R214" s="63"/>
      <c r="S214" s="63"/>
      <c r="T214" s="63"/>
      <c r="U214" s="63"/>
      <c r="V214" s="63"/>
      <c r="W214" s="63"/>
      <c r="X214" s="63"/>
      <c r="Y214" s="63"/>
      <c r="Z214" s="63"/>
      <c r="AA214" s="63"/>
      <c r="AB214" s="63"/>
      <c r="AC214" s="63"/>
      <c r="AD214" s="63"/>
      <c r="AE214" s="63"/>
      <c r="AF214" s="63"/>
      <c r="AG214" s="63"/>
      <c r="AH214" s="63"/>
      <c r="AI214" s="72"/>
      <c r="AJ214" s="72"/>
      <c r="AK214" s="72"/>
      <c r="AL214" s="72"/>
      <c r="AM214" s="72"/>
      <c r="AN214" s="72"/>
      <c r="AO214" s="72"/>
      <c r="AP214" s="72"/>
      <c r="AQ214" s="72"/>
      <c r="AR214" s="72"/>
      <c r="AS214" s="72"/>
      <c r="AT214" s="72"/>
      <c r="AU214" s="72"/>
      <c r="AV214" s="72"/>
      <c r="AW214" s="72"/>
      <c r="AX214" s="72"/>
      <c r="AY214" s="72"/>
      <c r="AZ214" s="72"/>
      <c r="BA214" s="72"/>
      <c r="BB214" s="63"/>
    </row>
    <row r="215" spans="1:54" ht="15.75" customHeight="1">
      <c r="A215" s="24" t="s">
        <v>187</v>
      </c>
      <c r="B215" s="235">
        <v>1</v>
      </c>
      <c r="C215" s="71">
        <v>474</v>
      </c>
      <c r="D215" s="58">
        <v>2650</v>
      </c>
      <c r="E215" s="63"/>
      <c r="F215" s="63"/>
      <c r="G215" s="58" t="s">
        <v>766</v>
      </c>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72"/>
      <c r="AJ215" s="72"/>
      <c r="AK215" s="72"/>
      <c r="AL215" s="72"/>
      <c r="AM215" s="72"/>
      <c r="AN215" s="72"/>
      <c r="AO215" s="72"/>
      <c r="AP215" s="72"/>
      <c r="AQ215" s="72"/>
      <c r="AR215" s="72"/>
      <c r="AS215" s="72"/>
      <c r="AT215" s="72"/>
      <c r="AU215" s="72"/>
      <c r="AV215" s="72"/>
      <c r="AW215" s="72"/>
      <c r="AX215" s="72"/>
      <c r="AY215" s="72"/>
      <c r="AZ215" s="72"/>
      <c r="BA215" s="72"/>
      <c r="BB215" s="63"/>
    </row>
    <row r="216" spans="1:54" ht="15.75" customHeight="1">
      <c r="A216" s="24" t="s">
        <v>187</v>
      </c>
      <c r="B216" s="235">
        <v>2</v>
      </c>
      <c r="C216" s="58">
        <v>475</v>
      </c>
      <c r="D216" s="58">
        <v>3250</v>
      </c>
      <c r="E216" s="62"/>
      <c r="F216" s="63"/>
      <c r="G216" s="58" t="s">
        <v>824</v>
      </c>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72"/>
      <c r="AJ216" s="72"/>
      <c r="AK216" s="72"/>
      <c r="AL216" s="72"/>
      <c r="AM216" s="72"/>
      <c r="AN216" s="72"/>
      <c r="AO216" s="72"/>
      <c r="AP216" s="72"/>
      <c r="AQ216" s="72"/>
      <c r="AR216" s="72"/>
      <c r="AS216" s="72"/>
      <c r="AT216" s="72"/>
      <c r="AU216" s="72"/>
      <c r="AV216" s="72"/>
      <c r="AW216" s="72"/>
      <c r="AX216" s="72"/>
      <c r="AY216" s="72"/>
      <c r="AZ216" s="72"/>
      <c r="BA216" s="72"/>
      <c r="BB216" s="63"/>
    </row>
    <row r="217" spans="1:54" ht="15.75" customHeight="1">
      <c r="A217" s="24" t="s">
        <v>187</v>
      </c>
      <c r="B217" s="235">
        <v>3</v>
      </c>
      <c r="C217" s="58">
        <v>476</v>
      </c>
      <c r="D217" s="58">
        <v>3180</v>
      </c>
      <c r="E217" s="63"/>
      <c r="F217" s="63"/>
      <c r="G217" s="58" t="s">
        <v>756</v>
      </c>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72"/>
      <c r="AJ217" s="72"/>
      <c r="AK217" s="72"/>
      <c r="AL217" s="72"/>
      <c r="AM217" s="72"/>
      <c r="AN217" s="72"/>
      <c r="AO217" s="72"/>
      <c r="AP217" s="72"/>
      <c r="AQ217" s="72"/>
      <c r="AR217" s="72"/>
      <c r="AS217" s="72"/>
      <c r="AT217" s="72"/>
      <c r="AU217" s="72"/>
      <c r="AV217" s="72"/>
      <c r="AW217" s="72"/>
      <c r="AX217" s="72"/>
      <c r="AY217" s="72"/>
      <c r="AZ217" s="72"/>
      <c r="BA217" s="72"/>
      <c r="BB217" s="63"/>
    </row>
    <row r="218" spans="1:54" ht="15.75" customHeight="1">
      <c r="A218" s="24" t="s">
        <v>187</v>
      </c>
      <c r="B218" s="235">
        <v>4</v>
      </c>
      <c r="C218" s="71">
        <v>477</v>
      </c>
      <c r="D218" s="58">
        <v>2050</v>
      </c>
      <c r="E218" s="63"/>
      <c r="F218" s="63"/>
      <c r="G218" s="58" t="s">
        <v>849</v>
      </c>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72"/>
      <c r="AJ218" s="72"/>
      <c r="AK218" s="72"/>
      <c r="AL218" s="72"/>
      <c r="AM218" s="72"/>
      <c r="AN218" s="72"/>
      <c r="AO218" s="72"/>
      <c r="AP218" s="72"/>
      <c r="AQ218" s="72"/>
      <c r="AR218" s="72"/>
      <c r="AS218" s="72"/>
      <c r="AT218" s="72"/>
      <c r="AU218" s="72"/>
      <c r="AV218" s="72"/>
      <c r="AW218" s="72"/>
      <c r="AX218" s="72"/>
      <c r="AY218" s="72"/>
      <c r="AZ218" s="72"/>
      <c r="BA218" s="72"/>
      <c r="BB218" s="63"/>
    </row>
    <row r="219" spans="1:54" ht="15.75" customHeight="1">
      <c r="A219" s="24" t="s">
        <v>187</v>
      </c>
      <c r="B219" s="235">
        <v>5</v>
      </c>
      <c r="C219" s="58">
        <v>478</v>
      </c>
      <c r="D219" s="58">
        <v>3400</v>
      </c>
      <c r="E219" s="63"/>
      <c r="F219" s="63"/>
      <c r="G219" s="58" t="s">
        <v>850</v>
      </c>
      <c r="H219" s="58" t="s">
        <v>735</v>
      </c>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72"/>
      <c r="AJ219" s="72"/>
      <c r="AK219" s="72"/>
      <c r="AL219" s="72"/>
      <c r="AM219" s="72"/>
      <c r="AN219" s="72"/>
      <c r="AO219" s="72"/>
      <c r="AP219" s="72"/>
      <c r="AQ219" s="72"/>
      <c r="AR219" s="72"/>
      <c r="AS219" s="72"/>
      <c r="AT219" s="72"/>
      <c r="AU219" s="72"/>
      <c r="AV219" s="72"/>
      <c r="AW219" s="72"/>
      <c r="AX219" s="72"/>
      <c r="AY219" s="72"/>
      <c r="AZ219" s="72"/>
      <c r="BA219" s="72"/>
      <c r="BB219" s="63"/>
    </row>
    <row r="220" spans="1:54" ht="15.75" customHeight="1">
      <c r="A220" s="24" t="s">
        <v>187</v>
      </c>
      <c r="B220" s="235">
        <v>6</v>
      </c>
      <c r="C220" s="58">
        <v>479</v>
      </c>
      <c r="D220" s="58">
        <v>2900</v>
      </c>
      <c r="E220" s="63"/>
      <c r="F220" s="63"/>
      <c r="G220" s="58" t="s">
        <v>747</v>
      </c>
      <c r="H220" s="58" t="s">
        <v>735</v>
      </c>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72"/>
      <c r="AJ220" s="72"/>
      <c r="AK220" s="72"/>
      <c r="AL220" s="72"/>
      <c r="AM220" s="72"/>
      <c r="AN220" s="72"/>
      <c r="AO220" s="72"/>
      <c r="AP220" s="72"/>
      <c r="AQ220" s="72"/>
      <c r="AR220" s="72"/>
      <c r="AS220" s="72"/>
      <c r="AT220" s="72"/>
      <c r="AU220" s="72"/>
      <c r="AV220" s="72"/>
      <c r="AW220" s="72"/>
      <c r="AX220" s="72"/>
      <c r="AY220" s="72"/>
      <c r="AZ220" s="72"/>
      <c r="BA220" s="72"/>
      <c r="BB220" s="63"/>
    </row>
    <row r="221" spans="1:54" ht="15.75" customHeight="1">
      <c r="A221" s="24" t="s">
        <v>187</v>
      </c>
      <c r="B221" s="235">
        <v>7</v>
      </c>
      <c r="C221" s="71">
        <v>480</v>
      </c>
      <c r="D221" s="58">
        <v>2310</v>
      </c>
      <c r="E221" s="63"/>
      <c r="F221" s="63"/>
      <c r="G221" s="58" t="s">
        <v>851</v>
      </c>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72"/>
      <c r="AJ221" s="72"/>
      <c r="AK221" s="72"/>
      <c r="AL221" s="72"/>
      <c r="AM221" s="72"/>
      <c r="AN221" s="72"/>
      <c r="AO221" s="72"/>
      <c r="AP221" s="72"/>
      <c r="AQ221" s="72"/>
      <c r="AR221" s="72"/>
      <c r="AS221" s="72"/>
      <c r="AT221" s="72"/>
      <c r="AU221" s="72"/>
      <c r="AV221" s="72"/>
      <c r="AW221" s="72"/>
      <c r="AX221" s="72"/>
      <c r="AY221" s="72"/>
      <c r="AZ221" s="72"/>
      <c r="BA221" s="72"/>
      <c r="BB221" s="63"/>
    </row>
    <row r="222" spans="1:54" ht="15.75" customHeight="1">
      <c r="A222" s="24" t="s">
        <v>187</v>
      </c>
      <c r="B222" s="235">
        <v>8</v>
      </c>
      <c r="C222" s="58">
        <v>481</v>
      </c>
      <c r="D222" s="58">
        <v>2510</v>
      </c>
      <c r="E222" s="63"/>
      <c r="F222" s="63"/>
      <c r="G222" s="58" t="s">
        <v>851</v>
      </c>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72"/>
      <c r="AJ222" s="72"/>
      <c r="AK222" s="72"/>
      <c r="AL222" s="72"/>
      <c r="AM222" s="72"/>
      <c r="AN222" s="72"/>
      <c r="AO222" s="72"/>
      <c r="AP222" s="72"/>
      <c r="AQ222" s="72"/>
      <c r="AR222" s="72"/>
      <c r="AS222" s="72"/>
      <c r="AT222" s="72"/>
      <c r="AU222" s="72"/>
      <c r="AV222" s="72"/>
      <c r="AW222" s="72"/>
      <c r="AX222" s="72"/>
      <c r="AY222" s="72"/>
      <c r="AZ222" s="72"/>
      <c r="BA222" s="72"/>
      <c r="BB222" s="63"/>
    </row>
    <row r="223" spans="1:54" ht="15.75" customHeight="1">
      <c r="A223" s="24" t="s">
        <v>187</v>
      </c>
      <c r="B223" s="235">
        <v>9</v>
      </c>
      <c r="C223" s="58">
        <v>482</v>
      </c>
      <c r="D223" s="58">
        <v>3750</v>
      </c>
      <c r="E223" s="63"/>
      <c r="F223" s="63"/>
      <c r="G223" s="58" t="s">
        <v>796</v>
      </c>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72"/>
      <c r="AJ223" s="72"/>
      <c r="AK223" s="72"/>
      <c r="AL223" s="72"/>
      <c r="AM223" s="72"/>
      <c r="AN223" s="72"/>
      <c r="AO223" s="72"/>
      <c r="AP223" s="72"/>
      <c r="AQ223" s="72"/>
      <c r="AR223" s="72"/>
      <c r="AS223" s="72"/>
      <c r="AT223" s="72"/>
      <c r="AU223" s="72"/>
      <c r="AV223" s="72"/>
      <c r="AW223" s="72"/>
      <c r="AX223" s="72"/>
      <c r="AY223" s="72"/>
      <c r="AZ223" s="72"/>
      <c r="BA223" s="72"/>
      <c r="BB223" s="63"/>
    </row>
    <row r="224" spans="1:54" ht="15.75" customHeight="1">
      <c r="A224" s="24" t="s">
        <v>187</v>
      </c>
      <c r="B224" s="235">
        <v>10</v>
      </c>
      <c r="C224" s="71">
        <v>483</v>
      </c>
      <c r="D224" s="58">
        <v>3800</v>
      </c>
      <c r="E224" s="63"/>
      <c r="F224" s="63"/>
      <c r="G224" s="58" t="s">
        <v>788</v>
      </c>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72"/>
      <c r="AJ224" s="72"/>
      <c r="AK224" s="72"/>
      <c r="AL224" s="72"/>
      <c r="AM224" s="72"/>
      <c r="AN224" s="72"/>
      <c r="AO224" s="72"/>
      <c r="AP224" s="72"/>
      <c r="AQ224" s="72"/>
      <c r="AR224" s="72"/>
      <c r="AS224" s="72"/>
      <c r="AT224" s="72"/>
      <c r="AU224" s="72"/>
      <c r="AV224" s="72"/>
      <c r="AW224" s="72"/>
      <c r="AX224" s="72"/>
      <c r="AY224" s="72"/>
      <c r="AZ224" s="72"/>
      <c r="BA224" s="72"/>
      <c r="BB224" s="63"/>
    </row>
    <row r="225" spans="1:54" ht="15.75" customHeight="1">
      <c r="A225" s="24" t="s">
        <v>187</v>
      </c>
      <c r="B225" s="235">
        <v>11</v>
      </c>
      <c r="C225" s="58">
        <v>484</v>
      </c>
      <c r="D225" s="58">
        <v>3235</v>
      </c>
      <c r="E225" s="63"/>
      <c r="F225" s="63"/>
      <c r="G225" s="58" t="s">
        <v>852</v>
      </c>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72"/>
      <c r="AJ225" s="72"/>
      <c r="AK225" s="72"/>
      <c r="AL225" s="72"/>
      <c r="AM225" s="72"/>
      <c r="AN225" s="72"/>
      <c r="AO225" s="72"/>
      <c r="AP225" s="72"/>
      <c r="AQ225" s="72"/>
      <c r="AR225" s="72"/>
      <c r="AS225" s="72"/>
      <c r="AT225" s="72"/>
      <c r="AU225" s="72"/>
      <c r="AV225" s="72"/>
      <c r="AW225" s="72"/>
      <c r="AX225" s="72"/>
      <c r="AY225" s="72"/>
      <c r="AZ225" s="72"/>
      <c r="BA225" s="72"/>
      <c r="BB225" s="63"/>
    </row>
    <row r="226" spans="1:54" ht="15.75" customHeight="1">
      <c r="A226" s="24" t="s">
        <v>192</v>
      </c>
      <c r="B226" s="235">
        <v>1</v>
      </c>
      <c r="C226" s="58">
        <v>485</v>
      </c>
      <c r="D226" s="58">
        <v>3100</v>
      </c>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72"/>
      <c r="AJ226" s="72"/>
      <c r="AK226" s="72"/>
      <c r="AL226" s="72"/>
      <c r="AM226" s="72"/>
      <c r="AN226" s="72"/>
      <c r="AO226" s="72"/>
      <c r="AP226" s="72"/>
      <c r="AQ226" s="72"/>
      <c r="AR226" s="72"/>
      <c r="AS226" s="72"/>
      <c r="AT226" s="72"/>
      <c r="AU226" s="72"/>
      <c r="AV226" s="72"/>
      <c r="AW226" s="72"/>
      <c r="AX226" s="72"/>
      <c r="AY226" s="72"/>
      <c r="AZ226" s="72"/>
      <c r="BA226" s="72"/>
      <c r="BB226" s="63"/>
    </row>
    <row r="227" spans="1:54" ht="15.75" customHeight="1">
      <c r="A227" s="24" t="s">
        <v>193</v>
      </c>
      <c r="B227" s="235">
        <v>1</v>
      </c>
      <c r="C227" s="71">
        <v>486</v>
      </c>
      <c r="D227" s="58">
        <v>3120</v>
      </c>
      <c r="E227" s="63"/>
      <c r="F227" s="63"/>
      <c r="G227" s="58">
        <v>37</v>
      </c>
      <c r="H227" s="63"/>
      <c r="I227" s="63"/>
      <c r="J227" s="63"/>
      <c r="K227" s="611"/>
      <c r="L227" s="605"/>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72"/>
      <c r="AJ227" s="72"/>
      <c r="AK227" s="72"/>
      <c r="AL227" s="72"/>
      <c r="AM227" s="72"/>
      <c r="AN227" s="72"/>
      <c r="AO227" s="72"/>
      <c r="AP227" s="72"/>
      <c r="AQ227" s="72"/>
      <c r="AR227" s="72"/>
      <c r="AS227" s="72"/>
      <c r="AT227" s="72"/>
      <c r="AU227" s="72"/>
      <c r="AV227" s="72"/>
      <c r="AW227" s="72"/>
      <c r="AX227" s="72"/>
      <c r="AY227" s="72"/>
      <c r="AZ227" s="72"/>
      <c r="BA227" s="72"/>
      <c r="BB227" s="63"/>
    </row>
    <row r="228" spans="1:54" ht="15.75" customHeight="1">
      <c r="A228" s="24" t="s">
        <v>199</v>
      </c>
      <c r="B228" s="235">
        <v>1</v>
      </c>
      <c r="C228" s="58">
        <v>487</v>
      </c>
      <c r="D228" s="63"/>
      <c r="E228" s="63"/>
      <c r="F228" s="63"/>
      <c r="G228" s="58" t="s">
        <v>796</v>
      </c>
      <c r="H228" s="63"/>
      <c r="I228" s="611" t="s">
        <v>853</v>
      </c>
      <c r="J228" s="605"/>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72"/>
      <c r="AJ228" s="72"/>
      <c r="AK228" s="72"/>
      <c r="AL228" s="72"/>
      <c r="AM228" s="72"/>
      <c r="AN228" s="72"/>
      <c r="AO228" s="72"/>
      <c r="AP228" s="72"/>
      <c r="AQ228" s="72"/>
      <c r="AR228" s="72"/>
      <c r="AS228" s="72"/>
      <c r="AT228" s="72"/>
      <c r="AU228" s="72"/>
      <c r="AV228" s="72"/>
      <c r="AW228" s="72"/>
      <c r="AX228" s="72"/>
      <c r="AY228" s="72"/>
      <c r="AZ228" s="72"/>
      <c r="BA228" s="72"/>
      <c r="BB228" s="63"/>
    </row>
    <row r="229" spans="1:54" ht="15.75" customHeight="1">
      <c r="A229" s="24" t="s">
        <v>199</v>
      </c>
      <c r="B229" s="235">
        <v>2</v>
      </c>
      <c r="C229" s="58">
        <v>488</v>
      </c>
      <c r="D229" s="63"/>
      <c r="E229" s="63"/>
      <c r="F229" s="63"/>
      <c r="G229" s="58" t="s">
        <v>849</v>
      </c>
      <c r="H229" s="63"/>
      <c r="I229" s="611" t="s">
        <v>854</v>
      </c>
      <c r="J229" s="605"/>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72"/>
      <c r="AJ229" s="72"/>
      <c r="AK229" s="72"/>
      <c r="AL229" s="72"/>
      <c r="AM229" s="72"/>
      <c r="AN229" s="72"/>
      <c r="AO229" s="72"/>
      <c r="AP229" s="72"/>
      <c r="AQ229" s="72"/>
      <c r="AR229" s="72"/>
      <c r="AS229" s="72"/>
      <c r="AT229" s="72"/>
      <c r="AU229" s="72"/>
      <c r="AV229" s="72"/>
      <c r="AW229" s="72"/>
      <c r="AX229" s="72"/>
      <c r="AY229" s="72"/>
      <c r="AZ229" s="72"/>
      <c r="BA229" s="72"/>
      <c r="BB229" s="63"/>
    </row>
    <row r="230" spans="1:54" ht="15.75" customHeight="1">
      <c r="A230" s="24" t="s">
        <v>201</v>
      </c>
      <c r="B230" s="235">
        <v>1</v>
      </c>
      <c r="C230" s="71">
        <v>489</v>
      </c>
      <c r="D230" s="58">
        <v>3250</v>
      </c>
      <c r="E230" s="63"/>
      <c r="F230" s="63"/>
      <c r="G230" s="58">
        <v>40</v>
      </c>
      <c r="H230" s="63"/>
      <c r="I230" s="611" t="s">
        <v>855</v>
      </c>
      <c r="J230" s="605"/>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72"/>
      <c r="AJ230" s="72"/>
      <c r="AK230" s="72"/>
      <c r="AL230" s="72"/>
      <c r="AM230" s="72"/>
      <c r="AN230" s="72"/>
      <c r="AO230" s="72"/>
      <c r="AP230" s="72"/>
      <c r="AQ230" s="72"/>
      <c r="AR230" s="72"/>
      <c r="AS230" s="72"/>
      <c r="AT230" s="72"/>
      <c r="AU230" s="72"/>
      <c r="AV230" s="72"/>
      <c r="AW230" s="72"/>
      <c r="AX230" s="72"/>
      <c r="AY230" s="72"/>
      <c r="AZ230" s="72"/>
      <c r="BA230" s="72"/>
      <c r="BB230" s="63"/>
    </row>
    <row r="231" spans="1:54" ht="15.75" customHeight="1">
      <c r="A231" s="24" t="s">
        <v>201</v>
      </c>
      <c r="B231" s="235">
        <v>2</v>
      </c>
      <c r="C231" s="58">
        <v>490</v>
      </c>
      <c r="D231" s="58">
        <v>3470</v>
      </c>
      <c r="E231" s="63"/>
      <c r="F231" s="63"/>
      <c r="G231" s="58" t="s">
        <v>822</v>
      </c>
      <c r="H231" s="63"/>
      <c r="I231" s="611" t="s">
        <v>855</v>
      </c>
      <c r="J231" s="605"/>
      <c r="K231" s="611"/>
      <c r="L231" s="605"/>
      <c r="M231" s="605"/>
      <c r="N231" s="605"/>
      <c r="O231" s="63"/>
      <c r="P231" s="63"/>
      <c r="Q231" s="63"/>
      <c r="R231" s="63"/>
      <c r="S231" s="63"/>
      <c r="T231" s="63"/>
      <c r="U231" s="63"/>
      <c r="V231" s="63"/>
      <c r="W231" s="63"/>
      <c r="X231" s="63"/>
      <c r="Y231" s="63"/>
      <c r="Z231" s="63"/>
      <c r="AA231" s="63"/>
      <c r="AB231" s="63"/>
      <c r="AC231" s="63"/>
      <c r="AD231" s="63"/>
      <c r="AE231" s="63"/>
      <c r="AF231" s="63"/>
      <c r="AG231" s="63"/>
      <c r="AH231" s="63"/>
      <c r="AI231" s="72"/>
      <c r="AJ231" s="72"/>
      <c r="AK231" s="72"/>
      <c r="AL231" s="72"/>
      <c r="AM231" s="72"/>
      <c r="AN231" s="72"/>
      <c r="AO231" s="72"/>
      <c r="AP231" s="72"/>
      <c r="AQ231" s="72"/>
      <c r="AR231" s="72"/>
      <c r="AS231" s="72"/>
      <c r="AT231" s="72"/>
      <c r="AU231" s="72"/>
      <c r="AV231" s="72"/>
      <c r="AW231" s="72"/>
      <c r="AX231" s="72"/>
      <c r="AY231" s="72"/>
      <c r="AZ231" s="72"/>
      <c r="BA231" s="72"/>
      <c r="BB231" s="63"/>
    </row>
    <row r="232" spans="1:54" ht="15.75" customHeight="1">
      <c r="A232" s="24" t="s">
        <v>201</v>
      </c>
      <c r="B232" s="235">
        <v>3</v>
      </c>
      <c r="C232" s="58">
        <v>491</v>
      </c>
      <c r="D232" s="58">
        <v>3250</v>
      </c>
      <c r="E232" s="63"/>
      <c r="F232" s="63"/>
      <c r="G232" s="58" t="s">
        <v>760</v>
      </c>
      <c r="H232" s="63"/>
      <c r="I232" s="611" t="s">
        <v>855</v>
      </c>
      <c r="J232" s="605"/>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72"/>
      <c r="AJ232" s="72"/>
      <c r="AK232" s="72"/>
      <c r="AL232" s="72"/>
      <c r="AM232" s="72"/>
      <c r="AN232" s="72"/>
      <c r="AO232" s="72"/>
      <c r="AP232" s="72"/>
      <c r="AQ232" s="72"/>
      <c r="AR232" s="72"/>
      <c r="AS232" s="72"/>
      <c r="AT232" s="72"/>
      <c r="AU232" s="72"/>
      <c r="AV232" s="72"/>
      <c r="AW232" s="72"/>
      <c r="AX232" s="72"/>
      <c r="AY232" s="72"/>
      <c r="AZ232" s="72"/>
      <c r="BA232" s="72"/>
      <c r="BB232" s="63"/>
    </row>
    <row r="233" spans="1:54" ht="15.75" customHeight="1">
      <c r="A233" s="24" t="s">
        <v>201</v>
      </c>
      <c r="B233" s="235">
        <v>4</v>
      </c>
      <c r="C233" s="71">
        <v>492</v>
      </c>
      <c r="D233" s="58">
        <v>3670</v>
      </c>
      <c r="E233" s="63"/>
      <c r="F233" s="63"/>
      <c r="G233" s="58" t="s">
        <v>808</v>
      </c>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row>
    <row r="234" spans="1:54" ht="15.75" customHeight="1">
      <c r="A234" s="24" t="s">
        <v>201</v>
      </c>
      <c r="B234" s="235">
        <v>5</v>
      </c>
      <c r="C234" s="58">
        <v>493</v>
      </c>
      <c r="D234" s="58">
        <v>3180</v>
      </c>
      <c r="E234" s="63"/>
      <c r="F234" s="63"/>
      <c r="G234" s="58" t="s">
        <v>751</v>
      </c>
      <c r="H234" s="63"/>
      <c r="I234" s="611" t="s">
        <v>855</v>
      </c>
      <c r="J234" s="605"/>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row>
    <row r="235" spans="1:54" ht="15.75" customHeight="1">
      <c r="A235" s="24" t="s">
        <v>201</v>
      </c>
      <c r="B235" s="235">
        <v>6</v>
      </c>
      <c r="C235" s="58">
        <v>494</v>
      </c>
      <c r="D235" s="58">
        <v>3200</v>
      </c>
      <c r="E235" s="63"/>
      <c r="F235" s="63"/>
      <c r="G235" s="58" t="s">
        <v>751</v>
      </c>
      <c r="H235" s="63"/>
      <c r="I235" s="611" t="s">
        <v>855</v>
      </c>
      <c r="J235" s="605"/>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row>
    <row r="236" spans="1:54" ht="15.75" customHeight="1">
      <c r="A236" s="24" t="s">
        <v>201</v>
      </c>
      <c r="B236" s="235">
        <v>7</v>
      </c>
      <c r="C236" s="71">
        <v>495</v>
      </c>
      <c r="D236" s="58">
        <v>3300</v>
      </c>
      <c r="E236" s="63"/>
      <c r="F236" s="63"/>
      <c r="G236" s="58" t="s">
        <v>748</v>
      </c>
      <c r="H236" s="63"/>
      <c r="I236" s="611" t="s">
        <v>855</v>
      </c>
      <c r="J236" s="605"/>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row>
    <row r="237" spans="1:54" ht="15.75" customHeight="1">
      <c r="A237" s="24" t="s">
        <v>205</v>
      </c>
      <c r="B237" s="235">
        <v>1</v>
      </c>
      <c r="C237" s="58">
        <v>496</v>
      </c>
      <c r="D237" s="58">
        <v>2700</v>
      </c>
      <c r="E237" s="58">
        <v>4</v>
      </c>
      <c r="F237" s="63"/>
      <c r="G237" s="58" t="s">
        <v>815</v>
      </c>
      <c r="H237" s="63"/>
      <c r="I237" s="611" t="s">
        <v>856</v>
      </c>
      <c r="J237" s="605"/>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row>
    <row r="238" spans="1:54" ht="15.75" customHeight="1">
      <c r="A238" s="24" t="s">
        <v>205</v>
      </c>
      <c r="B238" s="235">
        <v>2</v>
      </c>
      <c r="C238" s="58">
        <v>497</v>
      </c>
      <c r="D238" s="58">
        <v>2350</v>
      </c>
      <c r="E238" s="63"/>
      <c r="F238" s="63"/>
      <c r="G238" s="58" t="s">
        <v>763</v>
      </c>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row>
    <row r="239" spans="1:54" ht="15.75" customHeight="1">
      <c r="A239" s="24" t="s">
        <v>205</v>
      </c>
      <c r="B239" s="235">
        <v>3</v>
      </c>
      <c r="C239" s="71">
        <v>498</v>
      </c>
      <c r="D239" s="58">
        <v>3500</v>
      </c>
      <c r="E239" s="58">
        <v>0</v>
      </c>
      <c r="F239" s="63"/>
      <c r="G239" s="58" t="s">
        <v>769</v>
      </c>
      <c r="H239" s="63"/>
      <c r="I239" s="611" t="s">
        <v>857</v>
      </c>
      <c r="J239" s="605"/>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row>
    <row r="240" spans="1:54" ht="15.75" customHeight="1">
      <c r="A240" s="24" t="s">
        <v>205</v>
      </c>
      <c r="B240" s="235">
        <v>4</v>
      </c>
      <c r="C240" s="58">
        <v>499</v>
      </c>
      <c r="D240" s="58">
        <v>2670</v>
      </c>
      <c r="E240" s="58">
        <v>10</v>
      </c>
      <c r="F240" s="63"/>
      <c r="G240" s="58" t="s">
        <v>754</v>
      </c>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row>
    <row r="241" spans="1:54" ht="15.75" customHeight="1">
      <c r="A241" s="24" t="s">
        <v>205</v>
      </c>
      <c r="B241" s="235">
        <v>5</v>
      </c>
      <c r="C241" s="58">
        <v>500</v>
      </c>
      <c r="D241" s="58">
        <v>3750</v>
      </c>
      <c r="E241" s="63"/>
      <c r="F241" s="63"/>
      <c r="G241" s="58" t="s">
        <v>788</v>
      </c>
      <c r="H241" s="63"/>
      <c r="I241" s="611" t="s">
        <v>857</v>
      </c>
      <c r="J241" s="605"/>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row>
    <row r="242" spans="1:54" ht="15.75" customHeight="1">
      <c r="A242" s="24" t="s">
        <v>205</v>
      </c>
      <c r="B242" s="235">
        <v>6</v>
      </c>
      <c r="C242" s="71">
        <v>501</v>
      </c>
      <c r="D242" s="58">
        <v>3800</v>
      </c>
      <c r="E242" s="63"/>
      <c r="F242" s="63"/>
      <c r="G242" s="58" t="s">
        <v>788</v>
      </c>
      <c r="H242" s="63"/>
      <c r="I242" s="611" t="s">
        <v>858</v>
      </c>
      <c r="J242" s="605"/>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row>
    <row r="243" spans="1:54" ht="15.75" customHeight="1">
      <c r="A243" s="24" t="s">
        <v>205</v>
      </c>
      <c r="B243" s="235">
        <v>7</v>
      </c>
      <c r="C243" s="58">
        <v>502</v>
      </c>
      <c r="D243" s="58">
        <v>3200</v>
      </c>
      <c r="E243" s="58">
        <v>5</v>
      </c>
      <c r="F243" s="63"/>
      <c r="G243" s="58" t="s">
        <v>747</v>
      </c>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row>
    <row r="244" spans="1:54" ht="15.75" customHeight="1">
      <c r="A244" s="24" t="s">
        <v>205</v>
      </c>
      <c r="B244" s="235">
        <v>8</v>
      </c>
      <c r="C244" s="58">
        <v>503</v>
      </c>
      <c r="D244" s="58">
        <v>1530</v>
      </c>
      <c r="E244" s="58">
        <v>7</v>
      </c>
      <c r="F244" s="63"/>
      <c r="G244" s="58" t="s">
        <v>859</v>
      </c>
      <c r="H244" s="63"/>
      <c r="I244" s="58" t="s">
        <v>8</v>
      </c>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row>
    <row r="245" spans="1:54" ht="15.75" customHeight="1">
      <c r="A245" s="24" t="s">
        <v>205</v>
      </c>
      <c r="B245" s="235" t="s">
        <v>860</v>
      </c>
      <c r="C245" s="58" t="s">
        <v>861</v>
      </c>
      <c r="D245" s="58">
        <v>3108</v>
      </c>
      <c r="E245" s="63"/>
      <c r="F245" s="63"/>
      <c r="G245" s="58" t="s">
        <v>862</v>
      </c>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row>
    <row r="246" spans="1:54" ht="15.75" customHeight="1">
      <c r="A246" s="24" t="s">
        <v>208</v>
      </c>
      <c r="B246" s="235">
        <v>1</v>
      </c>
      <c r="C246" s="58">
        <v>596</v>
      </c>
      <c r="D246" s="63"/>
      <c r="E246" s="58">
        <v>14</v>
      </c>
      <c r="F246" s="58">
        <v>38</v>
      </c>
      <c r="G246" s="58">
        <v>40</v>
      </c>
      <c r="H246" s="58" t="s">
        <v>661</v>
      </c>
      <c r="I246" s="63"/>
      <c r="J246" s="63"/>
      <c r="K246" s="58"/>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row>
    <row r="247" spans="1:54" ht="15.75" customHeight="1">
      <c r="A247" s="24" t="s">
        <v>208</v>
      </c>
      <c r="B247" s="235">
        <v>2</v>
      </c>
      <c r="C247" s="58">
        <v>597</v>
      </c>
      <c r="D247" s="63"/>
      <c r="E247" s="58">
        <v>7</v>
      </c>
      <c r="F247" s="58">
        <v>35</v>
      </c>
      <c r="G247" s="58">
        <v>36</v>
      </c>
      <c r="H247" s="63"/>
      <c r="I247" s="611" t="s">
        <v>863</v>
      </c>
      <c r="J247" s="605"/>
      <c r="K247" s="58"/>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row>
    <row r="248" spans="1:54" ht="15.75" customHeight="1">
      <c r="A248" s="24" t="s">
        <v>210</v>
      </c>
      <c r="B248" s="235">
        <v>1</v>
      </c>
      <c r="C248" s="58">
        <v>598</v>
      </c>
      <c r="D248" s="58">
        <v>3050</v>
      </c>
      <c r="E248" s="58">
        <v>6</v>
      </c>
      <c r="F248" s="63"/>
      <c r="G248" s="58">
        <v>39</v>
      </c>
      <c r="H248" s="58" t="s">
        <v>735</v>
      </c>
      <c r="I248" s="58" t="s">
        <v>864</v>
      </c>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row>
    <row r="249" spans="1:54" ht="15.75" customHeight="1">
      <c r="A249" s="24" t="s">
        <v>210</v>
      </c>
      <c r="B249" s="235">
        <v>2</v>
      </c>
      <c r="C249" s="58">
        <v>599</v>
      </c>
      <c r="D249" s="58">
        <v>2580</v>
      </c>
      <c r="E249" s="58">
        <v>11</v>
      </c>
      <c r="F249" s="63"/>
      <c r="G249" s="58" t="s">
        <v>865</v>
      </c>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row>
    <row r="250" spans="1:54" ht="15.75" customHeight="1">
      <c r="A250" s="24" t="s">
        <v>210</v>
      </c>
      <c r="B250" s="235">
        <v>3</v>
      </c>
      <c r="C250" s="58">
        <v>600</v>
      </c>
      <c r="D250" s="58">
        <v>3760</v>
      </c>
      <c r="E250" s="58">
        <v>5</v>
      </c>
      <c r="F250" s="63"/>
      <c r="G250" s="58" t="s">
        <v>737</v>
      </c>
      <c r="H250" s="63"/>
      <c r="I250" s="58" t="s">
        <v>866</v>
      </c>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row>
    <row r="251" spans="1:54" ht="15.75" customHeight="1">
      <c r="A251" s="24" t="s">
        <v>210</v>
      </c>
      <c r="B251" s="235">
        <v>4</v>
      </c>
      <c r="C251" s="58">
        <v>601</v>
      </c>
      <c r="D251" s="58">
        <v>2450</v>
      </c>
      <c r="E251" s="58">
        <v>10</v>
      </c>
      <c r="F251" s="63"/>
      <c r="G251" s="58" t="s">
        <v>746</v>
      </c>
      <c r="H251" s="58" t="s">
        <v>735</v>
      </c>
      <c r="I251" s="58" t="s">
        <v>866</v>
      </c>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row>
    <row r="252" spans="1:54" ht="15.75" customHeight="1">
      <c r="A252" s="24" t="s">
        <v>210</v>
      </c>
      <c r="B252" s="235">
        <v>5</v>
      </c>
      <c r="C252" s="58">
        <v>602</v>
      </c>
      <c r="D252" s="58">
        <v>3120</v>
      </c>
      <c r="E252" s="58">
        <v>8</v>
      </c>
      <c r="F252" s="63"/>
      <c r="G252" s="58">
        <v>37</v>
      </c>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row>
    <row r="253" spans="1:54" ht="15.75" customHeight="1">
      <c r="A253" s="24" t="s">
        <v>212</v>
      </c>
      <c r="B253" s="235" t="s">
        <v>774</v>
      </c>
      <c r="C253" s="58" t="s">
        <v>774</v>
      </c>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row>
    <row r="254" spans="1:54" ht="15.75" customHeight="1">
      <c r="A254" s="24" t="s">
        <v>212</v>
      </c>
      <c r="B254" s="235" t="s">
        <v>774</v>
      </c>
      <c r="C254" s="58" t="s">
        <v>774</v>
      </c>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row>
    <row r="255" spans="1:54" ht="15.75" customHeight="1">
      <c r="A255" s="73" t="s">
        <v>76</v>
      </c>
      <c r="B255" s="235" t="s">
        <v>774</v>
      </c>
      <c r="C255" s="58" t="s">
        <v>774</v>
      </c>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row>
    <row r="256" spans="1:54" ht="15.75" customHeight="1">
      <c r="A256" s="24" t="s">
        <v>218</v>
      </c>
      <c r="B256" s="235" t="s">
        <v>867</v>
      </c>
      <c r="C256" s="58" t="s">
        <v>868</v>
      </c>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row>
    <row r="257" spans="1:54" ht="15.75" customHeight="1">
      <c r="A257" s="24" t="s">
        <v>220</v>
      </c>
      <c r="B257" s="235">
        <v>1</v>
      </c>
      <c r="C257" s="58">
        <v>635</v>
      </c>
      <c r="D257" s="58">
        <v>3110</v>
      </c>
      <c r="E257" s="58">
        <v>0</v>
      </c>
      <c r="F257" s="58" t="s">
        <v>869</v>
      </c>
      <c r="G257" s="58" t="s">
        <v>790</v>
      </c>
      <c r="H257" s="58" t="s">
        <v>661</v>
      </c>
      <c r="I257" s="58" t="s">
        <v>870</v>
      </c>
      <c r="J257" s="58">
        <v>1</v>
      </c>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row>
    <row r="258" spans="1:54" ht="15.75" customHeight="1">
      <c r="A258" s="24" t="s">
        <v>221</v>
      </c>
      <c r="B258" s="235">
        <v>43853</v>
      </c>
      <c r="C258" s="58" t="s">
        <v>871</v>
      </c>
      <c r="D258" s="58">
        <v>3130</v>
      </c>
      <c r="E258" s="63"/>
      <c r="F258" s="63"/>
      <c r="G258" s="58" t="s">
        <v>872</v>
      </c>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row>
    <row r="259" spans="1:54" ht="15.75" customHeight="1">
      <c r="A259" s="24" t="s">
        <v>225</v>
      </c>
      <c r="B259" s="235">
        <v>1</v>
      </c>
      <c r="C259" s="58">
        <v>659</v>
      </c>
      <c r="D259" s="58" t="s">
        <v>663</v>
      </c>
      <c r="E259" s="63"/>
      <c r="F259" s="63"/>
      <c r="G259" s="58" t="s">
        <v>782</v>
      </c>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row>
    <row r="260" spans="1:54" ht="15.75" customHeight="1">
      <c r="A260" s="24" t="s">
        <v>225</v>
      </c>
      <c r="B260" s="235">
        <v>2</v>
      </c>
      <c r="C260" s="58">
        <v>660</v>
      </c>
      <c r="D260" s="58" t="s">
        <v>663</v>
      </c>
      <c r="E260" s="63"/>
      <c r="F260" s="63"/>
      <c r="G260" s="58">
        <v>39</v>
      </c>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row>
    <row r="261" spans="1:54" ht="15.75" customHeight="1">
      <c r="A261" s="24" t="s">
        <v>225</v>
      </c>
      <c r="B261" s="235">
        <v>3</v>
      </c>
      <c r="C261" s="58">
        <v>661</v>
      </c>
      <c r="D261" s="58" t="s">
        <v>663</v>
      </c>
      <c r="E261" s="63"/>
      <c r="F261" s="63"/>
      <c r="G261" s="58" t="s">
        <v>808</v>
      </c>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row>
    <row r="262" spans="1:54" ht="15.75" customHeight="1">
      <c r="A262" s="24" t="s">
        <v>225</v>
      </c>
      <c r="B262" s="235">
        <v>4</v>
      </c>
      <c r="C262" s="58">
        <v>662</v>
      </c>
      <c r="D262" s="58" t="s">
        <v>663</v>
      </c>
      <c r="E262" s="63"/>
      <c r="F262" s="63"/>
      <c r="G262" s="58" t="s">
        <v>779</v>
      </c>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row>
    <row r="263" spans="1:54" ht="15.75" customHeight="1">
      <c r="A263" s="24" t="s">
        <v>225</v>
      </c>
      <c r="B263" s="235">
        <v>5</v>
      </c>
      <c r="C263" s="58">
        <v>663</v>
      </c>
      <c r="D263" s="58" t="s">
        <v>663</v>
      </c>
      <c r="E263" s="63"/>
      <c r="F263" s="63"/>
      <c r="G263" s="58" t="s">
        <v>756</v>
      </c>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row>
    <row r="264" spans="1:54" ht="15.75" customHeight="1">
      <c r="A264" s="24" t="s">
        <v>225</v>
      </c>
      <c r="B264" s="235">
        <v>6</v>
      </c>
      <c r="C264" s="58">
        <v>664</v>
      </c>
      <c r="D264" s="58" t="s">
        <v>663</v>
      </c>
      <c r="E264" s="63"/>
      <c r="F264" s="63"/>
      <c r="G264" s="58" t="s">
        <v>786</v>
      </c>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row>
    <row r="265" spans="1:54" ht="15.75" customHeight="1">
      <c r="A265" s="24" t="s">
        <v>225</v>
      </c>
      <c r="B265" s="235">
        <v>7</v>
      </c>
      <c r="C265" s="58">
        <v>665</v>
      </c>
      <c r="D265" s="58" t="s">
        <v>663</v>
      </c>
      <c r="E265" s="63"/>
      <c r="F265" s="63"/>
      <c r="G265" s="58" t="s">
        <v>759</v>
      </c>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row>
    <row r="266" spans="1:54" ht="15.75" customHeight="1">
      <c r="A266" s="24" t="s">
        <v>225</v>
      </c>
      <c r="B266" s="235">
        <v>8</v>
      </c>
      <c r="C266" s="58">
        <v>666</v>
      </c>
      <c r="D266" s="58" t="s">
        <v>663</v>
      </c>
      <c r="E266" s="63"/>
      <c r="F266" s="63"/>
      <c r="G266" s="58" t="s">
        <v>754</v>
      </c>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row>
    <row r="267" spans="1:54" ht="15.75" customHeight="1">
      <c r="A267" s="24" t="s">
        <v>225</v>
      </c>
      <c r="B267" s="235">
        <v>9</v>
      </c>
      <c r="C267" s="58">
        <v>667</v>
      </c>
      <c r="D267" s="58" t="s">
        <v>663</v>
      </c>
      <c r="E267" s="63"/>
      <c r="F267" s="63"/>
      <c r="G267" s="58" t="s">
        <v>823</v>
      </c>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row>
    <row r="268" spans="1:54" ht="15.75" customHeight="1">
      <c r="A268" s="24" t="s">
        <v>225</v>
      </c>
      <c r="B268" s="235">
        <v>10</v>
      </c>
      <c r="C268" s="58">
        <v>668</v>
      </c>
      <c r="D268" s="58" t="s">
        <v>663</v>
      </c>
      <c r="E268" s="63"/>
      <c r="F268" s="63"/>
      <c r="G268" s="58" t="s">
        <v>748</v>
      </c>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row>
    <row r="269" spans="1:54" ht="15.75" customHeight="1">
      <c r="A269" s="24" t="s">
        <v>228</v>
      </c>
      <c r="B269" s="235">
        <v>1</v>
      </c>
      <c r="C269" s="58">
        <v>669</v>
      </c>
      <c r="D269" s="63"/>
      <c r="E269" s="58">
        <v>1</v>
      </c>
      <c r="F269" s="58"/>
      <c r="G269" s="58">
        <v>40</v>
      </c>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row>
    <row r="270" spans="1:54" ht="15.75" customHeight="1">
      <c r="A270" s="73" t="s">
        <v>230</v>
      </c>
      <c r="B270" s="235">
        <v>1</v>
      </c>
      <c r="C270" s="58">
        <v>670</v>
      </c>
      <c r="D270" s="58">
        <v>1700</v>
      </c>
      <c r="E270" s="63"/>
      <c r="F270" s="58"/>
      <c r="G270" s="58" t="s">
        <v>873</v>
      </c>
      <c r="H270" s="63"/>
      <c r="I270" s="58"/>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row>
    <row r="271" spans="1:54" ht="15.75" customHeight="1">
      <c r="A271" s="73" t="s">
        <v>230</v>
      </c>
      <c r="B271" s="235">
        <v>2</v>
      </c>
      <c r="C271" s="58">
        <v>671</v>
      </c>
      <c r="D271" s="58">
        <v>2800</v>
      </c>
      <c r="E271" s="63"/>
      <c r="F271" s="58"/>
      <c r="G271" s="58" t="s">
        <v>747</v>
      </c>
      <c r="H271" s="63"/>
      <c r="I271" s="58" t="s">
        <v>874</v>
      </c>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row>
    <row r="272" spans="1:54" ht="15.75" customHeight="1">
      <c r="A272" s="73" t="s">
        <v>230</v>
      </c>
      <c r="B272" s="235">
        <v>3</v>
      </c>
      <c r="C272" s="58">
        <v>672</v>
      </c>
      <c r="D272" s="58">
        <v>2100</v>
      </c>
      <c r="E272" s="63"/>
      <c r="F272" s="58"/>
      <c r="G272" s="58" t="s">
        <v>875</v>
      </c>
      <c r="H272" s="63"/>
      <c r="I272" s="58" t="s">
        <v>876</v>
      </c>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row>
    <row r="273" spans="1:54" ht="15.75" customHeight="1">
      <c r="A273" s="73" t="s">
        <v>230</v>
      </c>
      <c r="B273" s="235">
        <v>4</v>
      </c>
      <c r="C273" s="58">
        <v>673</v>
      </c>
      <c r="D273" s="58">
        <v>3200</v>
      </c>
      <c r="E273" s="63"/>
      <c r="F273" s="63"/>
      <c r="G273" s="58">
        <v>36</v>
      </c>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row>
    <row r="274" spans="1:54" ht="15.75" customHeight="1">
      <c r="A274" s="73" t="s">
        <v>230</v>
      </c>
      <c r="B274" s="235">
        <v>5</v>
      </c>
      <c r="C274" s="58">
        <v>674</v>
      </c>
      <c r="D274" s="58">
        <v>1180</v>
      </c>
      <c r="E274" s="63"/>
      <c r="F274" s="58"/>
      <c r="G274" s="58">
        <v>28</v>
      </c>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row>
    <row r="275" spans="1:54" ht="15.75" customHeight="1">
      <c r="A275" s="73" t="s">
        <v>230</v>
      </c>
      <c r="B275" s="235">
        <v>6</v>
      </c>
      <c r="C275" s="58">
        <v>675</v>
      </c>
      <c r="D275" s="58">
        <v>1340</v>
      </c>
      <c r="E275" s="63"/>
      <c r="F275" s="58"/>
      <c r="G275" s="58">
        <v>28</v>
      </c>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row>
    <row r="276" spans="1:54" ht="15.75" customHeight="1">
      <c r="A276" s="73" t="s">
        <v>230</v>
      </c>
      <c r="B276" s="235">
        <v>7</v>
      </c>
      <c r="C276" s="58">
        <v>676</v>
      </c>
      <c r="D276" s="58">
        <v>1800</v>
      </c>
      <c r="E276" s="63"/>
      <c r="F276" s="58"/>
      <c r="G276" s="58" t="s">
        <v>877</v>
      </c>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row>
    <row r="277" spans="1:54" ht="15.75" customHeight="1">
      <c r="A277" s="73" t="s">
        <v>230</v>
      </c>
      <c r="B277" s="235">
        <v>8</v>
      </c>
      <c r="C277" s="58">
        <v>677</v>
      </c>
      <c r="D277" s="58">
        <v>3000</v>
      </c>
      <c r="E277" s="63"/>
      <c r="F277" s="63"/>
      <c r="G277" s="58">
        <v>36</v>
      </c>
      <c r="H277" s="63"/>
      <c r="I277" s="58" t="s">
        <v>17</v>
      </c>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row>
    <row r="278" spans="1:54" ht="15.75" customHeight="1">
      <c r="A278" s="24" t="s">
        <v>233</v>
      </c>
      <c r="B278" s="235">
        <v>1</v>
      </c>
      <c r="C278" s="58">
        <v>678</v>
      </c>
      <c r="D278" s="63"/>
      <c r="E278" s="58">
        <v>1</v>
      </c>
      <c r="F278" s="58">
        <v>33</v>
      </c>
      <c r="G278" s="58" t="s">
        <v>877</v>
      </c>
      <c r="H278" s="58" t="s">
        <v>735</v>
      </c>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row>
    <row r="279" spans="1:54" ht="15.75" customHeight="1">
      <c r="A279" s="24" t="s">
        <v>235</v>
      </c>
      <c r="B279" s="235">
        <v>1</v>
      </c>
      <c r="C279" s="58">
        <v>679</v>
      </c>
      <c r="D279" s="63"/>
      <c r="E279" s="58">
        <v>2</v>
      </c>
      <c r="F279" s="58" t="s">
        <v>878</v>
      </c>
      <c r="G279" s="58" t="s">
        <v>879</v>
      </c>
      <c r="H279" s="58" t="s">
        <v>661</v>
      </c>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row>
    <row r="280" spans="1:54" ht="15.75" customHeight="1">
      <c r="A280" s="24" t="s">
        <v>208</v>
      </c>
      <c r="B280" s="235">
        <v>1</v>
      </c>
      <c r="C280" s="58">
        <v>680</v>
      </c>
      <c r="D280" s="58">
        <v>3390</v>
      </c>
      <c r="E280" s="63"/>
      <c r="F280" s="63"/>
      <c r="G280" s="58" t="s">
        <v>747</v>
      </c>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row>
    <row r="281" spans="1:54" ht="15.75" customHeight="1">
      <c r="A281" s="24" t="s">
        <v>208</v>
      </c>
      <c r="B281" s="235">
        <v>2</v>
      </c>
      <c r="C281" s="58">
        <v>681</v>
      </c>
      <c r="D281" s="58">
        <v>2300</v>
      </c>
      <c r="E281" s="63"/>
      <c r="F281" s="63"/>
      <c r="G281" s="58" t="s">
        <v>745</v>
      </c>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row>
    <row r="282" spans="1:54" ht="15.75" customHeight="1">
      <c r="A282" s="24" t="s">
        <v>237</v>
      </c>
      <c r="B282" s="235">
        <v>1</v>
      </c>
      <c r="C282" s="58">
        <v>682</v>
      </c>
      <c r="D282" s="63"/>
      <c r="E282" s="58">
        <v>4</v>
      </c>
      <c r="F282" s="58" t="s">
        <v>814</v>
      </c>
      <c r="G282" s="58">
        <v>32</v>
      </c>
      <c r="H282" s="63"/>
      <c r="I282" s="58" t="s">
        <v>880</v>
      </c>
      <c r="J282" s="58">
        <v>1</v>
      </c>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row>
    <row r="283" spans="1:54" ht="15.75" customHeight="1">
      <c r="A283" s="24" t="s">
        <v>239</v>
      </c>
      <c r="B283" s="235">
        <v>1</v>
      </c>
      <c r="C283" s="58">
        <v>683</v>
      </c>
      <c r="D283" s="58">
        <v>2700</v>
      </c>
      <c r="E283" s="58">
        <v>-1</v>
      </c>
      <c r="F283" s="58" t="s">
        <v>764</v>
      </c>
      <c r="G283" s="58" t="s">
        <v>815</v>
      </c>
      <c r="H283" s="58" t="s">
        <v>735</v>
      </c>
      <c r="I283" s="58"/>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row>
    <row r="284" spans="1:54" ht="15.75" customHeight="1">
      <c r="A284" s="24" t="s">
        <v>241</v>
      </c>
      <c r="B284" s="235">
        <v>43843</v>
      </c>
      <c r="C284" s="58" t="s">
        <v>881</v>
      </c>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row>
    <row r="285" spans="1:54" ht="15.75" customHeight="1">
      <c r="A285" s="24" t="s">
        <v>244</v>
      </c>
      <c r="B285" s="235">
        <v>1</v>
      </c>
      <c r="C285" s="58">
        <v>697</v>
      </c>
      <c r="D285" s="58">
        <v>1500</v>
      </c>
      <c r="E285" s="63"/>
      <c r="F285" s="58" t="s">
        <v>784</v>
      </c>
      <c r="G285" s="58" t="s">
        <v>882</v>
      </c>
      <c r="H285" s="58" t="s">
        <v>735</v>
      </c>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row>
    <row r="286" spans="1:54" ht="15.75" customHeight="1">
      <c r="A286" s="24" t="s">
        <v>244</v>
      </c>
      <c r="B286" s="235">
        <v>2</v>
      </c>
      <c r="C286" s="74">
        <v>698</v>
      </c>
      <c r="D286" s="58">
        <v>2110</v>
      </c>
      <c r="E286" s="75"/>
      <c r="F286" s="76" t="s">
        <v>883</v>
      </c>
      <c r="G286" s="76" t="s">
        <v>814</v>
      </c>
      <c r="H286" s="76" t="s">
        <v>735</v>
      </c>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75"/>
      <c r="AZ286" s="75"/>
      <c r="BA286" s="75"/>
      <c r="BB286" s="75"/>
    </row>
    <row r="287" spans="1:54" ht="15.75" customHeight="1">
      <c r="A287" s="24" t="s">
        <v>244</v>
      </c>
      <c r="B287" s="235">
        <v>3</v>
      </c>
      <c r="C287" s="58">
        <v>699</v>
      </c>
      <c r="D287" s="58">
        <v>1845</v>
      </c>
      <c r="E287" s="63"/>
      <c r="F287" s="58" t="s">
        <v>873</v>
      </c>
      <c r="G287" s="58" t="s">
        <v>884</v>
      </c>
      <c r="H287" s="58" t="s">
        <v>735</v>
      </c>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row>
    <row r="288" spans="1:54" ht="15.75" customHeight="1">
      <c r="A288" s="24" t="s">
        <v>246</v>
      </c>
      <c r="B288" s="235">
        <v>1</v>
      </c>
      <c r="C288" s="58">
        <v>700</v>
      </c>
      <c r="D288" s="58">
        <v>1490</v>
      </c>
      <c r="E288" s="63"/>
      <c r="F288" s="58" t="s">
        <v>885</v>
      </c>
      <c r="G288" s="58" t="s">
        <v>886</v>
      </c>
      <c r="H288" s="58" t="s">
        <v>735</v>
      </c>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row>
    <row r="289" spans="1:54" ht="15.75" customHeight="1">
      <c r="A289" s="24" t="s">
        <v>248</v>
      </c>
      <c r="B289" s="235">
        <v>1</v>
      </c>
      <c r="C289" s="58">
        <v>701</v>
      </c>
      <c r="D289" s="58">
        <v>1880</v>
      </c>
      <c r="E289" s="58">
        <v>6</v>
      </c>
      <c r="F289" s="58">
        <v>28</v>
      </c>
      <c r="G289" s="58" t="s">
        <v>887</v>
      </c>
      <c r="H289" s="58" t="s">
        <v>735</v>
      </c>
      <c r="I289" s="63"/>
      <c r="J289" s="58" t="s">
        <v>735</v>
      </c>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row>
    <row r="290" spans="1:54" ht="15.75" customHeight="1">
      <c r="A290" s="24" t="s">
        <v>250</v>
      </c>
      <c r="B290" s="235">
        <v>43837</v>
      </c>
      <c r="C290" s="58" t="s">
        <v>888</v>
      </c>
      <c r="D290" s="63"/>
      <c r="E290" s="63"/>
      <c r="F290" s="63"/>
      <c r="G290" s="63"/>
      <c r="H290" s="58"/>
      <c r="I290" s="58" t="s">
        <v>889</v>
      </c>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row>
    <row r="291" spans="1:54" ht="15.75" customHeight="1">
      <c r="A291" s="24" t="s">
        <v>252</v>
      </c>
      <c r="B291" s="235" t="s">
        <v>890</v>
      </c>
      <c r="C291" s="58" t="s">
        <v>891</v>
      </c>
      <c r="D291" s="58" t="s">
        <v>892</v>
      </c>
      <c r="E291" s="63"/>
      <c r="F291" s="58" t="s">
        <v>253</v>
      </c>
      <c r="G291" s="58" t="s">
        <v>664</v>
      </c>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row>
    <row r="292" spans="1:54" ht="15.75" customHeight="1">
      <c r="A292" s="24" t="s">
        <v>256</v>
      </c>
      <c r="B292" s="235">
        <v>1</v>
      </c>
      <c r="C292" s="58">
        <v>742</v>
      </c>
      <c r="D292" s="63"/>
      <c r="E292" s="58">
        <v>2</v>
      </c>
      <c r="F292" s="63"/>
      <c r="G292" s="58" t="s">
        <v>893</v>
      </c>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row>
    <row r="293" spans="1:54" ht="15.75" customHeight="1">
      <c r="A293" s="24" t="s">
        <v>256</v>
      </c>
      <c r="B293" s="235">
        <v>2</v>
      </c>
      <c r="C293" s="58">
        <v>743</v>
      </c>
      <c r="D293" s="58"/>
      <c r="E293" s="58">
        <v>1</v>
      </c>
      <c r="F293" s="58"/>
      <c r="G293" s="58" t="s">
        <v>894</v>
      </c>
      <c r="H293" s="58"/>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row>
    <row r="294" spans="1:54" ht="15.75" customHeight="1">
      <c r="A294" s="24" t="s">
        <v>256</v>
      </c>
      <c r="B294" s="235">
        <v>3</v>
      </c>
      <c r="C294" s="58">
        <v>744</v>
      </c>
      <c r="D294" s="58"/>
      <c r="E294" s="58">
        <v>0</v>
      </c>
      <c r="F294" s="58"/>
      <c r="G294" s="58" t="s">
        <v>747</v>
      </c>
      <c r="H294" s="58"/>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row>
    <row r="295" spans="1:54" ht="15.75" customHeight="1">
      <c r="A295" s="24" t="s">
        <v>256</v>
      </c>
      <c r="B295" s="235">
        <v>4</v>
      </c>
      <c r="C295" s="58">
        <v>745</v>
      </c>
      <c r="D295" s="58"/>
      <c r="E295" s="58">
        <v>1</v>
      </c>
      <c r="F295" s="58"/>
      <c r="G295" s="58" t="s">
        <v>763</v>
      </c>
      <c r="H295" s="58"/>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row>
    <row r="296" spans="1:54" ht="15.75" customHeight="1">
      <c r="A296" s="24" t="s">
        <v>256</v>
      </c>
      <c r="B296" s="235">
        <v>5</v>
      </c>
      <c r="C296" s="58">
        <v>746</v>
      </c>
      <c r="D296" s="58"/>
      <c r="E296" s="58">
        <v>0</v>
      </c>
      <c r="F296" s="58"/>
      <c r="G296" s="58" t="s">
        <v>779</v>
      </c>
      <c r="H296" s="58"/>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row>
    <row r="297" spans="1:54" ht="15.75" customHeight="1">
      <c r="A297" s="24" t="s">
        <v>256</v>
      </c>
      <c r="B297" s="235">
        <v>6</v>
      </c>
      <c r="C297" s="58">
        <v>747</v>
      </c>
      <c r="D297" s="58"/>
      <c r="E297" s="58">
        <v>10</v>
      </c>
      <c r="F297" s="58"/>
      <c r="G297" s="58" t="s">
        <v>895</v>
      </c>
      <c r="H297" s="58"/>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row>
    <row r="298" spans="1:54" ht="15.75" customHeight="1">
      <c r="A298" s="24" t="s">
        <v>256</v>
      </c>
      <c r="B298" s="235">
        <v>7</v>
      </c>
      <c r="C298" s="58">
        <v>748</v>
      </c>
      <c r="D298" s="58"/>
      <c r="E298" s="58">
        <v>1</v>
      </c>
      <c r="F298" s="58"/>
      <c r="G298" s="58" t="s">
        <v>896</v>
      </c>
      <c r="H298" s="58"/>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row>
    <row r="299" spans="1:54" ht="15.75" customHeight="1">
      <c r="A299" s="24" t="s">
        <v>256</v>
      </c>
      <c r="B299" s="235">
        <v>8</v>
      </c>
      <c r="C299" s="58">
        <v>749</v>
      </c>
      <c r="D299" s="58"/>
      <c r="E299" s="58">
        <v>8</v>
      </c>
      <c r="F299" s="58"/>
      <c r="G299" s="58" t="s">
        <v>897</v>
      </c>
      <c r="H299" s="58"/>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row>
    <row r="300" spans="1:54" ht="15.75" customHeight="1">
      <c r="A300" s="24" t="s">
        <v>256</v>
      </c>
      <c r="B300" s="235">
        <v>9</v>
      </c>
      <c r="C300" s="58">
        <v>750</v>
      </c>
      <c r="D300" s="58"/>
      <c r="E300" s="58">
        <v>15</v>
      </c>
      <c r="F300" s="58"/>
      <c r="G300" s="58" t="s">
        <v>790</v>
      </c>
      <c r="H300" s="58"/>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row>
    <row r="301" spans="1:54" ht="15.75" customHeight="1">
      <c r="A301" s="24" t="s">
        <v>256</v>
      </c>
      <c r="B301" s="235">
        <v>10</v>
      </c>
      <c r="C301" s="58">
        <v>751</v>
      </c>
      <c r="D301" s="58"/>
      <c r="E301" s="58">
        <v>5</v>
      </c>
      <c r="F301" s="58"/>
      <c r="G301" s="58">
        <v>40</v>
      </c>
      <c r="H301" s="58"/>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row>
    <row r="302" spans="1:54" ht="15.75" customHeight="1">
      <c r="A302" s="24" t="s">
        <v>256</v>
      </c>
      <c r="B302" s="235">
        <v>11</v>
      </c>
      <c r="C302" s="58">
        <v>752</v>
      </c>
      <c r="D302" s="58"/>
      <c r="E302" s="58">
        <v>15</v>
      </c>
      <c r="F302" s="58"/>
      <c r="G302" s="58">
        <v>41</v>
      </c>
      <c r="H302" s="58"/>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row>
    <row r="303" spans="1:54" ht="15.75" customHeight="1">
      <c r="A303" s="24" t="s">
        <v>256</v>
      </c>
      <c r="B303" s="235" t="s">
        <v>898</v>
      </c>
      <c r="C303" s="58" t="s">
        <v>899</v>
      </c>
      <c r="D303" s="58"/>
      <c r="E303" s="58"/>
      <c r="F303" s="58"/>
      <c r="G303" s="58"/>
      <c r="H303" s="58"/>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row>
    <row r="304" spans="1:54" ht="15.75" customHeight="1">
      <c r="A304" s="24" t="s">
        <v>259</v>
      </c>
      <c r="B304" s="235">
        <v>1</v>
      </c>
      <c r="C304" s="58">
        <v>774</v>
      </c>
      <c r="D304" s="58">
        <v>2747</v>
      </c>
      <c r="E304" s="58">
        <v>-1</v>
      </c>
      <c r="F304" s="58">
        <v>36</v>
      </c>
      <c r="G304" s="58">
        <v>37</v>
      </c>
      <c r="H304" s="58" t="s">
        <v>735</v>
      </c>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row>
    <row r="305" spans="1:54" ht="15.75" customHeight="1">
      <c r="A305" s="24" t="s">
        <v>261</v>
      </c>
      <c r="B305" s="235">
        <v>1</v>
      </c>
      <c r="C305" s="58" t="s">
        <v>774</v>
      </c>
      <c r="D305" s="63"/>
      <c r="E305" s="63"/>
      <c r="F305" s="58" t="s">
        <v>900</v>
      </c>
      <c r="G305" s="63"/>
      <c r="H305" s="58" t="s">
        <v>661</v>
      </c>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row>
    <row r="306" spans="1:54" ht="15.75" customHeight="1">
      <c r="A306" s="24" t="s">
        <v>263</v>
      </c>
      <c r="B306" s="235">
        <v>1</v>
      </c>
      <c r="C306" s="58">
        <v>775</v>
      </c>
      <c r="D306" s="58">
        <v>4200</v>
      </c>
      <c r="E306" s="58">
        <v>0</v>
      </c>
      <c r="F306" s="58" t="s">
        <v>738</v>
      </c>
      <c r="G306" s="58" t="s">
        <v>751</v>
      </c>
      <c r="H306" s="63"/>
      <c r="I306" s="58" t="s">
        <v>901</v>
      </c>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row>
    <row r="307" spans="1:54" ht="15.75" customHeight="1">
      <c r="A307" s="24" t="s">
        <v>263</v>
      </c>
      <c r="B307" s="235">
        <v>2</v>
      </c>
      <c r="C307" s="58">
        <v>776</v>
      </c>
      <c r="D307" s="58">
        <v>4000</v>
      </c>
      <c r="E307" s="58">
        <v>0</v>
      </c>
      <c r="F307" s="58" t="s">
        <v>902</v>
      </c>
      <c r="G307" s="58" t="s">
        <v>759</v>
      </c>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row>
    <row r="308" spans="1:54" ht="15.75" customHeight="1">
      <c r="A308" s="24" t="s">
        <v>263</v>
      </c>
      <c r="B308" s="235">
        <v>3</v>
      </c>
      <c r="C308" s="58">
        <v>777</v>
      </c>
      <c r="D308" s="58">
        <v>4400</v>
      </c>
      <c r="E308" s="58">
        <v>0</v>
      </c>
      <c r="F308" s="58" t="s">
        <v>751</v>
      </c>
      <c r="G308" s="58" t="s">
        <v>903</v>
      </c>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row>
    <row r="309" spans="1:54" ht="15.75" customHeight="1">
      <c r="A309" s="77" t="s">
        <v>265</v>
      </c>
      <c r="B309" s="235">
        <v>1</v>
      </c>
      <c r="C309" s="58">
        <v>778</v>
      </c>
      <c r="D309" s="58">
        <v>960</v>
      </c>
      <c r="E309" s="58">
        <v>6</v>
      </c>
      <c r="F309" s="63"/>
      <c r="G309" s="58" t="s">
        <v>904</v>
      </c>
      <c r="H309" s="58" t="s">
        <v>735</v>
      </c>
      <c r="I309" s="58" t="s">
        <v>905</v>
      </c>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row>
    <row r="310" spans="1:54" ht="15.75" customHeight="1">
      <c r="A310" s="78" t="s">
        <v>268</v>
      </c>
      <c r="B310" s="235">
        <v>1</v>
      </c>
      <c r="C310" s="58">
        <v>779</v>
      </c>
      <c r="D310" s="63"/>
      <c r="E310" s="58">
        <v>1</v>
      </c>
      <c r="F310" s="58">
        <v>37</v>
      </c>
      <c r="G310" s="58" t="s">
        <v>751</v>
      </c>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row>
    <row r="311" spans="1:54" ht="15.75" customHeight="1">
      <c r="A311" s="24" t="s">
        <v>268</v>
      </c>
      <c r="B311" s="235">
        <v>2</v>
      </c>
      <c r="C311" s="58">
        <v>780</v>
      </c>
      <c r="D311" s="63"/>
      <c r="E311" s="58">
        <v>4</v>
      </c>
      <c r="F311" s="58" t="s">
        <v>875</v>
      </c>
      <c r="G311" s="58" t="s">
        <v>784</v>
      </c>
      <c r="H311" s="58" t="s">
        <v>735</v>
      </c>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row>
    <row r="312" spans="1:54" ht="15.75" customHeight="1">
      <c r="A312" s="24" t="s">
        <v>268</v>
      </c>
      <c r="B312" s="235">
        <v>3</v>
      </c>
      <c r="C312" s="58">
        <v>781</v>
      </c>
      <c r="D312" s="63"/>
      <c r="E312" s="58">
        <v>-6</v>
      </c>
      <c r="F312" s="58">
        <v>0</v>
      </c>
      <c r="G312" s="58" t="s">
        <v>906</v>
      </c>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row>
    <row r="313" spans="1:54" ht="15.75" customHeight="1">
      <c r="A313" s="24" t="s">
        <v>271</v>
      </c>
      <c r="B313" s="235">
        <v>1</v>
      </c>
      <c r="C313" s="58">
        <v>782</v>
      </c>
      <c r="D313" s="58">
        <v>2190</v>
      </c>
      <c r="E313" s="58">
        <v>2</v>
      </c>
      <c r="F313" s="58" t="s">
        <v>907</v>
      </c>
      <c r="G313" s="58" t="s">
        <v>908</v>
      </c>
      <c r="H313" s="58" t="s">
        <v>735</v>
      </c>
      <c r="I313" s="58" t="s">
        <v>909</v>
      </c>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row>
    <row r="314" spans="1:54" ht="15.75" customHeight="1">
      <c r="A314" s="24" t="s">
        <v>271</v>
      </c>
      <c r="B314" s="235">
        <v>2</v>
      </c>
      <c r="C314" s="58">
        <v>783</v>
      </c>
      <c r="D314" s="58">
        <v>2160</v>
      </c>
      <c r="E314" s="58">
        <v>2</v>
      </c>
      <c r="F314" s="58" t="s">
        <v>907</v>
      </c>
      <c r="G314" s="58" t="s">
        <v>908</v>
      </c>
      <c r="H314" s="58" t="s">
        <v>735</v>
      </c>
      <c r="I314" s="58" t="s">
        <v>909</v>
      </c>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row>
    <row r="315" spans="1:54" ht="15.75" customHeight="1">
      <c r="A315" s="24" t="s">
        <v>274</v>
      </c>
      <c r="B315" s="235">
        <v>1</v>
      </c>
      <c r="C315" s="58">
        <v>784</v>
      </c>
      <c r="D315" s="58">
        <v>4165</v>
      </c>
      <c r="E315" s="63"/>
      <c r="F315" s="63"/>
      <c r="G315" s="58">
        <v>38</v>
      </c>
      <c r="H315" s="63"/>
      <c r="I315" s="58"/>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row>
    <row r="316" spans="1:54" ht="15.75" customHeight="1">
      <c r="A316" s="24" t="s">
        <v>274</v>
      </c>
      <c r="B316" s="235">
        <v>2</v>
      </c>
      <c r="C316" s="58">
        <v>785</v>
      </c>
      <c r="D316" s="58">
        <v>1200</v>
      </c>
      <c r="E316" s="63"/>
      <c r="F316" s="63"/>
      <c r="G316" s="58">
        <v>27</v>
      </c>
      <c r="H316" s="58" t="s">
        <v>735</v>
      </c>
      <c r="I316" s="58"/>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row>
    <row r="317" spans="1:54" ht="15.75" customHeight="1">
      <c r="A317" s="24" t="s">
        <v>274</v>
      </c>
      <c r="B317" s="235">
        <v>3</v>
      </c>
      <c r="C317" s="58">
        <v>786</v>
      </c>
      <c r="D317" s="58">
        <v>2700</v>
      </c>
      <c r="E317" s="63"/>
      <c r="F317" s="63"/>
      <c r="G317" s="58">
        <v>35</v>
      </c>
      <c r="H317" s="63"/>
      <c r="I317" s="58" t="s">
        <v>910</v>
      </c>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row>
    <row r="318" spans="1:54" ht="15.75" customHeight="1">
      <c r="A318" s="24" t="s">
        <v>274</v>
      </c>
      <c r="B318" s="235">
        <v>4</v>
      </c>
      <c r="C318" s="58">
        <v>787</v>
      </c>
      <c r="D318" s="58">
        <v>3370</v>
      </c>
      <c r="E318" s="63"/>
      <c r="F318" s="63"/>
      <c r="G318" s="58">
        <v>39</v>
      </c>
      <c r="H318" s="63"/>
      <c r="I318" s="58" t="s">
        <v>911</v>
      </c>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row>
    <row r="319" spans="1:54" ht="15.75" customHeight="1">
      <c r="A319" s="24" t="s">
        <v>274</v>
      </c>
      <c r="B319" s="235">
        <v>5</v>
      </c>
      <c r="C319" s="58">
        <v>788</v>
      </c>
      <c r="D319" s="58">
        <v>4300</v>
      </c>
      <c r="E319" s="63"/>
      <c r="F319" s="63"/>
      <c r="G319" s="58">
        <v>38</v>
      </c>
      <c r="H319" s="63"/>
      <c r="I319" s="58" t="s">
        <v>912</v>
      </c>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row>
    <row r="320" spans="1:54" ht="15.75" customHeight="1">
      <c r="A320" s="24" t="s">
        <v>274</v>
      </c>
      <c r="B320" s="235">
        <v>6</v>
      </c>
      <c r="C320" s="58">
        <v>789</v>
      </c>
      <c r="D320" s="58">
        <v>2500</v>
      </c>
      <c r="E320" s="63"/>
      <c r="F320" s="63"/>
      <c r="G320" s="58">
        <v>37</v>
      </c>
      <c r="H320" s="63"/>
      <c r="I320" s="58" t="s">
        <v>912</v>
      </c>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row>
    <row r="321" spans="1:54" ht="15.75" customHeight="1">
      <c r="A321" s="24" t="s">
        <v>274</v>
      </c>
      <c r="B321" s="235">
        <v>7</v>
      </c>
      <c r="C321" s="58">
        <v>790</v>
      </c>
      <c r="D321" s="58">
        <v>3060</v>
      </c>
      <c r="E321" s="63"/>
      <c r="F321" s="63"/>
      <c r="G321" s="58">
        <v>39</v>
      </c>
      <c r="H321" s="63"/>
      <c r="I321" s="58" t="s">
        <v>912</v>
      </c>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row>
    <row r="322" spans="1:54" ht="15.75" customHeight="1">
      <c r="A322" s="24" t="s">
        <v>274</v>
      </c>
      <c r="B322" s="235">
        <v>8</v>
      </c>
      <c r="C322" s="58">
        <v>791</v>
      </c>
      <c r="D322" s="58">
        <v>3540</v>
      </c>
      <c r="E322" s="63"/>
      <c r="F322" s="63"/>
      <c r="G322" s="58">
        <v>39</v>
      </c>
      <c r="H322" s="63"/>
      <c r="I322" s="58" t="s">
        <v>912</v>
      </c>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row>
    <row r="323" spans="1:54" ht="15.75" customHeight="1">
      <c r="A323" s="24" t="s">
        <v>274</v>
      </c>
      <c r="B323" s="235">
        <v>9</v>
      </c>
      <c r="C323" s="58">
        <v>792</v>
      </c>
      <c r="D323" s="58">
        <v>3560</v>
      </c>
      <c r="E323" s="63"/>
      <c r="F323" s="63"/>
      <c r="G323" s="58">
        <v>39</v>
      </c>
      <c r="H323" s="63"/>
      <c r="I323" s="58" t="s">
        <v>912</v>
      </c>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row>
    <row r="324" spans="1:54" ht="15.75" customHeight="1">
      <c r="A324" s="24" t="s">
        <v>275</v>
      </c>
      <c r="B324" s="235">
        <v>1</v>
      </c>
      <c r="C324" s="58">
        <v>793</v>
      </c>
      <c r="D324" s="63"/>
      <c r="E324" s="63"/>
      <c r="F324" s="63"/>
      <c r="G324" s="58">
        <v>34</v>
      </c>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row>
    <row r="325" spans="1:54" ht="15.75" customHeight="1">
      <c r="A325" s="24" t="s">
        <v>277</v>
      </c>
      <c r="B325" s="235">
        <v>1</v>
      </c>
      <c r="C325" s="58">
        <v>794</v>
      </c>
      <c r="D325" s="63"/>
      <c r="E325" s="63"/>
      <c r="F325" s="63"/>
      <c r="G325" s="58">
        <v>38</v>
      </c>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row>
    <row r="326" spans="1:54" ht="15.75" customHeight="1">
      <c r="A326" s="24" t="s">
        <v>278</v>
      </c>
      <c r="B326" s="235">
        <v>1</v>
      </c>
      <c r="C326" s="58">
        <v>795</v>
      </c>
      <c r="D326" s="58">
        <v>3650</v>
      </c>
      <c r="E326" s="63"/>
      <c r="F326" s="63"/>
      <c r="G326" s="58" t="s">
        <v>790</v>
      </c>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row>
    <row r="327" spans="1:54" ht="15.75" customHeight="1">
      <c r="A327" s="24" t="s">
        <v>278</v>
      </c>
      <c r="B327" s="235">
        <v>2</v>
      </c>
      <c r="C327" s="58">
        <v>796</v>
      </c>
      <c r="D327" s="58">
        <v>3360</v>
      </c>
      <c r="E327" s="63"/>
      <c r="F327" s="63"/>
      <c r="G327" s="58">
        <v>38</v>
      </c>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row>
    <row r="328" spans="1:54" ht="15.75" customHeight="1">
      <c r="A328" s="24" t="s">
        <v>278</v>
      </c>
      <c r="B328" s="235">
        <v>3</v>
      </c>
      <c r="C328" s="58">
        <v>797</v>
      </c>
      <c r="D328" s="58">
        <v>3400</v>
      </c>
      <c r="E328" s="63"/>
      <c r="F328" s="63"/>
      <c r="G328" s="58" t="s">
        <v>782</v>
      </c>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row>
    <row r="329" spans="1:54" ht="15.75" customHeight="1">
      <c r="A329" s="24" t="s">
        <v>278</v>
      </c>
      <c r="B329" s="235">
        <v>4</v>
      </c>
      <c r="C329" s="58">
        <v>798</v>
      </c>
      <c r="D329" s="58">
        <v>3720</v>
      </c>
      <c r="E329" s="63"/>
      <c r="F329" s="63"/>
      <c r="G329" s="58" t="s">
        <v>759</v>
      </c>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row>
    <row r="330" spans="1:54" ht="15.75" customHeight="1">
      <c r="A330" s="24" t="s">
        <v>278</v>
      </c>
      <c r="B330" s="235">
        <v>5</v>
      </c>
      <c r="C330" s="58">
        <v>799</v>
      </c>
      <c r="D330" s="58">
        <v>3050</v>
      </c>
      <c r="E330" s="63"/>
      <c r="F330" s="63"/>
      <c r="G330" s="58" t="s">
        <v>796</v>
      </c>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row>
    <row r="331" spans="1:54" ht="15.75" customHeight="1">
      <c r="A331" s="24" t="s">
        <v>278</v>
      </c>
      <c r="B331" s="235">
        <v>6</v>
      </c>
      <c r="C331" s="58">
        <v>800</v>
      </c>
      <c r="D331" s="58">
        <v>2072</v>
      </c>
      <c r="E331" s="63"/>
      <c r="F331" s="63"/>
      <c r="G331" s="58">
        <v>37</v>
      </c>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row>
    <row r="332" spans="1:54" ht="15.75" customHeight="1">
      <c r="A332" s="24" t="s">
        <v>278</v>
      </c>
      <c r="B332" s="235">
        <v>7</v>
      </c>
      <c r="C332" s="58">
        <v>801</v>
      </c>
      <c r="D332" s="58">
        <v>2390</v>
      </c>
      <c r="E332" s="63"/>
      <c r="F332" s="63"/>
      <c r="G332" s="58">
        <v>38</v>
      </c>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row>
    <row r="333" spans="1:54" ht="15.75" customHeight="1">
      <c r="A333" s="24" t="s">
        <v>278</v>
      </c>
      <c r="B333" s="235">
        <v>8</v>
      </c>
      <c r="C333" s="58">
        <v>802</v>
      </c>
      <c r="D333" s="58">
        <v>3820</v>
      </c>
      <c r="E333" s="63"/>
      <c r="F333" s="63"/>
      <c r="G333" s="58" t="s">
        <v>824</v>
      </c>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row>
    <row r="334" spans="1:54" ht="15.75" customHeight="1">
      <c r="A334" s="24" t="s">
        <v>278</v>
      </c>
      <c r="B334" s="235">
        <v>9</v>
      </c>
      <c r="C334" s="58">
        <v>803</v>
      </c>
      <c r="D334" s="58">
        <v>2415</v>
      </c>
      <c r="E334" s="63"/>
      <c r="F334" s="63"/>
      <c r="G334" s="58">
        <v>39</v>
      </c>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row>
    <row r="335" spans="1:54" ht="15.75" customHeight="1">
      <c r="A335" s="24" t="s">
        <v>278</v>
      </c>
      <c r="B335" s="235">
        <v>10</v>
      </c>
      <c r="C335" s="58">
        <v>804</v>
      </c>
      <c r="D335" s="58">
        <v>3799</v>
      </c>
      <c r="E335" s="63"/>
      <c r="F335" s="63"/>
      <c r="G335" s="58" t="s">
        <v>786</v>
      </c>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row>
    <row r="336" spans="1:54" ht="15.75" customHeight="1">
      <c r="A336" s="24" t="s">
        <v>278</v>
      </c>
      <c r="B336" s="235">
        <v>11</v>
      </c>
      <c r="C336" s="58">
        <v>805</v>
      </c>
      <c r="D336" s="58">
        <v>2680</v>
      </c>
      <c r="E336" s="63"/>
      <c r="F336" s="63"/>
      <c r="G336" s="58">
        <v>36</v>
      </c>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row>
    <row r="337" spans="1:54" ht="15.75" customHeight="1">
      <c r="A337" s="24" t="s">
        <v>278</v>
      </c>
      <c r="B337" s="235">
        <v>12</v>
      </c>
      <c r="C337" s="58">
        <v>806</v>
      </c>
      <c r="D337" s="58"/>
      <c r="E337" s="63"/>
      <c r="F337" s="63"/>
      <c r="G337" s="58">
        <v>39</v>
      </c>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row>
    <row r="338" spans="1:54" ht="15.75" customHeight="1">
      <c r="A338" s="24" t="s">
        <v>278</v>
      </c>
      <c r="B338" s="235">
        <v>13</v>
      </c>
      <c r="C338" s="58">
        <v>807</v>
      </c>
      <c r="D338" s="58">
        <v>3800</v>
      </c>
      <c r="E338" s="63"/>
      <c r="F338" s="63"/>
      <c r="G338" s="58">
        <v>40</v>
      </c>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row>
    <row r="339" spans="1:54" ht="15.75" customHeight="1">
      <c r="A339" s="24" t="s">
        <v>278</v>
      </c>
      <c r="B339" s="235">
        <v>14</v>
      </c>
      <c r="C339" s="58">
        <v>808</v>
      </c>
      <c r="D339" s="58"/>
      <c r="E339" s="63"/>
      <c r="F339" s="63"/>
      <c r="G339" s="58" t="s">
        <v>913</v>
      </c>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row>
    <row r="340" spans="1:54" ht="15.75" customHeight="1">
      <c r="A340" s="24" t="s">
        <v>278</v>
      </c>
      <c r="B340" s="235">
        <v>15</v>
      </c>
      <c r="C340" s="58">
        <v>809</v>
      </c>
      <c r="D340" s="58">
        <v>4115</v>
      </c>
      <c r="E340" s="63"/>
      <c r="F340" s="63"/>
      <c r="G340" s="58">
        <v>40</v>
      </c>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row>
    <row r="341" spans="1:54" ht="15.75" customHeight="1">
      <c r="A341" s="24" t="s">
        <v>278</v>
      </c>
      <c r="B341" s="235">
        <v>16</v>
      </c>
      <c r="C341" s="58">
        <v>810</v>
      </c>
      <c r="D341" s="58">
        <v>3314</v>
      </c>
      <c r="E341" s="63"/>
      <c r="F341" s="63"/>
      <c r="G341" s="58" t="s">
        <v>914</v>
      </c>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row>
    <row r="342" spans="1:54" ht="15.75" customHeight="1">
      <c r="A342" s="24" t="s">
        <v>278</v>
      </c>
      <c r="B342" s="235">
        <v>17</v>
      </c>
      <c r="C342" s="58">
        <v>811</v>
      </c>
      <c r="D342" s="63"/>
      <c r="E342" s="63"/>
      <c r="F342" s="63"/>
      <c r="G342" s="58" t="s">
        <v>794</v>
      </c>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row>
    <row r="343" spans="1:54" ht="15.75" customHeight="1">
      <c r="A343" s="24" t="s">
        <v>278</v>
      </c>
      <c r="B343" s="235">
        <v>18</v>
      </c>
      <c r="C343" s="58">
        <v>812</v>
      </c>
      <c r="D343" s="58">
        <v>3580</v>
      </c>
      <c r="E343" s="63"/>
      <c r="F343" s="63"/>
      <c r="G343" s="58" t="s">
        <v>808</v>
      </c>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row>
    <row r="344" spans="1:54" ht="15.75" customHeight="1">
      <c r="A344" s="24" t="s">
        <v>278</v>
      </c>
      <c r="B344" s="235">
        <v>19</v>
      </c>
      <c r="C344" s="58">
        <v>813</v>
      </c>
      <c r="D344" s="58">
        <v>3920</v>
      </c>
      <c r="E344" s="63"/>
      <c r="F344" s="63"/>
      <c r="G344" s="58" t="s">
        <v>760</v>
      </c>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row>
    <row r="345" spans="1:54" ht="15.75" customHeight="1">
      <c r="A345" s="24" t="s">
        <v>278</v>
      </c>
      <c r="B345" s="235">
        <v>20</v>
      </c>
      <c r="C345" s="58">
        <v>814</v>
      </c>
      <c r="D345" s="58">
        <v>3160</v>
      </c>
      <c r="E345" s="63"/>
      <c r="F345" s="63"/>
      <c r="G345" s="58" t="s">
        <v>779</v>
      </c>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row>
    <row r="346" spans="1:54" ht="15.75" customHeight="1">
      <c r="A346" s="24" t="s">
        <v>281</v>
      </c>
      <c r="B346" s="235">
        <v>1</v>
      </c>
      <c r="C346" s="58">
        <v>815</v>
      </c>
      <c r="D346" s="63"/>
      <c r="E346" s="63"/>
      <c r="F346" s="63"/>
      <c r="G346" s="58" t="s">
        <v>824</v>
      </c>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row>
    <row r="347" spans="1:54" ht="15.75" customHeight="1">
      <c r="A347" s="24" t="s">
        <v>282</v>
      </c>
      <c r="B347" s="235">
        <v>1</v>
      </c>
      <c r="C347" s="58">
        <v>816</v>
      </c>
      <c r="D347" s="58">
        <v>1340</v>
      </c>
      <c r="E347" s="63"/>
      <c r="F347" s="63"/>
      <c r="G347" s="58" t="s">
        <v>915</v>
      </c>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row>
    <row r="348" spans="1:54" ht="15.75" customHeight="1">
      <c r="A348" s="73" t="s">
        <v>284</v>
      </c>
      <c r="B348" s="235">
        <v>1</v>
      </c>
      <c r="C348" s="58">
        <v>817</v>
      </c>
      <c r="D348" s="58">
        <v>2930</v>
      </c>
      <c r="E348" s="63"/>
      <c r="F348" s="58" t="s">
        <v>916</v>
      </c>
      <c r="G348" s="58" t="s">
        <v>745</v>
      </c>
      <c r="H348" s="58" t="s">
        <v>735</v>
      </c>
      <c r="I348" s="76" t="s">
        <v>917</v>
      </c>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row>
    <row r="349" spans="1:54" ht="15.75" customHeight="1">
      <c r="A349" s="24"/>
      <c r="B349" s="235"/>
      <c r="C349" s="58"/>
      <c r="D349" s="63"/>
      <c r="E349" s="63"/>
      <c r="F349" s="63"/>
      <c r="G349" s="63"/>
      <c r="H349" s="63"/>
      <c r="I349" s="58"/>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row>
    <row r="350" spans="1:54" ht="15.75" customHeight="1">
      <c r="A350" s="24" t="s">
        <v>290</v>
      </c>
      <c r="B350" s="235">
        <v>1</v>
      </c>
      <c r="C350" s="58">
        <v>1058</v>
      </c>
      <c r="D350" s="58">
        <v>4200</v>
      </c>
      <c r="E350" s="63"/>
      <c r="F350" s="58" t="s">
        <v>869</v>
      </c>
      <c r="G350" s="58" t="s">
        <v>869</v>
      </c>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row>
    <row r="351" spans="1:54" ht="15.75" customHeight="1">
      <c r="A351" s="24" t="s">
        <v>290</v>
      </c>
      <c r="B351" s="235">
        <v>2</v>
      </c>
      <c r="C351" s="58">
        <v>1059</v>
      </c>
      <c r="D351" s="58">
        <v>2367</v>
      </c>
      <c r="E351" s="63"/>
      <c r="F351" s="58">
        <v>38</v>
      </c>
      <c r="G351" s="58" t="s">
        <v>760</v>
      </c>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row>
    <row r="352" spans="1:54" ht="15.75" customHeight="1">
      <c r="A352" s="24" t="s">
        <v>290</v>
      </c>
      <c r="B352" s="235">
        <v>3</v>
      </c>
      <c r="C352" s="58">
        <v>1060</v>
      </c>
      <c r="D352" s="58">
        <v>2585</v>
      </c>
      <c r="E352" s="63"/>
      <c r="F352" s="58" t="s">
        <v>738</v>
      </c>
      <c r="G352" s="58" t="s">
        <v>769</v>
      </c>
      <c r="H352" s="63"/>
      <c r="I352" s="58" t="s">
        <v>920</v>
      </c>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row>
    <row r="353" spans="1:54" ht="15.75" customHeight="1">
      <c r="A353" s="24" t="s">
        <v>290</v>
      </c>
      <c r="B353" s="235">
        <v>4</v>
      </c>
      <c r="C353" s="58">
        <v>1061</v>
      </c>
      <c r="D353" s="58">
        <v>1520</v>
      </c>
      <c r="E353" s="63"/>
      <c r="F353" s="58" t="s">
        <v>784</v>
      </c>
      <c r="G353" s="58" t="s">
        <v>784</v>
      </c>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row>
    <row r="354" spans="1:54" ht="15.75" customHeight="1">
      <c r="A354" s="24" t="s">
        <v>290</v>
      </c>
      <c r="B354" s="235">
        <v>5</v>
      </c>
      <c r="C354" s="58">
        <v>1062</v>
      </c>
      <c r="D354" s="58">
        <v>1720</v>
      </c>
      <c r="E354" s="63"/>
      <c r="F354" s="58" t="s">
        <v>784</v>
      </c>
      <c r="G354" s="58" t="s">
        <v>784</v>
      </c>
      <c r="H354" s="63"/>
      <c r="I354" s="58" t="s">
        <v>920</v>
      </c>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row>
    <row r="355" spans="1:54" ht="15.75" customHeight="1">
      <c r="A355" s="24" t="s">
        <v>290</v>
      </c>
      <c r="B355" s="235">
        <v>6</v>
      </c>
      <c r="C355" s="58">
        <v>1063</v>
      </c>
      <c r="D355" s="58">
        <v>2700</v>
      </c>
      <c r="E355" s="63"/>
      <c r="F355" s="58" t="s">
        <v>815</v>
      </c>
      <c r="G355" s="58" t="s">
        <v>815</v>
      </c>
      <c r="H355" s="58" t="s">
        <v>236</v>
      </c>
      <c r="I355" s="58" t="s">
        <v>920</v>
      </c>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row>
    <row r="356" spans="1:54" ht="15.75" customHeight="1">
      <c r="A356" s="24" t="s">
        <v>290</v>
      </c>
      <c r="B356" s="235">
        <v>7</v>
      </c>
      <c r="C356" s="58">
        <v>1064</v>
      </c>
      <c r="D356" s="58">
        <v>1530</v>
      </c>
      <c r="E356" s="63"/>
      <c r="F356" s="58" t="s">
        <v>921</v>
      </c>
      <c r="G356" s="58" t="s">
        <v>921</v>
      </c>
      <c r="H356" s="58"/>
      <c r="I356" s="58" t="s">
        <v>920</v>
      </c>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row>
    <row r="357" spans="1:54" ht="15.75" customHeight="1">
      <c r="A357" s="24" t="s">
        <v>294</v>
      </c>
      <c r="B357" s="235" t="s">
        <v>922</v>
      </c>
      <c r="C357" s="58" t="s">
        <v>923</v>
      </c>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row>
    <row r="358" spans="1:54" ht="15.75" customHeight="1">
      <c r="A358" s="24" t="s">
        <v>298</v>
      </c>
      <c r="B358" s="235">
        <v>1</v>
      </c>
      <c r="C358" s="58">
        <v>1089</v>
      </c>
      <c r="D358" s="63"/>
      <c r="E358" s="63"/>
      <c r="F358" s="58">
        <v>29</v>
      </c>
      <c r="G358" s="58">
        <v>31</v>
      </c>
      <c r="H358" s="58" t="s">
        <v>735</v>
      </c>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row>
    <row r="366" spans="1:54" ht="15.75" customHeight="1">
      <c r="A366" s="24" t="s">
        <v>305</v>
      </c>
      <c r="B366" s="235">
        <v>1</v>
      </c>
      <c r="C366" s="58">
        <v>1097</v>
      </c>
      <c r="D366" s="58">
        <v>925</v>
      </c>
      <c r="E366" s="58">
        <v>7</v>
      </c>
      <c r="F366" s="63"/>
      <c r="G366" s="58">
        <v>28</v>
      </c>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row>
    <row r="367" spans="1:54" ht="15.75" customHeight="1">
      <c r="A367" s="24" t="s">
        <v>305</v>
      </c>
      <c r="B367" s="235">
        <v>2</v>
      </c>
      <c r="C367" s="58">
        <v>1098</v>
      </c>
      <c r="D367" s="58">
        <v>1050</v>
      </c>
      <c r="E367" s="58">
        <v>7</v>
      </c>
      <c r="F367" s="63"/>
      <c r="G367" s="58">
        <v>28</v>
      </c>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row>
    <row r="368" spans="1:54" ht="15.75" customHeight="1">
      <c r="A368" s="24" t="s">
        <v>306</v>
      </c>
      <c r="B368" s="235" t="s">
        <v>926</v>
      </c>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row>
    <row r="369" spans="1:54" ht="15.75" customHeight="1">
      <c r="A369" s="83" t="s">
        <v>4575</v>
      </c>
      <c r="B369" s="235">
        <v>1</v>
      </c>
      <c r="C369" s="58">
        <v>1099</v>
      </c>
      <c r="D369" s="58">
        <v>2350</v>
      </c>
      <c r="E369" s="63"/>
      <c r="F369" s="58">
        <v>37</v>
      </c>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row>
    <row r="370" spans="1:54" ht="15.75" customHeight="1">
      <c r="A370" s="83" t="s">
        <v>4575</v>
      </c>
      <c r="B370" s="235">
        <v>2</v>
      </c>
      <c r="C370" s="58">
        <v>1100</v>
      </c>
      <c r="D370" s="58">
        <v>2480</v>
      </c>
      <c r="E370" s="63"/>
      <c r="F370" s="58">
        <v>39</v>
      </c>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row>
    <row r="371" spans="1:54" ht="15.75" customHeight="1">
      <c r="A371" s="24" t="s">
        <v>307</v>
      </c>
      <c r="B371" s="235">
        <v>3</v>
      </c>
      <c r="C371" s="58">
        <v>1101</v>
      </c>
      <c r="D371" s="58">
        <v>3380</v>
      </c>
      <c r="E371" s="63"/>
      <c r="F371" s="58">
        <v>41</v>
      </c>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row>
    <row r="372" spans="1:54" ht="15.75" customHeight="1">
      <c r="A372" s="24" t="s">
        <v>307</v>
      </c>
      <c r="B372" s="235">
        <v>4</v>
      </c>
      <c r="C372" s="58">
        <v>1102</v>
      </c>
      <c r="D372" s="58">
        <v>2600</v>
      </c>
      <c r="E372" s="63"/>
      <c r="F372" s="58">
        <v>37</v>
      </c>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row>
    <row r="373" spans="1:54" ht="15.75" customHeight="1">
      <c r="A373" s="24" t="s">
        <v>307</v>
      </c>
      <c r="B373" s="235">
        <v>5</v>
      </c>
      <c r="C373" s="58">
        <v>1103</v>
      </c>
      <c r="D373" s="58">
        <v>2670</v>
      </c>
      <c r="E373" s="63"/>
      <c r="F373" s="58">
        <v>40</v>
      </c>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row>
    <row r="374" spans="1:54" ht="15.75" customHeight="1">
      <c r="A374" s="24" t="s">
        <v>307</v>
      </c>
      <c r="B374" s="235">
        <v>6</v>
      </c>
      <c r="C374" s="58">
        <v>1104</v>
      </c>
      <c r="D374" s="58">
        <v>2795</v>
      </c>
      <c r="E374" s="63"/>
      <c r="F374" s="58">
        <v>40</v>
      </c>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row>
    <row r="375" spans="1:54" ht="15.75" customHeight="1">
      <c r="A375" s="24" t="s">
        <v>307</v>
      </c>
      <c r="B375" s="235">
        <v>7</v>
      </c>
      <c r="C375" s="58">
        <v>1105</v>
      </c>
      <c r="D375" s="58">
        <v>2410</v>
      </c>
      <c r="E375" s="63"/>
      <c r="F375" s="58">
        <v>37</v>
      </c>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row>
    <row r="376" spans="1:54" ht="15.75" customHeight="1">
      <c r="A376" s="24" t="s">
        <v>307</v>
      </c>
      <c r="B376" s="235">
        <v>8</v>
      </c>
      <c r="C376" s="58">
        <v>1106</v>
      </c>
      <c r="D376" s="58">
        <v>3220</v>
      </c>
      <c r="E376" s="63"/>
      <c r="F376" s="58">
        <v>39</v>
      </c>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row>
    <row r="377" spans="1:54" ht="15.75" customHeight="1">
      <c r="A377" s="24" t="s">
        <v>307</v>
      </c>
      <c r="B377" s="235">
        <v>9</v>
      </c>
      <c r="C377" s="58">
        <v>1107</v>
      </c>
      <c r="D377" s="58">
        <v>2580</v>
      </c>
      <c r="E377" s="63"/>
      <c r="F377" s="58">
        <v>38</v>
      </c>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row>
    <row r="378" spans="1:54" ht="15.75" customHeight="1">
      <c r="A378" s="24" t="s">
        <v>307</v>
      </c>
      <c r="B378" s="235">
        <v>10</v>
      </c>
      <c r="C378" s="58">
        <v>1108</v>
      </c>
      <c r="D378" s="58">
        <v>2370</v>
      </c>
      <c r="E378" s="63"/>
      <c r="F378" s="58">
        <v>37</v>
      </c>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row>
    <row r="379" spans="1:54" ht="15.75" customHeight="1">
      <c r="A379" s="24" t="s">
        <v>307</v>
      </c>
      <c r="B379" s="235">
        <v>11</v>
      </c>
      <c r="C379" s="58">
        <v>1109</v>
      </c>
      <c r="D379" s="58">
        <v>2745</v>
      </c>
      <c r="E379" s="63"/>
      <c r="F379" s="58">
        <v>37</v>
      </c>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row>
    <row r="380" spans="1:54" ht="15.75" customHeight="1">
      <c r="A380" s="24" t="s">
        <v>310</v>
      </c>
      <c r="B380" s="235">
        <v>1</v>
      </c>
      <c r="C380" s="58">
        <v>1110</v>
      </c>
      <c r="D380" s="58">
        <v>1530</v>
      </c>
      <c r="E380" s="58">
        <v>5</v>
      </c>
      <c r="F380" s="58" t="s">
        <v>927</v>
      </c>
      <c r="G380" s="58" t="s">
        <v>915</v>
      </c>
      <c r="H380" s="63"/>
      <c r="I380" s="76" t="s">
        <v>928</v>
      </c>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row>
    <row r="381" spans="1:54" ht="15.75" customHeight="1">
      <c r="A381" s="24" t="s">
        <v>310</v>
      </c>
      <c r="B381" s="235">
        <v>2</v>
      </c>
      <c r="C381" s="58">
        <v>1111</v>
      </c>
      <c r="D381" s="58">
        <v>1400</v>
      </c>
      <c r="E381" s="58">
        <v>5</v>
      </c>
      <c r="F381" s="58" t="s">
        <v>859</v>
      </c>
      <c r="G381" s="58" t="s">
        <v>887</v>
      </c>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row>
    <row r="382" spans="1:54" ht="15.75" customHeight="1">
      <c r="A382" s="24" t="s">
        <v>313</v>
      </c>
      <c r="B382" s="235">
        <v>1</v>
      </c>
      <c r="C382" s="58">
        <v>1112</v>
      </c>
      <c r="D382" s="63"/>
      <c r="E382" s="58">
        <v>8</v>
      </c>
      <c r="F382" s="58"/>
      <c r="G382" s="58" t="s">
        <v>815</v>
      </c>
      <c r="H382" s="63"/>
      <c r="I382" s="58" t="s">
        <v>929</v>
      </c>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row>
    <row r="383" spans="1:54" ht="15.75" customHeight="1">
      <c r="A383" s="24" t="s">
        <v>314</v>
      </c>
      <c r="B383" s="235" t="s">
        <v>930</v>
      </c>
      <c r="C383" s="58" t="s">
        <v>931</v>
      </c>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row>
    <row r="384" spans="1:54" ht="15.75" customHeight="1">
      <c r="A384" s="24" t="s">
        <v>316</v>
      </c>
      <c r="B384" s="235" t="s">
        <v>932</v>
      </c>
      <c r="C384" s="58" t="s">
        <v>933</v>
      </c>
      <c r="D384" s="58">
        <v>3160</v>
      </c>
      <c r="E384" s="63"/>
      <c r="F384" s="63"/>
      <c r="G384" s="58" t="s">
        <v>934</v>
      </c>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row>
    <row r="385" spans="1:54" ht="15.75" customHeight="1">
      <c r="A385" s="24" t="s">
        <v>318</v>
      </c>
      <c r="B385" s="235">
        <v>1</v>
      </c>
      <c r="C385" s="58">
        <v>1225</v>
      </c>
      <c r="D385" s="63"/>
      <c r="E385" s="63"/>
      <c r="F385" s="58" t="s">
        <v>754</v>
      </c>
      <c r="G385" s="58" t="s">
        <v>935</v>
      </c>
      <c r="H385" s="58" t="s">
        <v>735</v>
      </c>
      <c r="I385" s="63"/>
      <c r="J385" s="58" t="s">
        <v>735</v>
      </c>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row>
    <row r="386" spans="1:54" ht="15.75" customHeight="1">
      <c r="A386" s="24" t="s">
        <v>319</v>
      </c>
      <c r="B386" s="235">
        <v>1</v>
      </c>
      <c r="C386" s="58">
        <v>1226</v>
      </c>
      <c r="D386" s="63"/>
      <c r="E386" s="58">
        <v>-1</v>
      </c>
      <c r="F386" s="63"/>
      <c r="G386" s="58">
        <v>34</v>
      </c>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row>
    <row r="387" spans="1:54" ht="15.75" customHeight="1">
      <c r="A387" s="24" t="s">
        <v>320</v>
      </c>
      <c r="B387" s="235">
        <v>1</v>
      </c>
      <c r="C387" s="58">
        <v>1227</v>
      </c>
      <c r="D387" s="58">
        <v>2660</v>
      </c>
      <c r="E387" s="63"/>
      <c r="F387" s="63"/>
      <c r="G387" s="58" t="s">
        <v>779</v>
      </c>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row>
    <row r="388" spans="1:54" ht="15.75" customHeight="1">
      <c r="A388" s="24" t="s">
        <v>320</v>
      </c>
      <c r="B388" s="235">
        <v>2</v>
      </c>
      <c r="C388" s="58">
        <v>1228</v>
      </c>
      <c r="D388" s="58">
        <v>2686</v>
      </c>
      <c r="E388" s="63"/>
      <c r="F388" s="63"/>
      <c r="G388" s="58" t="s">
        <v>793</v>
      </c>
      <c r="H388" s="58" t="s">
        <v>661</v>
      </c>
      <c r="I388" s="58" t="s">
        <v>936</v>
      </c>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row>
    <row r="389" spans="1:54" ht="15.75" customHeight="1">
      <c r="A389" s="24" t="s">
        <v>321</v>
      </c>
      <c r="B389" s="235">
        <v>43854</v>
      </c>
      <c r="C389" s="58" t="s">
        <v>937</v>
      </c>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row>
    <row r="390" spans="1:54" ht="15.75" customHeight="1">
      <c r="A390" s="24" t="s">
        <v>323</v>
      </c>
      <c r="B390" s="235">
        <v>43842</v>
      </c>
      <c r="C390" s="58" t="s">
        <v>938</v>
      </c>
      <c r="D390" s="58" t="s">
        <v>939</v>
      </c>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row>
    <row r="391" spans="1:54" ht="15.75" customHeight="1">
      <c r="A391" s="24" t="s">
        <v>326</v>
      </c>
      <c r="B391" s="235" t="s">
        <v>940</v>
      </c>
      <c r="C391" s="58" t="s">
        <v>941</v>
      </c>
      <c r="D391" s="58">
        <v>3080</v>
      </c>
      <c r="E391" s="63"/>
      <c r="F391" s="63"/>
      <c r="G391" s="58">
        <v>38</v>
      </c>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row>
    <row r="392" spans="1:54" ht="15.75" customHeight="1">
      <c r="A392" s="24" t="s">
        <v>327</v>
      </c>
      <c r="B392" s="235">
        <v>43851</v>
      </c>
      <c r="C392" s="58" t="s">
        <v>942</v>
      </c>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row>
    <row r="393" spans="1:54" ht="15.75" customHeight="1">
      <c r="A393" s="24" t="s">
        <v>328</v>
      </c>
      <c r="B393" s="235">
        <v>43846</v>
      </c>
      <c r="C393" s="58" t="s">
        <v>943</v>
      </c>
      <c r="D393" s="76" t="s">
        <v>679</v>
      </c>
      <c r="E393" s="63"/>
      <c r="F393" s="58">
        <v>37</v>
      </c>
      <c r="G393" s="58" t="s">
        <v>769</v>
      </c>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row>
    <row r="394" spans="1:54" ht="15.75" customHeight="1">
      <c r="A394" s="24" t="s">
        <v>329</v>
      </c>
      <c r="B394" s="235">
        <v>1</v>
      </c>
      <c r="C394" s="58">
        <v>1353</v>
      </c>
      <c r="D394" s="58">
        <v>1600</v>
      </c>
      <c r="E394" s="63"/>
      <c r="F394" s="63"/>
      <c r="G394" s="58" t="s">
        <v>913</v>
      </c>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row>
    <row r="395" spans="1:54" ht="15.75" customHeight="1">
      <c r="A395" s="24" t="s">
        <v>329</v>
      </c>
      <c r="B395" s="235">
        <v>2</v>
      </c>
      <c r="C395" s="58">
        <v>1354</v>
      </c>
      <c r="D395" s="58">
        <v>1740</v>
      </c>
      <c r="E395" s="63"/>
      <c r="F395" s="63"/>
      <c r="G395" s="58" t="s">
        <v>944</v>
      </c>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row>
    <row r="396" spans="1:54" ht="15.75" customHeight="1">
      <c r="A396" s="24" t="s">
        <v>329</v>
      </c>
      <c r="B396" s="235">
        <v>43921</v>
      </c>
      <c r="C396" s="58" t="s">
        <v>945</v>
      </c>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row>
    <row r="397" spans="1:54" ht="15.75" customHeight="1">
      <c r="A397" s="24" t="s">
        <v>331</v>
      </c>
      <c r="B397" s="235">
        <v>1</v>
      </c>
      <c r="C397" s="58">
        <v>1384</v>
      </c>
      <c r="D397" s="63"/>
      <c r="E397" s="63"/>
      <c r="F397" s="63"/>
      <c r="G397" s="58" t="s">
        <v>763</v>
      </c>
      <c r="H397" s="63"/>
      <c r="I397" s="58" t="s">
        <v>946</v>
      </c>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row>
    <row r="398" spans="1:54" ht="15.75" customHeight="1">
      <c r="A398" s="24" t="s">
        <v>331</v>
      </c>
      <c r="B398" s="235">
        <v>2</v>
      </c>
      <c r="C398" s="58">
        <v>1385</v>
      </c>
      <c r="D398" s="63"/>
      <c r="E398" s="63"/>
      <c r="F398" s="63"/>
      <c r="G398" s="63"/>
      <c r="H398" s="63"/>
      <c r="I398" s="58" t="s">
        <v>947</v>
      </c>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row>
    <row r="399" spans="1:54" ht="15.75" customHeight="1">
      <c r="A399" s="24" t="s">
        <v>331</v>
      </c>
      <c r="B399" s="235">
        <v>3</v>
      </c>
      <c r="C399" s="58">
        <v>1386</v>
      </c>
      <c r="D399" s="63"/>
      <c r="E399" s="63"/>
      <c r="F399" s="63"/>
      <c r="G399" s="63"/>
      <c r="H399" s="63"/>
      <c r="I399" s="58" t="s">
        <v>947</v>
      </c>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row>
    <row r="400" spans="1:54" ht="15.75" customHeight="1">
      <c r="A400" s="24" t="s">
        <v>331</v>
      </c>
      <c r="B400" s="235">
        <v>4</v>
      </c>
      <c r="C400" s="58">
        <v>1387</v>
      </c>
      <c r="D400" s="63"/>
      <c r="E400" s="63"/>
      <c r="F400" s="63"/>
      <c r="G400" s="63"/>
      <c r="H400" s="63"/>
      <c r="I400" s="58" t="s">
        <v>948</v>
      </c>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row>
    <row r="401" spans="1:54" ht="15.75" customHeight="1">
      <c r="A401" s="24" t="s">
        <v>331</v>
      </c>
      <c r="B401" s="235">
        <v>5</v>
      </c>
      <c r="C401" s="58">
        <v>1388</v>
      </c>
      <c r="D401" s="63"/>
      <c r="E401" s="63"/>
      <c r="F401" s="63"/>
      <c r="G401" s="63"/>
      <c r="H401" s="63"/>
      <c r="I401" s="76" t="s">
        <v>949</v>
      </c>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row>
    <row r="402" spans="1:54" ht="15.75" customHeight="1">
      <c r="A402" s="24" t="s">
        <v>331</v>
      </c>
      <c r="B402" s="235">
        <v>44005</v>
      </c>
      <c r="C402" s="58" t="s">
        <v>950</v>
      </c>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row>
    <row r="403" spans="1:54" ht="15.75" customHeight="1">
      <c r="A403" s="24" t="s">
        <v>334</v>
      </c>
      <c r="B403" s="235">
        <v>1</v>
      </c>
      <c r="C403" s="58">
        <v>1407</v>
      </c>
      <c r="D403" s="63"/>
      <c r="E403" s="63"/>
      <c r="F403" s="63"/>
      <c r="G403" s="63"/>
      <c r="H403" s="63"/>
      <c r="I403" s="58" t="s">
        <v>951</v>
      </c>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row>
    <row r="404" spans="1:54" ht="15.75" customHeight="1">
      <c r="A404" s="24" t="s">
        <v>335</v>
      </c>
      <c r="B404" s="235">
        <v>1</v>
      </c>
      <c r="C404" s="58">
        <v>1408</v>
      </c>
      <c r="D404" s="63"/>
      <c r="E404" s="58">
        <v>0</v>
      </c>
      <c r="F404" s="63"/>
      <c r="G404" s="58">
        <v>37</v>
      </c>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row>
    <row r="405" spans="1:54" ht="15.75" customHeight="1">
      <c r="A405" s="24" t="s">
        <v>335</v>
      </c>
      <c r="B405" s="235">
        <v>2</v>
      </c>
      <c r="C405" s="58">
        <v>1409</v>
      </c>
      <c r="D405" s="63"/>
      <c r="E405" s="58">
        <v>0</v>
      </c>
      <c r="F405" s="63"/>
      <c r="G405" s="58">
        <v>38</v>
      </c>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row>
    <row r="406" spans="1:54" ht="15.75" customHeight="1">
      <c r="A406" s="24" t="s">
        <v>335</v>
      </c>
      <c r="B406" s="235">
        <v>3</v>
      </c>
      <c r="C406" s="58">
        <v>1410</v>
      </c>
      <c r="D406" s="63"/>
      <c r="E406" s="58">
        <v>0</v>
      </c>
      <c r="F406" s="63"/>
      <c r="G406" s="58">
        <v>39</v>
      </c>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row>
    <row r="407" spans="1:54" ht="15.75" customHeight="1">
      <c r="A407" s="24" t="s">
        <v>335</v>
      </c>
      <c r="B407" s="235">
        <v>4</v>
      </c>
      <c r="C407" s="58">
        <v>1411</v>
      </c>
      <c r="D407" s="63"/>
      <c r="E407" s="58">
        <v>0</v>
      </c>
      <c r="F407" s="63"/>
      <c r="G407" s="58">
        <v>39</v>
      </c>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row>
    <row r="408" spans="1:54" ht="15.75" customHeight="1">
      <c r="A408" s="24" t="s">
        <v>335</v>
      </c>
      <c r="B408" s="235">
        <v>5</v>
      </c>
      <c r="C408" s="58">
        <v>1412</v>
      </c>
      <c r="D408" s="63"/>
      <c r="E408" s="58">
        <v>0</v>
      </c>
      <c r="F408" s="63"/>
      <c r="G408" s="58">
        <v>39</v>
      </c>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row>
    <row r="409" spans="1:54" ht="15.75" customHeight="1">
      <c r="A409" s="24" t="s">
        <v>335</v>
      </c>
      <c r="B409" s="235">
        <v>6</v>
      </c>
      <c r="C409" s="58">
        <v>1413</v>
      </c>
      <c r="D409" s="63"/>
      <c r="E409" s="58">
        <v>0</v>
      </c>
      <c r="F409" s="63"/>
      <c r="G409" s="58">
        <v>40</v>
      </c>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row>
    <row r="410" spans="1:54" ht="15.75" customHeight="1">
      <c r="A410" s="24" t="s">
        <v>335</v>
      </c>
      <c r="B410" s="235">
        <v>7</v>
      </c>
      <c r="C410" s="58">
        <v>1414</v>
      </c>
      <c r="D410" s="63"/>
      <c r="E410" s="58">
        <v>1</v>
      </c>
      <c r="F410" s="63"/>
      <c r="G410" s="58">
        <v>38</v>
      </c>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row>
    <row r="411" spans="1:54" ht="15.75" customHeight="1">
      <c r="A411" s="24" t="s">
        <v>335</v>
      </c>
      <c r="B411" s="235">
        <v>8</v>
      </c>
      <c r="C411" s="58">
        <v>1415</v>
      </c>
      <c r="D411" s="63"/>
      <c r="E411" s="58">
        <v>1</v>
      </c>
      <c r="F411" s="63"/>
      <c r="G411" s="58">
        <v>38</v>
      </c>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row>
    <row r="412" spans="1:54" ht="15.75" customHeight="1">
      <c r="A412" s="24" t="s">
        <v>335</v>
      </c>
      <c r="B412" s="235">
        <v>9</v>
      </c>
      <c r="C412" s="58">
        <v>1416</v>
      </c>
      <c r="D412" s="63"/>
      <c r="E412" s="58">
        <v>2</v>
      </c>
      <c r="F412" s="63"/>
      <c r="G412" s="58">
        <v>40</v>
      </c>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row>
    <row r="413" spans="1:54" ht="15.75" customHeight="1">
      <c r="A413" s="24" t="s">
        <v>335</v>
      </c>
      <c r="B413" s="235">
        <v>10</v>
      </c>
      <c r="C413" s="58">
        <v>1417</v>
      </c>
      <c r="D413" s="63"/>
      <c r="E413" s="58">
        <v>6</v>
      </c>
      <c r="F413" s="63"/>
      <c r="G413" s="58">
        <v>34</v>
      </c>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row>
    <row r="414" spans="1:54" ht="15.75" customHeight="1">
      <c r="A414" s="24" t="s">
        <v>335</v>
      </c>
      <c r="B414" s="235">
        <v>11</v>
      </c>
      <c r="C414" s="58">
        <v>1418</v>
      </c>
      <c r="D414" s="63"/>
      <c r="E414" s="58">
        <v>7</v>
      </c>
      <c r="F414" s="63"/>
      <c r="G414" s="58">
        <v>37</v>
      </c>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row>
    <row r="415" spans="1:54" ht="15.75" customHeight="1">
      <c r="A415" s="24" t="s">
        <v>335</v>
      </c>
      <c r="B415" s="235">
        <v>12</v>
      </c>
      <c r="C415" s="58">
        <v>1419</v>
      </c>
      <c r="D415" s="63"/>
      <c r="E415" s="58">
        <v>25</v>
      </c>
      <c r="F415" s="63"/>
      <c r="G415" s="58">
        <v>39</v>
      </c>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row>
    <row r="416" spans="1:54" ht="15.75" customHeight="1">
      <c r="A416" s="24" t="s">
        <v>335</v>
      </c>
      <c r="B416" s="235">
        <v>13</v>
      </c>
      <c r="C416" s="58">
        <v>1420</v>
      </c>
      <c r="D416" s="63"/>
      <c r="E416" s="58">
        <v>25</v>
      </c>
      <c r="F416" s="63"/>
      <c r="G416" s="58">
        <v>40</v>
      </c>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row>
    <row r="417" spans="1:54" ht="15.75" customHeight="1">
      <c r="A417" s="24" t="s">
        <v>335</v>
      </c>
      <c r="B417" s="235">
        <v>14</v>
      </c>
      <c r="C417" s="58">
        <v>1421</v>
      </c>
      <c r="D417" s="63"/>
      <c r="E417" s="58">
        <v>28</v>
      </c>
      <c r="F417" s="63"/>
      <c r="G417" s="58">
        <v>39</v>
      </c>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row>
    <row r="418" spans="1:54" ht="15.75" customHeight="1">
      <c r="A418" s="24" t="s">
        <v>335</v>
      </c>
      <c r="B418" s="235">
        <v>15</v>
      </c>
      <c r="C418" s="58">
        <v>1422</v>
      </c>
      <c r="D418" s="63"/>
      <c r="E418" s="58">
        <v>34</v>
      </c>
      <c r="F418" s="63"/>
      <c r="G418" s="58">
        <v>37</v>
      </c>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row>
    <row r="419" spans="1:54" ht="15.75" customHeight="1">
      <c r="A419" s="24" t="s">
        <v>338</v>
      </c>
      <c r="B419" s="235">
        <v>1</v>
      </c>
      <c r="C419" s="58">
        <v>1423</v>
      </c>
      <c r="D419" s="58">
        <v>3240</v>
      </c>
      <c r="E419" s="58">
        <v>0</v>
      </c>
      <c r="F419" s="63"/>
      <c r="G419" s="58">
        <v>38</v>
      </c>
      <c r="H419" s="58" t="s">
        <v>661</v>
      </c>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row>
    <row r="420" spans="1:54" ht="15.75" customHeight="1">
      <c r="A420" s="24" t="s">
        <v>339</v>
      </c>
      <c r="B420" s="235">
        <v>43850</v>
      </c>
      <c r="C420" s="58" t="s">
        <v>952</v>
      </c>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row>
    <row r="421" spans="1:54" ht="15.75" customHeight="1">
      <c r="A421" s="24" t="s">
        <v>340</v>
      </c>
      <c r="B421" s="235">
        <v>1</v>
      </c>
      <c r="C421" s="58">
        <v>1444</v>
      </c>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row>
    <row r="422" spans="1:54" ht="15.75" customHeight="1">
      <c r="A422" s="24" t="s">
        <v>341</v>
      </c>
      <c r="B422" s="235">
        <v>1</v>
      </c>
      <c r="C422" s="58">
        <v>1445</v>
      </c>
      <c r="D422" s="63"/>
      <c r="E422" s="58">
        <v>14</v>
      </c>
      <c r="F422" s="58" t="s">
        <v>953</v>
      </c>
      <c r="G422" s="58" t="s">
        <v>882</v>
      </c>
      <c r="H422" s="58" t="s">
        <v>735</v>
      </c>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row>
    <row r="423" spans="1:54" ht="15.75" customHeight="1">
      <c r="A423" s="24" t="s">
        <v>341</v>
      </c>
      <c r="B423" s="235">
        <v>2</v>
      </c>
      <c r="C423" s="58">
        <v>1446</v>
      </c>
      <c r="D423" s="63"/>
      <c r="E423" s="58">
        <v>13</v>
      </c>
      <c r="F423" s="58" t="s">
        <v>954</v>
      </c>
      <c r="G423" s="58" t="s">
        <v>794</v>
      </c>
      <c r="H423" s="58" t="s">
        <v>735</v>
      </c>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row>
    <row r="424" spans="1:54" ht="15.75" customHeight="1">
      <c r="A424" s="24" t="s">
        <v>341</v>
      </c>
      <c r="B424" s="235">
        <v>3</v>
      </c>
      <c r="C424" s="58">
        <v>1447</v>
      </c>
      <c r="D424" s="63"/>
      <c r="E424" s="58">
        <v>6</v>
      </c>
      <c r="F424" s="58" t="s">
        <v>794</v>
      </c>
      <c r="G424" s="58" t="s">
        <v>754</v>
      </c>
      <c r="H424" s="58" t="s">
        <v>735</v>
      </c>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row>
    <row r="425" spans="1:54" ht="15.75" customHeight="1">
      <c r="A425" s="24" t="s">
        <v>341</v>
      </c>
      <c r="B425" s="235">
        <v>4</v>
      </c>
      <c r="C425" s="58">
        <v>1448</v>
      </c>
      <c r="D425" s="63"/>
      <c r="E425" s="58">
        <v>11</v>
      </c>
      <c r="F425" s="58" t="s">
        <v>955</v>
      </c>
      <c r="G425" s="58" t="s">
        <v>907</v>
      </c>
      <c r="H425" s="58" t="s">
        <v>735</v>
      </c>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row>
    <row r="426" spans="1:54" ht="15.75" customHeight="1">
      <c r="A426" s="24" t="s">
        <v>341</v>
      </c>
      <c r="B426" s="235">
        <v>5</v>
      </c>
      <c r="C426" s="58">
        <v>1449</v>
      </c>
      <c r="D426" s="63"/>
      <c r="E426" s="58">
        <v>20</v>
      </c>
      <c r="F426" s="58" t="s">
        <v>885</v>
      </c>
      <c r="G426" s="58" t="s">
        <v>882</v>
      </c>
      <c r="H426" s="58" t="s">
        <v>661</v>
      </c>
      <c r="I426" s="58" t="s">
        <v>956</v>
      </c>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row>
    <row r="427" spans="1:54" ht="15.75" customHeight="1">
      <c r="A427" s="24" t="s">
        <v>341</v>
      </c>
      <c r="B427" s="235">
        <v>6</v>
      </c>
      <c r="C427" s="58">
        <v>1450</v>
      </c>
      <c r="D427" s="63"/>
      <c r="E427" s="58">
        <v>20</v>
      </c>
      <c r="F427" s="58" t="s">
        <v>885</v>
      </c>
      <c r="G427" s="58" t="s">
        <v>882</v>
      </c>
      <c r="H427" s="58" t="s">
        <v>661</v>
      </c>
      <c r="I427" s="58" t="s">
        <v>956</v>
      </c>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row>
    <row r="428" spans="1:54" ht="15.75" customHeight="1">
      <c r="A428" s="24" t="s">
        <v>341</v>
      </c>
      <c r="B428" s="235">
        <v>7</v>
      </c>
      <c r="C428" s="58">
        <v>1451</v>
      </c>
      <c r="D428" s="63"/>
      <c r="E428" s="58">
        <v>1</v>
      </c>
      <c r="F428" s="58" t="s">
        <v>957</v>
      </c>
      <c r="G428" s="58" t="s">
        <v>958</v>
      </c>
      <c r="H428" s="58" t="s">
        <v>735</v>
      </c>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row>
    <row r="429" spans="1:54" ht="15.75" customHeight="1">
      <c r="A429" s="24" t="s">
        <v>341</v>
      </c>
      <c r="B429" s="235">
        <v>8</v>
      </c>
      <c r="C429" s="58">
        <v>1452</v>
      </c>
      <c r="D429" s="63"/>
      <c r="E429" s="58">
        <v>0</v>
      </c>
      <c r="F429" s="58" t="s">
        <v>748</v>
      </c>
      <c r="G429" s="58" t="s">
        <v>748</v>
      </c>
      <c r="H429" s="58" t="s">
        <v>661</v>
      </c>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row>
    <row r="430" spans="1:54" ht="15.75" customHeight="1">
      <c r="A430" s="24" t="s">
        <v>341</v>
      </c>
      <c r="B430" s="235">
        <v>9</v>
      </c>
      <c r="C430" s="58">
        <v>1453</v>
      </c>
      <c r="D430" s="63"/>
      <c r="E430" s="58">
        <v>11</v>
      </c>
      <c r="F430" s="58" t="s">
        <v>959</v>
      </c>
      <c r="G430" s="58" t="s">
        <v>865</v>
      </c>
      <c r="H430" s="58" t="s">
        <v>735</v>
      </c>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row>
    <row r="431" spans="1:54" ht="15.75" customHeight="1">
      <c r="A431" s="24" t="s">
        <v>341</v>
      </c>
      <c r="B431" s="235">
        <v>10</v>
      </c>
      <c r="C431" s="58">
        <v>1454</v>
      </c>
      <c r="D431" s="63"/>
      <c r="E431" s="58">
        <v>2</v>
      </c>
      <c r="F431" s="58" t="s">
        <v>766</v>
      </c>
      <c r="G431" s="58" t="s">
        <v>793</v>
      </c>
      <c r="H431" s="58" t="s">
        <v>735</v>
      </c>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row>
    <row r="432" spans="1:54" ht="15.75" customHeight="1">
      <c r="A432" s="24" t="s">
        <v>345</v>
      </c>
      <c r="B432" s="235">
        <v>1</v>
      </c>
      <c r="C432" s="58">
        <v>1455</v>
      </c>
      <c r="D432" s="58">
        <v>2150</v>
      </c>
      <c r="E432" s="63"/>
      <c r="F432" s="58"/>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row>
    <row r="433" spans="1:54" ht="15.75" customHeight="1">
      <c r="A433" s="73" t="s">
        <v>346</v>
      </c>
      <c r="B433" s="235" t="s">
        <v>960</v>
      </c>
      <c r="C433" s="58">
        <v>1763</v>
      </c>
      <c r="D433" s="58"/>
      <c r="E433" s="63"/>
      <c r="F433" s="58"/>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row>
    <row r="434" spans="1:54" ht="15.75" customHeight="1">
      <c r="A434" s="24" t="s">
        <v>961</v>
      </c>
      <c r="B434" s="235">
        <v>1</v>
      </c>
      <c r="C434" s="58">
        <v>1764</v>
      </c>
      <c r="D434" s="63"/>
      <c r="E434" s="63"/>
      <c r="F434" s="58" t="s">
        <v>962</v>
      </c>
      <c r="G434" s="58" t="s">
        <v>963</v>
      </c>
      <c r="H434" s="58" t="s">
        <v>735</v>
      </c>
      <c r="I434" s="58" t="s">
        <v>964</v>
      </c>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row>
    <row r="435" spans="1:54" ht="15.75" customHeight="1">
      <c r="A435" s="24" t="s">
        <v>961</v>
      </c>
      <c r="B435" s="235">
        <v>2</v>
      </c>
      <c r="C435" s="58">
        <v>1765</v>
      </c>
      <c r="D435" s="63"/>
      <c r="E435" s="63"/>
      <c r="F435" s="58" t="s">
        <v>769</v>
      </c>
      <c r="G435" s="58" t="s">
        <v>779</v>
      </c>
      <c r="H435" s="58" t="s">
        <v>735</v>
      </c>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row>
    <row r="436" spans="1:54" ht="15.75" customHeight="1">
      <c r="A436" s="24" t="s">
        <v>961</v>
      </c>
      <c r="B436" s="235">
        <v>3</v>
      </c>
      <c r="C436" s="58">
        <v>1766</v>
      </c>
      <c r="D436" s="63"/>
      <c r="E436" s="63"/>
      <c r="F436" s="58" t="s">
        <v>746</v>
      </c>
      <c r="G436" s="58" t="s">
        <v>893</v>
      </c>
      <c r="H436" s="58" t="s">
        <v>735</v>
      </c>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row>
    <row r="437" spans="1:54" ht="15.75" customHeight="1">
      <c r="A437" s="24" t="s">
        <v>961</v>
      </c>
      <c r="B437" s="235">
        <v>4</v>
      </c>
      <c r="C437" s="58">
        <v>1767</v>
      </c>
      <c r="D437" s="63"/>
      <c r="E437" s="63"/>
      <c r="F437" s="58" t="s">
        <v>965</v>
      </c>
      <c r="G437" s="58" t="s">
        <v>883</v>
      </c>
      <c r="H437" s="58" t="s">
        <v>735</v>
      </c>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row>
    <row r="438" spans="1:54" ht="15.75" customHeight="1">
      <c r="A438" s="24" t="s">
        <v>349</v>
      </c>
      <c r="B438" s="235">
        <v>1</v>
      </c>
      <c r="C438" s="58">
        <v>1768</v>
      </c>
      <c r="D438" s="58">
        <v>3070</v>
      </c>
      <c r="E438" s="63"/>
      <c r="F438" s="63"/>
      <c r="G438" s="58">
        <v>39</v>
      </c>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row>
    <row r="439" spans="1:54" ht="15.75" customHeight="1">
      <c r="A439" s="24" t="s">
        <v>349</v>
      </c>
      <c r="B439" s="235">
        <v>2</v>
      </c>
      <c r="C439" s="58">
        <v>1769</v>
      </c>
      <c r="D439" s="58"/>
      <c r="E439" s="63"/>
      <c r="F439" s="63"/>
      <c r="G439" s="58">
        <v>38</v>
      </c>
      <c r="H439" s="58"/>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row>
    <row r="440" spans="1:54" ht="15.75" customHeight="1">
      <c r="A440" s="24" t="s">
        <v>351</v>
      </c>
      <c r="B440" s="235">
        <v>1</v>
      </c>
      <c r="C440" s="58">
        <v>1770</v>
      </c>
      <c r="D440" s="58">
        <v>2900</v>
      </c>
      <c r="E440" s="63"/>
      <c r="F440" s="63"/>
      <c r="G440" s="58">
        <v>38</v>
      </c>
      <c r="H440" s="58" t="s">
        <v>735</v>
      </c>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row>
    <row r="441" spans="1:54" ht="15.75" customHeight="1">
      <c r="A441" s="24" t="s">
        <v>352</v>
      </c>
      <c r="B441" s="235">
        <v>1</v>
      </c>
      <c r="C441" s="58">
        <v>1771</v>
      </c>
      <c r="D441" s="58">
        <v>3715</v>
      </c>
      <c r="E441" s="63"/>
      <c r="F441" s="63"/>
      <c r="G441" s="58" t="s">
        <v>759</v>
      </c>
      <c r="H441" s="58" t="s">
        <v>661</v>
      </c>
      <c r="I441" s="58" t="s">
        <v>966</v>
      </c>
      <c r="J441" s="58" t="s">
        <v>735</v>
      </c>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row>
    <row r="442" spans="1:54" ht="15.75" customHeight="1">
      <c r="A442" s="24" t="s">
        <v>352</v>
      </c>
      <c r="B442" s="235">
        <v>2</v>
      </c>
      <c r="C442" s="58">
        <v>1772</v>
      </c>
      <c r="D442" s="58">
        <v>2805</v>
      </c>
      <c r="E442" s="63"/>
      <c r="F442" s="63"/>
      <c r="G442" s="58" t="s">
        <v>748</v>
      </c>
      <c r="H442" s="58" t="s">
        <v>661</v>
      </c>
      <c r="I442" s="58" t="s">
        <v>966</v>
      </c>
      <c r="J442" s="58" t="s">
        <v>735</v>
      </c>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row>
    <row r="443" spans="1:54" ht="15.75" customHeight="1">
      <c r="A443" s="24" t="s">
        <v>354</v>
      </c>
      <c r="B443" s="235">
        <v>1</v>
      </c>
      <c r="C443" s="58">
        <v>1773</v>
      </c>
      <c r="D443" s="58">
        <v>1830</v>
      </c>
      <c r="E443" s="63"/>
      <c r="F443" s="63"/>
      <c r="G443" s="58">
        <v>33</v>
      </c>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row>
    <row r="444" spans="1:54" ht="15.75" customHeight="1">
      <c r="A444" s="24" t="s">
        <v>355</v>
      </c>
      <c r="B444" s="235">
        <v>1</v>
      </c>
      <c r="C444" s="58">
        <v>1774</v>
      </c>
      <c r="D444" s="58">
        <v>2865</v>
      </c>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row>
    <row r="445" spans="1:54" ht="15.75" customHeight="1">
      <c r="A445" s="24" t="s">
        <v>355</v>
      </c>
      <c r="B445" s="235">
        <v>2</v>
      </c>
      <c r="C445" s="58">
        <v>1775</v>
      </c>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row>
    <row r="446" spans="1:54" ht="15.75" customHeight="1">
      <c r="A446" s="24" t="s">
        <v>356</v>
      </c>
      <c r="B446" s="235">
        <v>1</v>
      </c>
      <c r="C446" s="58">
        <v>1776</v>
      </c>
      <c r="D446" s="58">
        <v>3700</v>
      </c>
      <c r="E446" s="63"/>
      <c r="F446" s="58" t="s">
        <v>747</v>
      </c>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row>
    <row r="447" spans="1:54" ht="15.75" customHeight="1">
      <c r="A447" s="24" t="s">
        <v>356</v>
      </c>
      <c r="B447" s="235">
        <v>2</v>
      </c>
      <c r="C447" s="58">
        <v>1777</v>
      </c>
      <c r="D447" s="58">
        <v>1135</v>
      </c>
      <c r="E447" s="63"/>
      <c r="F447" s="58" t="s">
        <v>869</v>
      </c>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row>
    <row r="448" spans="1:54" ht="15.75" customHeight="1">
      <c r="A448" s="24" t="s">
        <v>356</v>
      </c>
      <c r="B448" s="235">
        <v>3</v>
      </c>
      <c r="C448" s="58">
        <v>1778</v>
      </c>
      <c r="D448" s="58">
        <v>3550</v>
      </c>
      <c r="E448" s="63"/>
      <c r="F448" s="58" t="s">
        <v>790</v>
      </c>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row>
    <row r="449" spans="1:54" ht="15.75" customHeight="1">
      <c r="A449" s="24" t="s">
        <v>358</v>
      </c>
      <c r="B449" s="235">
        <v>1</v>
      </c>
      <c r="C449" s="58">
        <v>1779</v>
      </c>
      <c r="D449" s="58">
        <v>1400</v>
      </c>
      <c r="E449" s="63"/>
      <c r="F449" s="58" t="s">
        <v>875</v>
      </c>
      <c r="G449" s="58" t="s">
        <v>875</v>
      </c>
      <c r="H449" s="63"/>
      <c r="I449" s="58" t="s">
        <v>967</v>
      </c>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row>
    <row r="450" spans="1:54" ht="15.75" customHeight="1">
      <c r="A450" s="24" t="s">
        <v>358</v>
      </c>
      <c r="B450" s="235">
        <v>2</v>
      </c>
      <c r="C450" s="58">
        <v>1780</v>
      </c>
      <c r="D450" s="58">
        <v>2410</v>
      </c>
      <c r="E450" s="63"/>
      <c r="F450" s="58">
        <v>33</v>
      </c>
      <c r="G450" s="58" t="s">
        <v>968</v>
      </c>
      <c r="H450" s="63"/>
      <c r="I450" s="58" t="s">
        <v>967</v>
      </c>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row>
    <row r="451" spans="1:54" ht="15.75" customHeight="1">
      <c r="A451" s="24" t="s">
        <v>358</v>
      </c>
      <c r="B451" s="235">
        <v>3</v>
      </c>
      <c r="C451" s="58">
        <v>1781</v>
      </c>
      <c r="D451" s="58">
        <v>2680</v>
      </c>
      <c r="E451" s="63"/>
      <c r="F451" s="58">
        <v>35</v>
      </c>
      <c r="G451" s="58">
        <v>35</v>
      </c>
      <c r="H451" s="63"/>
      <c r="I451" s="58" t="s">
        <v>967</v>
      </c>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row>
    <row r="452" spans="1:54" ht="15.75" customHeight="1">
      <c r="A452" s="24" t="s">
        <v>358</v>
      </c>
      <c r="B452" s="235">
        <v>4</v>
      </c>
      <c r="C452" s="58">
        <v>1782</v>
      </c>
      <c r="D452" s="58">
        <v>1530</v>
      </c>
      <c r="E452" s="63"/>
      <c r="F452" s="58">
        <v>30</v>
      </c>
      <c r="G452" s="58" t="s">
        <v>963</v>
      </c>
      <c r="H452" s="63"/>
      <c r="I452" s="58" t="s">
        <v>967</v>
      </c>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row>
    <row r="453" spans="1:54" ht="15.75" customHeight="1">
      <c r="A453" s="24" t="s">
        <v>358</v>
      </c>
      <c r="B453" s="235">
        <v>5</v>
      </c>
      <c r="C453" s="58">
        <v>1783</v>
      </c>
      <c r="D453" s="58">
        <v>1250</v>
      </c>
      <c r="E453" s="63"/>
      <c r="F453" s="58" t="s">
        <v>927</v>
      </c>
      <c r="G453" s="58" t="s">
        <v>859</v>
      </c>
      <c r="H453" s="63"/>
      <c r="I453" s="58" t="s">
        <v>967</v>
      </c>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row>
    <row r="454" spans="1:54" ht="15.75" customHeight="1">
      <c r="A454" s="24" t="s">
        <v>358</v>
      </c>
      <c r="B454" s="235">
        <v>6</v>
      </c>
      <c r="C454" s="58">
        <v>1784</v>
      </c>
      <c r="D454" s="58">
        <v>1310</v>
      </c>
      <c r="E454" s="63"/>
      <c r="F454" s="58" t="s">
        <v>969</v>
      </c>
      <c r="G454" s="58" t="s">
        <v>958</v>
      </c>
      <c r="H454" s="63"/>
      <c r="I454" s="58" t="s">
        <v>964</v>
      </c>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row>
    <row r="455" spans="1:54" ht="15.75" customHeight="1">
      <c r="A455" s="24" t="s">
        <v>358</v>
      </c>
      <c r="B455" s="235">
        <v>7</v>
      </c>
      <c r="C455" s="58">
        <v>1785</v>
      </c>
      <c r="D455" s="58">
        <v>1710</v>
      </c>
      <c r="E455" s="63"/>
      <c r="F455" s="58" t="s">
        <v>963</v>
      </c>
      <c r="G455" s="58" t="s">
        <v>814</v>
      </c>
      <c r="H455" s="63"/>
      <c r="I455" s="58" t="s">
        <v>967</v>
      </c>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row>
    <row r="456" spans="1:54" ht="15.75" customHeight="1">
      <c r="A456" s="24" t="s">
        <v>360</v>
      </c>
      <c r="B456" s="235">
        <v>1</v>
      </c>
      <c r="C456" s="58">
        <v>1786</v>
      </c>
      <c r="D456" s="63"/>
      <c r="E456" s="63"/>
      <c r="F456" s="63"/>
      <c r="G456" s="58">
        <v>40</v>
      </c>
      <c r="H456" s="63"/>
      <c r="I456" s="76" t="s">
        <v>970</v>
      </c>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row>
    <row r="457" spans="1:54" ht="15.75" customHeight="1">
      <c r="A457" s="24" t="s">
        <v>363</v>
      </c>
      <c r="B457" s="613" t="s">
        <v>971</v>
      </c>
      <c r="C457" s="611" t="s">
        <v>972</v>
      </c>
      <c r="D457" s="63"/>
      <c r="E457" s="63"/>
      <c r="F457" s="63"/>
      <c r="G457" s="58" t="s">
        <v>973</v>
      </c>
      <c r="H457" s="63"/>
      <c r="I457" s="58" t="s">
        <v>974</v>
      </c>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row>
    <row r="458" spans="1:54" ht="15.75" customHeight="1">
      <c r="A458" s="24" t="s">
        <v>363</v>
      </c>
      <c r="B458" s="614"/>
      <c r="C458" s="605"/>
      <c r="D458" s="63"/>
      <c r="E458" s="63"/>
      <c r="F458" s="63"/>
      <c r="G458" s="58" t="s">
        <v>975</v>
      </c>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row>
    <row r="459" spans="1:54" ht="15.75" customHeight="1">
      <c r="A459" s="24" t="s">
        <v>363</v>
      </c>
      <c r="B459" s="614"/>
      <c r="C459" s="605"/>
      <c r="D459" s="63"/>
      <c r="E459" s="63"/>
      <c r="F459" s="63"/>
      <c r="G459" s="58" t="s">
        <v>976</v>
      </c>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row>
    <row r="460" spans="1:54" ht="15.75" customHeight="1">
      <c r="A460" s="24" t="s">
        <v>368</v>
      </c>
      <c r="B460" s="235">
        <v>1</v>
      </c>
      <c r="C460" s="58">
        <v>1977</v>
      </c>
      <c r="D460" s="58">
        <v>3225</v>
      </c>
      <c r="E460" s="63"/>
      <c r="F460" s="58" t="s">
        <v>977</v>
      </c>
      <c r="G460" s="58" t="s">
        <v>893</v>
      </c>
      <c r="H460" s="63"/>
      <c r="I460" s="63"/>
      <c r="J460" s="58" t="s">
        <v>735</v>
      </c>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row>
    <row r="461" spans="1:54" ht="15.75" customHeight="1">
      <c r="A461" s="24"/>
      <c r="B461" s="235">
        <v>2</v>
      </c>
      <c r="C461" s="58">
        <v>1978</v>
      </c>
      <c r="D461" s="58">
        <v>2110</v>
      </c>
      <c r="E461" s="63"/>
      <c r="F461" s="58">
        <v>34</v>
      </c>
      <c r="G461" s="58" t="s">
        <v>978</v>
      </c>
      <c r="H461" s="63"/>
      <c r="I461" s="63"/>
      <c r="J461" s="58" t="s">
        <v>735</v>
      </c>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row>
    <row r="462" spans="1:54" ht="15.75" customHeight="1">
      <c r="A462" s="24" t="s">
        <v>371</v>
      </c>
      <c r="B462" s="235">
        <v>43861</v>
      </c>
      <c r="C462" s="58" t="s">
        <v>979</v>
      </c>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row>
    <row r="463" spans="1:54" ht="15.75" customHeight="1">
      <c r="A463" s="24" t="s">
        <v>374</v>
      </c>
      <c r="B463" s="235" t="s">
        <v>980</v>
      </c>
      <c r="C463" s="58" t="s">
        <v>981</v>
      </c>
      <c r="D463" s="63"/>
      <c r="E463" s="63"/>
      <c r="F463" s="63"/>
      <c r="G463" s="63"/>
      <c r="H463" s="63"/>
      <c r="I463" s="58" t="s">
        <v>982</v>
      </c>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row>
    <row r="464" spans="1:54" ht="15.75" customHeight="1">
      <c r="A464" s="24" t="s">
        <v>377</v>
      </c>
      <c r="B464" s="235">
        <v>1</v>
      </c>
      <c r="C464" s="58">
        <v>2092</v>
      </c>
      <c r="D464" s="58">
        <v>2500</v>
      </c>
      <c r="E464" s="58">
        <v>6</v>
      </c>
      <c r="F464" s="58" t="s">
        <v>916</v>
      </c>
      <c r="G464" s="58" t="s">
        <v>757</v>
      </c>
      <c r="H464" s="63"/>
      <c r="I464" s="58" t="s">
        <v>983</v>
      </c>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row>
    <row r="465" spans="1:54" ht="15.75" customHeight="1">
      <c r="A465" s="24" t="s">
        <v>378</v>
      </c>
      <c r="B465" s="235">
        <v>1</v>
      </c>
      <c r="C465" s="58">
        <v>2093</v>
      </c>
      <c r="D465" s="58">
        <v>2085</v>
      </c>
      <c r="E465" s="58">
        <v>14</v>
      </c>
      <c r="F465" s="58" t="s">
        <v>984</v>
      </c>
      <c r="G465" s="58" t="s">
        <v>908</v>
      </c>
      <c r="H465" s="63"/>
      <c r="I465" s="58" t="s">
        <v>985</v>
      </c>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row>
    <row r="466" spans="1:54" ht="15.75" customHeight="1">
      <c r="A466" s="24" t="s">
        <v>379</v>
      </c>
      <c r="B466" s="235">
        <v>1</v>
      </c>
      <c r="C466" s="58">
        <v>2094</v>
      </c>
      <c r="D466" s="63"/>
      <c r="E466" s="63"/>
      <c r="F466" s="63"/>
      <c r="G466" s="58">
        <v>30</v>
      </c>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row>
    <row r="467" spans="1:54" ht="15.75" customHeight="1">
      <c r="A467" s="79"/>
      <c r="B467" s="235">
        <v>2</v>
      </c>
      <c r="C467" s="58">
        <v>2095</v>
      </c>
      <c r="D467" s="63"/>
      <c r="E467" s="63"/>
      <c r="F467" s="63"/>
      <c r="G467" s="58">
        <v>37</v>
      </c>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row>
    <row r="468" spans="1:54" ht="15.75" customHeight="1">
      <c r="A468" s="79"/>
      <c r="B468" s="235">
        <v>3</v>
      </c>
      <c r="C468" s="58">
        <v>2096</v>
      </c>
      <c r="D468" s="63"/>
      <c r="E468" s="63"/>
      <c r="F468" s="63"/>
      <c r="G468" s="58" t="s">
        <v>986</v>
      </c>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row>
    <row r="469" spans="1:54" ht="15.75" customHeight="1">
      <c r="A469" s="24" t="s">
        <v>381</v>
      </c>
      <c r="B469" s="235">
        <v>43857</v>
      </c>
      <c r="C469" s="58" t="s">
        <v>987</v>
      </c>
      <c r="D469" s="58">
        <v>3317</v>
      </c>
      <c r="E469" s="63"/>
      <c r="F469" s="58"/>
      <c r="G469" s="58">
        <v>38.9</v>
      </c>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row>
    <row r="470" spans="1:54" ht="15.75" customHeight="1">
      <c r="A470" s="24" t="s">
        <v>383</v>
      </c>
      <c r="B470" s="235">
        <v>43847</v>
      </c>
      <c r="C470" s="58" t="s">
        <v>988</v>
      </c>
      <c r="D470" s="58" t="s">
        <v>683</v>
      </c>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row>
    <row r="471" spans="1:54" ht="15.75" customHeight="1">
      <c r="A471" s="24" t="s">
        <v>388</v>
      </c>
      <c r="B471" s="235">
        <v>43837</v>
      </c>
      <c r="C471" s="58" t="s">
        <v>989</v>
      </c>
      <c r="D471" s="58" t="s">
        <v>685</v>
      </c>
      <c r="E471" s="63"/>
      <c r="F471" s="63"/>
      <c r="G471" s="58" t="s">
        <v>684</v>
      </c>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row>
    <row r="472" spans="1:54" ht="15.75" customHeight="1">
      <c r="A472" s="24" t="s">
        <v>392</v>
      </c>
      <c r="B472" s="235" t="s">
        <v>990</v>
      </c>
      <c r="C472" s="58" t="s">
        <v>991</v>
      </c>
      <c r="D472" s="76" t="s">
        <v>992</v>
      </c>
      <c r="E472" s="63"/>
      <c r="F472" s="63"/>
      <c r="G472" s="58" t="s">
        <v>993</v>
      </c>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row>
    <row r="473" spans="1:54" ht="15.75" customHeight="1">
      <c r="A473" s="24" t="s">
        <v>392</v>
      </c>
      <c r="B473" s="235"/>
      <c r="C473" s="63"/>
      <c r="D473" s="76" t="s">
        <v>994</v>
      </c>
      <c r="E473" s="63"/>
      <c r="F473" s="63"/>
      <c r="G473" s="58" t="s">
        <v>995</v>
      </c>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row>
    <row r="474" spans="1:54" ht="15.75" customHeight="1">
      <c r="A474" s="24" t="s">
        <v>392</v>
      </c>
      <c r="B474" s="235"/>
      <c r="C474" s="63"/>
      <c r="D474" s="63"/>
      <c r="E474" s="63"/>
      <c r="F474" s="63"/>
      <c r="G474" s="58" t="s">
        <v>996</v>
      </c>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row>
    <row r="475" spans="1:54" ht="15.75" customHeight="1">
      <c r="A475" s="24" t="s">
        <v>392</v>
      </c>
      <c r="B475" s="235"/>
      <c r="C475" s="63"/>
      <c r="D475" s="63"/>
      <c r="E475" s="63"/>
      <c r="F475" s="63"/>
      <c r="G475" s="58" t="s">
        <v>997</v>
      </c>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row>
    <row r="476" spans="1:54" ht="15.75" customHeight="1">
      <c r="A476" s="24" t="s">
        <v>395</v>
      </c>
      <c r="B476" s="235">
        <v>1</v>
      </c>
      <c r="C476" s="58">
        <v>2226</v>
      </c>
      <c r="D476" s="58">
        <v>1320</v>
      </c>
      <c r="E476" s="63"/>
      <c r="F476" s="58" t="s">
        <v>886</v>
      </c>
      <c r="G476" s="58">
        <v>30</v>
      </c>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row>
    <row r="477" spans="1:54" ht="15.75" customHeight="1">
      <c r="A477" s="24"/>
      <c r="B477" s="235">
        <v>2</v>
      </c>
      <c r="C477" s="58">
        <v>2227</v>
      </c>
      <c r="D477" s="58">
        <v>1600</v>
      </c>
      <c r="E477" s="63"/>
      <c r="F477" s="58" t="s">
        <v>998</v>
      </c>
      <c r="G477" s="58">
        <v>30</v>
      </c>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row>
    <row r="478" spans="1:54" ht="15.75" customHeight="1">
      <c r="A478" s="24"/>
      <c r="B478" s="235">
        <v>3</v>
      </c>
      <c r="C478" s="58">
        <v>2228</v>
      </c>
      <c r="D478" s="58">
        <v>1250</v>
      </c>
      <c r="E478" s="63"/>
      <c r="F478" s="58" t="s">
        <v>999</v>
      </c>
      <c r="G478" s="58">
        <v>30</v>
      </c>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row>
    <row r="479" spans="1:54" ht="15.75" customHeight="1">
      <c r="A479" s="24" t="s">
        <v>396</v>
      </c>
      <c r="B479" s="235">
        <v>1</v>
      </c>
      <c r="C479" s="58">
        <v>2229</v>
      </c>
      <c r="D479" s="58">
        <v>3070</v>
      </c>
      <c r="E479" s="63"/>
      <c r="F479" s="58" t="s">
        <v>916</v>
      </c>
      <c r="G479" s="58">
        <v>36</v>
      </c>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row>
    <row r="480" spans="1:54" ht="15.75" customHeight="1">
      <c r="A480" s="24" t="s">
        <v>398</v>
      </c>
      <c r="B480" s="235">
        <v>1</v>
      </c>
      <c r="C480" s="58">
        <v>2230</v>
      </c>
      <c r="D480" s="63"/>
      <c r="E480" s="58">
        <v>41</v>
      </c>
      <c r="F480" s="58" t="s">
        <v>944</v>
      </c>
      <c r="G480" s="58" t="s">
        <v>751</v>
      </c>
      <c r="H480" s="58"/>
      <c r="I480" s="58" t="s">
        <v>1000</v>
      </c>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row>
    <row r="481" spans="1:54" ht="15.75" customHeight="1">
      <c r="A481" s="24" t="s">
        <v>400</v>
      </c>
      <c r="B481" s="235">
        <v>43844</v>
      </c>
      <c r="C481" s="58" t="s">
        <v>1001</v>
      </c>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row>
    <row r="482" spans="1:54" ht="15.75" customHeight="1">
      <c r="A482" s="80" t="s">
        <v>406</v>
      </c>
      <c r="B482" s="235">
        <v>1</v>
      </c>
      <c r="C482" s="58">
        <v>2245</v>
      </c>
      <c r="D482" s="58">
        <v>2950</v>
      </c>
      <c r="E482" s="58" t="s">
        <v>408</v>
      </c>
      <c r="F482" s="63"/>
      <c r="G482" s="58" t="s">
        <v>751</v>
      </c>
      <c r="H482" s="63"/>
      <c r="I482" s="63"/>
      <c r="J482" s="58" t="s">
        <v>1002</v>
      </c>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row>
    <row r="483" spans="1:54" ht="15.75" customHeight="1">
      <c r="A483" s="80" t="s">
        <v>411</v>
      </c>
      <c r="B483" s="235" t="s">
        <v>1003</v>
      </c>
      <c r="C483" s="58" t="s">
        <v>1004</v>
      </c>
      <c r="D483" s="58" t="s">
        <v>1005</v>
      </c>
      <c r="E483" s="63"/>
      <c r="F483" s="63"/>
      <c r="G483" s="76" t="s">
        <v>688</v>
      </c>
      <c r="H483" s="63"/>
      <c r="I483" s="58" t="s">
        <v>1006</v>
      </c>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row>
    <row r="484" spans="1:54" ht="15.75" customHeight="1">
      <c r="A484" s="80" t="s">
        <v>414</v>
      </c>
      <c r="B484" s="235">
        <v>1</v>
      </c>
      <c r="C484" s="58">
        <v>2491</v>
      </c>
      <c r="D484" s="63"/>
      <c r="E484" s="58">
        <v>-1</v>
      </c>
      <c r="F484" s="58" t="s">
        <v>887</v>
      </c>
      <c r="G484" s="58" t="s">
        <v>886</v>
      </c>
      <c r="H484" s="58" t="s">
        <v>661</v>
      </c>
      <c r="I484" s="58" t="s">
        <v>1007</v>
      </c>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row>
    <row r="485" spans="1:54" ht="15.75" customHeight="1">
      <c r="A485" s="81" t="s">
        <v>417</v>
      </c>
      <c r="B485" s="235">
        <v>1</v>
      </c>
      <c r="C485" s="58">
        <v>2492</v>
      </c>
      <c r="D485" s="63"/>
      <c r="E485" s="63"/>
      <c r="F485" s="63"/>
      <c r="G485" s="63"/>
      <c r="H485" s="58" t="s">
        <v>661</v>
      </c>
      <c r="I485" s="58" t="s">
        <v>744</v>
      </c>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row>
    <row r="486" spans="1:54" ht="15.75" customHeight="1">
      <c r="A486" s="24" t="s">
        <v>419</v>
      </c>
      <c r="B486" s="235">
        <v>43836</v>
      </c>
      <c r="C486" s="58" t="s">
        <v>1008</v>
      </c>
      <c r="D486" s="63"/>
      <c r="E486" s="63"/>
      <c r="F486" s="63"/>
      <c r="G486" s="63"/>
      <c r="H486" s="63"/>
      <c r="I486" s="58" t="s">
        <v>1009</v>
      </c>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row>
    <row r="487" spans="1:54" ht="15.75" customHeight="1">
      <c r="A487" s="24" t="s">
        <v>421</v>
      </c>
      <c r="B487" s="235">
        <v>1</v>
      </c>
      <c r="C487" s="58">
        <v>2499</v>
      </c>
      <c r="D487" s="58">
        <v>2960</v>
      </c>
      <c r="E487" s="58">
        <v>1</v>
      </c>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row>
    <row r="488" spans="1:54" ht="15.75" customHeight="1">
      <c r="A488" s="24"/>
      <c r="B488" s="235">
        <v>2</v>
      </c>
      <c r="C488" s="58">
        <v>2500</v>
      </c>
      <c r="D488" s="58">
        <v>3300</v>
      </c>
      <c r="E488" s="58">
        <v>6</v>
      </c>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row>
    <row r="489" spans="1:54" ht="15.75" customHeight="1">
      <c r="A489" s="24"/>
      <c r="B489" s="235">
        <v>3</v>
      </c>
      <c r="C489" s="58">
        <v>2501</v>
      </c>
      <c r="D489" s="58">
        <v>3300</v>
      </c>
      <c r="E489" s="58">
        <v>0</v>
      </c>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row>
    <row r="490" spans="1:54" ht="15.75" customHeight="1">
      <c r="A490" s="24"/>
      <c r="B490" s="235">
        <v>4</v>
      </c>
      <c r="C490" s="58">
        <v>2502</v>
      </c>
      <c r="D490" s="58">
        <v>1530</v>
      </c>
      <c r="E490" s="58">
        <v>15</v>
      </c>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row>
    <row r="491" spans="1:54" ht="15.75" customHeight="1">
      <c r="A491" s="24"/>
      <c r="B491" s="235">
        <v>5</v>
      </c>
      <c r="C491" s="58">
        <v>2503</v>
      </c>
      <c r="D491" s="58">
        <v>2600</v>
      </c>
      <c r="E491" s="58">
        <v>0</v>
      </c>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row>
    <row r="492" spans="1:54" ht="15.75" customHeight="1">
      <c r="A492" s="24"/>
      <c r="B492" s="235">
        <v>43989</v>
      </c>
      <c r="C492" s="58" t="s">
        <v>1010</v>
      </c>
      <c r="D492" s="58" t="s">
        <v>1011</v>
      </c>
      <c r="E492" s="58">
        <v>0</v>
      </c>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row>
    <row r="493" spans="1:54" ht="15.75" customHeight="1">
      <c r="A493" s="24" t="s">
        <v>423</v>
      </c>
      <c r="B493" s="235" t="s">
        <v>19</v>
      </c>
      <c r="C493" s="58"/>
      <c r="D493" s="63"/>
      <c r="E493" s="63"/>
      <c r="F493" s="58"/>
      <c r="G493" s="58"/>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row>
    <row r="494" spans="1:54" ht="15.75" customHeight="1">
      <c r="A494" s="24" t="s">
        <v>425</v>
      </c>
      <c r="B494" s="235">
        <v>1</v>
      </c>
      <c r="C494" s="58">
        <v>2506</v>
      </c>
      <c r="D494" s="58">
        <v>3310</v>
      </c>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row>
    <row r="495" spans="1:54" ht="15.75" customHeight="1">
      <c r="A495" s="24" t="s">
        <v>427</v>
      </c>
      <c r="B495" s="235">
        <v>1</v>
      </c>
      <c r="C495" s="58">
        <v>2507</v>
      </c>
      <c r="D495" s="58" t="s">
        <v>1012</v>
      </c>
      <c r="E495" s="63"/>
      <c r="F495" s="63"/>
      <c r="G495" s="58">
        <v>39</v>
      </c>
      <c r="H495" s="63"/>
      <c r="I495" s="58" t="s">
        <v>1013</v>
      </c>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row>
    <row r="496" spans="1:54" ht="15.75" customHeight="1">
      <c r="A496" s="24"/>
      <c r="B496" s="235">
        <v>2</v>
      </c>
      <c r="C496" s="58">
        <v>2508</v>
      </c>
      <c r="D496" s="58">
        <v>3400</v>
      </c>
      <c r="E496" s="63"/>
      <c r="F496" s="63"/>
      <c r="G496" s="58">
        <v>39</v>
      </c>
      <c r="H496" s="63"/>
      <c r="I496" s="58" t="s">
        <v>1013</v>
      </c>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row>
    <row r="497" spans="1:54" ht="15.75" customHeight="1">
      <c r="A497" s="24" t="s">
        <v>429</v>
      </c>
      <c r="B497" s="235">
        <v>1</v>
      </c>
      <c r="C497" s="58">
        <v>2509</v>
      </c>
      <c r="D497" s="58">
        <v>2430</v>
      </c>
      <c r="E497" s="63"/>
      <c r="F497" s="63"/>
      <c r="G497" s="58" t="s">
        <v>877</v>
      </c>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row>
    <row r="498" spans="1:54" ht="15.75" customHeight="1">
      <c r="A498" s="24" t="s">
        <v>430</v>
      </c>
      <c r="B498" s="235">
        <v>1</v>
      </c>
      <c r="C498" s="58">
        <v>2510</v>
      </c>
      <c r="D498" s="58">
        <v>2600</v>
      </c>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row>
    <row r="499" spans="1:54" ht="15.75" customHeight="1">
      <c r="A499" s="24" t="s">
        <v>431</v>
      </c>
      <c r="B499" s="235">
        <v>43847</v>
      </c>
      <c r="C499" s="58" t="s">
        <v>1014</v>
      </c>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row>
    <row r="500" spans="1:54" ht="15.75" customHeight="1">
      <c r="A500" s="24" t="s">
        <v>434</v>
      </c>
      <c r="B500" s="235">
        <v>1</v>
      </c>
      <c r="C500" s="58">
        <v>2528</v>
      </c>
      <c r="D500" s="58">
        <v>1900</v>
      </c>
      <c r="E500" s="58">
        <v>15</v>
      </c>
      <c r="F500" s="58"/>
      <c r="G500" s="58">
        <v>32</v>
      </c>
      <c r="H500" s="63"/>
      <c r="I500" s="58" t="s">
        <v>1015</v>
      </c>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row>
    <row r="501" spans="1:54" ht="15.75" customHeight="1">
      <c r="A501" s="24"/>
      <c r="B501" s="235">
        <v>2</v>
      </c>
      <c r="C501" s="58">
        <v>2529</v>
      </c>
      <c r="D501" s="58">
        <v>1390</v>
      </c>
      <c r="E501" s="58">
        <v>7</v>
      </c>
      <c r="F501" s="58"/>
      <c r="G501" s="58" t="s">
        <v>883</v>
      </c>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row>
    <row r="502" spans="1:54" ht="15.75" customHeight="1">
      <c r="A502" s="77" t="s">
        <v>437</v>
      </c>
      <c r="B502" s="235">
        <v>1</v>
      </c>
      <c r="C502" s="58">
        <v>2530</v>
      </c>
      <c r="D502" s="63"/>
      <c r="E502" s="63"/>
      <c r="F502" s="63"/>
      <c r="G502" s="58">
        <v>38</v>
      </c>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row>
    <row r="503" spans="1:54" ht="15.75" customHeight="1">
      <c r="A503" s="77" t="s">
        <v>438</v>
      </c>
      <c r="B503" s="235">
        <v>1</v>
      </c>
      <c r="C503" s="58">
        <v>2531</v>
      </c>
      <c r="D503" s="58">
        <v>3250</v>
      </c>
      <c r="E503" s="63"/>
      <c r="F503" s="63"/>
      <c r="G503" s="58">
        <v>40</v>
      </c>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row>
    <row r="504" spans="1:54" ht="15.75" customHeight="1">
      <c r="A504" s="77" t="s">
        <v>439</v>
      </c>
      <c r="B504" s="235">
        <v>1</v>
      </c>
      <c r="C504" s="58">
        <v>2532</v>
      </c>
      <c r="D504" s="58">
        <v>2880</v>
      </c>
      <c r="E504" s="63"/>
      <c r="F504" s="63"/>
      <c r="G504" s="58" t="s">
        <v>756</v>
      </c>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row>
    <row r="505" spans="1:54" ht="15.75" customHeight="1">
      <c r="A505" s="77" t="s">
        <v>440</v>
      </c>
      <c r="B505" s="235">
        <v>1</v>
      </c>
      <c r="C505" s="58">
        <v>2533</v>
      </c>
      <c r="D505" s="58">
        <v>2980</v>
      </c>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row>
    <row r="506" spans="1:54" ht="15.75" customHeight="1">
      <c r="A506" s="77" t="s">
        <v>441</v>
      </c>
      <c r="B506" s="235">
        <v>43847</v>
      </c>
      <c r="C506" s="58" t="s">
        <v>1016</v>
      </c>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row>
    <row r="507" spans="1:54" ht="15.75" customHeight="1">
      <c r="A507" s="77" t="s">
        <v>442</v>
      </c>
      <c r="B507" s="235" t="s">
        <v>1017</v>
      </c>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row>
    <row r="508" spans="1:54" ht="15.75" customHeight="1">
      <c r="A508" s="80" t="s">
        <v>443</v>
      </c>
      <c r="B508" s="235" t="s">
        <v>1017</v>
      </c>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row>
    <row r="509" spans="1:54" ht="15.75" customHeight="1">
      <c r="A509" s="78" t="s">
        <v>444</v>
      </c>
      <c r="B509" s="235">
        <v>43845</v>
      </c>
      <c r="C509" s="58" t="s">
        <v>1018</v>
      </c>
      <c r="D509" s="63"/>
      <c r="E509" s="63"/>
      <c r="F509" s="63"/>
      <c r="G509" s="63"/>
      <c r="H509" s="63"/>
      <c r="I509" s="58" t="s">
        <v>1019</v>
      </c>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row>
    <row r="510" spans="1:54" ht="15.75" customHeight="1">
      <c r="A510" s="24" t="s">
        <v>175</v>
      </c>
      <c r="B510" s="235">
        <v>43838</v>
      </c>
      <c r="C510" s="58" t="s">
        <v>1020</v>
      </c>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row>
    <row r="511" spans="1:54" ht="15.75" customHeight="1">
      <c r="A511" s="24" t="s">
        <v>445</v>
      </c>
      <c r="B511" s="235">
        <v>43839</v>
      </c>
      <c r="C511" s="58" t="s">
        <v>1021</v>
      </c>
      <c r="D511" s="58"/>
      <c r="E511" s="58"/>
      <c r="F511" s="63"/>
      <c r="G511" s="58"/>
      <c r="H511" s="58"/>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row>
    <row r="512" spans="1:54" ht="15.75" customHeight="1">
      <c r="A512" s="24" t="s">
        <v>446</v>
      </c>
      <c r="B512" s="235" t="s">
        <v>1022</v>
      </c>
      <c r="C512" s="58" t="s">
        <v>1023</v>
      </c>
      <c r="D512" s="58"/>
      <c r="E512" s="58"/>
      <c r="F512" s="63"/>
      <c r="G512" s="58"/>
      <c r="H512" s="58"/>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row>
    <row r="513" spans="1:54" ht="15.75" customHeight="1">
      <c r="A513" s="24" t="s">
        <v>447</v>
      </c>
      <c r="B513" s="235">
        <v>1</v>
      </c>
      <c r="C513" s="58">
        <v>2623</v>
      </c>
      <c r="D513" s="58">
        <v>1230</v>
      </c>
      <c r="E513" s="58">
        <v>8</v>
      </c>
      <c r="F513" s="63"/>
      <c r="G513" s="58">
        <v>28</v>
      </c>
      <c r="H513" s="58" t="s">
        <v>735</v>
      </c>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row>
    <row r="514" spans="1:54" ht="15.75" customHeight="1">
      <c r="A514" s="24"/>
      <c r="B514" s="235">
        <v>2</v>
      </c>
      <c r="C514" s="58">
        <v>2624</v>
      </c>
      <c r="D514" s="58">
        <v>2260</v>
      </c>
      <c r="E514" s="58">
        <v>8</v>
      </c>
      <c r="F514" s="63"/>
      <c r="G514" s="58">
        <v>35</v>
      </c>
      <c r="H514" s="58" t="s">
        <v>661</v>
      </c>
      <c r="I514" s="58" t="s">
        <v>17</v>
      </c>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row>
    <row r="515" spans="1:54" ht="15.75" customHeight="1">
      <c r="A515" s="24"/>
      <c r="B515" s="235">
        <v>3</v>
      </c>
      <c r="C515" s="58">
        <v>2625</v>
      </c>
      <c r="D515" s="58">
        <v>3680</v>
      </c>
      <c r="E515" s="58">
        <v>1</v>
      </c>
      <c r="F515" s="63"/>
      <c r="G515" s="58">
        <v>41</v>
      </c>
      <c r="H515" s="58" t="s">
        <v>661</v>
      </c>
      <c r="I515" s="58" t="s">
        <v>1024</v>
      </c>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row>
    <row r="516" spans="1:54" ht="15.75" customHeight="1">
      <c r="A516" s="24"/>
      <c r="B516" s="235">
        <v>4</v>
      </c>
      <c r="C516" s="58">
        <v>2626</v>
      </c>
      <c r="D516" s="58">
        <v>4000</v>
      </c>
      <c r="E516" s="58">
        <v>1</v>
      </c>
      <c r="F516" s="63"/>
      <c r="G516" s="58">
        <v>38</v>
      </c>
      <c r="H516" s="58" t="s">
        <v>735</v>
      </c>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row>
    <row r="517" spans="1:54" ht="15.75" customHeight="1">
      <c r="A517" s="24"/>
      <c r="B517" s="235">
        <v>5</v>
      </c>
      <c r="C517" s="58">
        <v>2627</v>
      </c>
      <c r="D517" s="58">
        <v>3350</v>
      </c>
      <c r="E517" s="58">
        <v>2</v>
      </c>
      <c r="F517" s="63"/>
      <c r="G517" s="58">
        <v>38</v>
      </c>
      <c r="H517" s="58" t="s">
        <v>735</v>
      </c>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row>
    <row r="518" spans="1:54" ht="15.75" customHeight="1">
      <c r="A518" s="24"/>
      <c r="B518" s="235">
        <v>6</v>
      </c>
      <c r="C518" s="58">
        <v>2628</v>
      </c>
      <c r="D518" s="58">
        <v>3100</v>
      </c>
      <c r="E518" s="58">
        <v>1</v>
      </c>
      <c r="F518" s="63"/>
      <c r="G518" s="58">
        <v>38</v>
      </c>
      <c r="H518" s="58" t="s">
        <v>661</v>
      </c>
      <c r="I518" s="58" t="s">
        <v>1025</v>
      </c>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row>
    <row r="519" spans="1:54" ht="15.75" customHeight="1">
      <c r="A519" s="24" t="s">
        <v>449</v>
      </c>
      <c r="B519" s="235" t="s">
        <v>1026</v>
      </c>
      <c r="C519" s="58" t="s">
        <v>1027</v>
      </c>
      <c r="D519" s="63"/>
      <c r="E519" s="58" t="s">
        <v>1028</v>
      </c>
      <c r="F519" s="63"/>
      <c r="G519" s="58">
        <v>37.9</v>
      </c>
      <c r="H519" s="58">
        <v>25</v>
      </c>
      <c r="I519" s="58" t="s">
        <v>1029</v>
      </c>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row>
    <row r="520" spans="1:54" ht="15.75" customHeight="1">
      <c r="A520" s="24" t="s">
        <v>452</v>
      </c>
      <c r="B520" s="235" t="s">
        <v>1030</v>
      </c>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row>
    <row r="521" spans="1:54" ht="15.75" customHeight="1">
      <c r="A521" s="24" t="s">
        <v>453</v>
      </c>
      <c r="B521" s="235">
        <v>1</v>
      </c>
      <c r="C521" s="58">
        <v>2665</v>
      </c>
      <c r="D521" s="58">
        <v>3790</v>
      </c>
      <c r="E521" s="58">
        <v>20</v>
      </c>
      <c r="F521" s="63"/>
      <c r="G521" s="58" t="s">
        <v>782</v>
      </c>
      <c r="H521" s="58" t="s">
        <v>661</v>
      </c>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row>
    <row r="522" spans="1:54" ht="15.75" customHeight="1">
      <c r="A522" s="79"/>
      <c r="B522" s="235">
        <v>2</v>
      </c>
      <c r="C522" s="58">
        <v>2666</v>
      </c>
      <c r="D522" s="58">
        <v>3535</v>
      </c>
      <c r="E522" s="58">
        <v>31</v>
      </c>
      <c r="F522" s="63"/>
      <c r="G522" s="58" t="s">
        <v>903</v>
      </c>
      <c r="H522" s="58" t="s">
        <v>661</v>
      </c>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row>
    <row r="523" spans="1:54" ht="15.75" customHeight="1">
      <c r="A523" s="79"/>
      <c r="B523" s="235">
        <v>3</v>
      </c>
      <c r="C523" s="58">
        <v>2667</v>
      </c>
      <c r="D523" s="58">
        <v>2290</v>
      </c>
      <c r="E523" s="58">
        <v>31</v>
      </c>
      <c r="F523" s="63"/>
      <c r="G523" s="58" t="s">
        <v>751</v>
      </c>
      <c r="H523" s="58" t="s">
        <v>661</v>
      </c>
      <c r="I523" s="58" t="s">
        <v>1031</v>
      </c>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row>
    <row r="524" spans="1:54" ht="15.75" customHeight="1">
      <c r="A524" s="79"/>
      <c r="B524" s="235">
        <v>4</v>
      </c>
      <c r="C524" s="58">
        <v>2668</v>
      </c>
      <c r="D524" s="58">
        <v>3720</v>
      </c>
      <c r="E524" s="63"/>
      <c r="F524" s="63"/>
      <c r="G524" s="58" t="s">
        <v>790</v>
      </c>
      <c r="H524" s="58" t="s">
        <v>661</v>
      </c>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row>
    <row r="525" spans="1:54" ht="15.75" customHeight="1">
      <c r="A525" s="24" t="s">
        <v>456</v>
      </c>
      <c r="B525" s="235">
        <v>1</v>
      </c>
      <c r="C525" s="58">
        <v>2669</v>
      </c>
      <c r="D525" s="58">
        <v>2600</v>
      </c>
      <c r="E525" s="63"/>
      <c r="F525" s="63"/>
      <c r="G525" s="58">
        <v>38</v>
      </c>
      <c r="H525" s="63"/>
      <c r="I525" s="58" t="s">
        <v>1032</v>
      </c>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row>
    <row r="526" spans="1:54" ht="15.75" customHeight="1">
      <c r="A526" s="24" t="s">
        <v>457</v>
      </c>
      <c r="B526" s="235">
        <v>1</v>
      </c>
      <c r="C526" s="58">
        <v>2670</v>
      </c>
      <c r="D526" s="74">
        <v>3674</v>
      </c>
      <c r="E526" s="58">
        <v>0</v>
      </c>
      <c r="F526" s="63"/>
      <c r="G526" s="82" t="s">
        <v>782</v>
      </c>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row>
    <row r="527" spans="1:54" ht="15.75" customHeight="1">
      <c r="A527" s="24"/>
      <c r="B527" s="235">
        <v>2</v>
      </c>
      <c r="C527" s="58">
        <v>2671</v>
      </c>
      <c r="D527" s="58">
        <v>2980</v>
      </c>
      <c r="E527" s="58">
        <v>0</v>
      </c>
      <c r="F527" s="63"/>
      <c r="G527" s="82" t="s">
        <v>782</v>
      </c>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row>
    <row r="528" spans="1:54" ht="15.75" customHeight="1">
      <c r="A528" s="24"/>
      <c r="B528" s="235">
        <v>3</v>
      </c>
      <c r="C528" s="58">
        <v>2672</v>
      </c>
      <c r="D528" s="58">
        <v>3358</v>
      </c>
      <c r="E528" s="58">
        <v>60</v>
      </c>
      <c r="F528" s="63"/>
      <c r="G528" s="82" t="s">
        <v>782</v>
      </c>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row>
    <row r="529" spans="1:54" ht="15.75" customHeight="1">
      <c r="A529" s="24"/>
      <c r="B529" s="235">
        <v>4</v>
      </c>
      <c r="C529" s="58">
        <v>2673</v>
      </c>
      <c r="D529" s="58">
        <v>2866</v>
      </c>
      <c r="E529" s="58">
        <v>0</v>
      </c>
      <c r="F529" s="63"/>
      <c r="G529" s="82" t="s">
        <v>822</v>
      </c>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row>
    <row r="530" spans="1:54" ht="15.75" customHeight="1">
      <c r="A530" s="24"/>
      <c r="B530" s="235">
        <v>5</v>
      </c>
      <c r="C530" s="58">
        <v>2674</v>
      </c>
      <c r="D530" s="58">
        <v>4574</v>
      </c>
      <c r="E530" s="58">
        <v>0</v>
      </c>
      <c r="F530" s="63"/>
      <c r="G530" s="82">
        <v>41</v>
      </c>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row>
    <row r="531" spans="1:54" ht="15.75" customHeight="1">
      <c r="A531" s="24"/>
      <c r="B531" s="235">
        <v>6</v>
      </c>
      <c r="C531" s="58">
        <v>2675</v>
      </c>
      <c r="D531" s="58">
        <v>3402</v>
      </c>
      <c r="E531" s="58">
        <v>0</v>
      </c>
      <c r="F531" s="63"/>
      <c r="G531" s="82" t="s">
        <v>1033</v>
      </c>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row>
    <row r="532" spans="1:54" ht="15.75" customHeight="1">
      <c r="A532" s="24"/>
      <c r="B532" s="235">
        <v>7</v>
      </c>
      <c r="C532" s="58">
        <v>2676</v>
      </c>
      <c r="D532" s="58">
        <v>2788</v>
      </c>
      <c r="E532" s="58">
        <v>0</v>
      </c>
      <c r="F532" s="63"/>
      <c r="G532" s="82" t="s">
        <v>747</v>
      </c>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row>
    <row r="533" spans="1:54" ht="15.75" customHeight="1">
      <c r="A533" s="24" t="s">
        <v>461</v>
      </c>
      <c r="B533" s="235" t="s">
        <v>1030</v>
      </c>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row>
    <row r="534" spans="1:54" ht="15.75" customHeight="1">
      <c r="A534" s="24" t="s">
        <v>463</v>
      </c>
      <c r="B534" s="235">
        <v>43843</v>
      </c>
      <c r="C534" s="58" t="s">
        <v>1034</v>
      </c>
      <c r="D534" s="63"/>
      <c r="E534" s="63"/>
      <c r="F534" s="63"/>
      <c r="G534" s="63"/>
      <c r="H534" s="58">
        <v>1</v>
      </c>
      <c r="I534" s="58" t="s">
        <v>1035</v>
      </c>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row>
    <row r="535" spans="1:54" ht="15.75" customHeight="1">
      <c r="A535" s="24" t="s">
        <v>457</v>
      </c>
      <c r="B535" s="235" t="s">
        <v>803</v>
      </c>
      <c r="C535" s="58" t="s">
        <v>1036</v>
      </c>
      <c r="D535" s="63"/>
      <c r="E535" s="63"/>
      <c r="F535" s="63"/>
      <c r="G535" s="63"/>
      <c r="H535" s="63"/>
      <c r="I535" s="58" t="s">
        <v>1037</v>
      </c>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row>
    <row r="536" spans="1:54" ht="15.75" customHeight="1">
      <c r="A536" s="83" t="s">
        <v>467</v>
      </c>
      <c r="B536" s="187">
        <v>1</v>
      </c>
      <c r="C536" s="84">
        <v>3568</v>
      </c>
      <c r="D536" s="84">
        <v>4170</v>
      </c>
      <c r="E536" s="85"/>
      <c r="F536" s="85"/>
      <c r="G536" s="84" t="s">
        <v>808</v>
      </c>
      <c r="H536" s="85"/>
      <c r="I536" s="85"/>
      <c r="J536" s="85"/>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c r="AK536" s="86"/>
      <c r="AL536" s="86"/>
      <c r="AM536" s="86"/>
      <c r="AN536" s="86"/>
      <c r="AO536" s="86"/>
      <c r="AP536" s="86"/>
      <c r="AQ536" s="86"/>
      <c r="AR536" s="86"/>
      <c r="AS536" s="86"/>
      <c r="AT536" s="86"/>
      <c r="AU536" s="86"/>
      <c r="AV536" s="86"/>
      <c r="AW536" s="86"/>
      <c r="AX536" s="86"/>
      <c r="AY536" s="86"/>
      <c r="AZ536" s="86"/>
      <c r="BA536" s="86"/>
      <c r="BB536" s="86"/>
    </row>
    <row r="537" spans="1:54" ht="15.75" customHeight="1">
      <c r="A537" s="24" t="s">
        <v>468</v>
      </c>
      <c r="B537" s="235">
        <v>1</v>
      </c>
      <c r="C537" s="58">
        <v>2733</v>
      </c>
      <c r="D537" s="58">
        <v>3280</v>
      </c>
      <c r="E537" s="58"/>
      <c r="F537" s="58"/>
      <c r="G537" s="58">
        <v>34</v>
      </c>
      <c r="H537" s="58"/>
      <c r="I537" s="58"/>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row>
    <row r="538" spans="1:54" ht="15.75" customHeight="1">
      <c r="A538" s="24" t="s">
        <v>469</v>
      </c>
      <c r="B538" s="235" t="s">
        <v>1038</v>
      </c>
      <c r="C538" s="58" t="s">
        <v>1039</v>
      </c>
      <c r="D538" s="58" t="s">
        <v>1040</v>
      </c>
      <c r="E538" s="58"/>
      <c r="F538" s="58" t="s">
        <v>696</v>
      </c>
      <c r="G538" s="58"/>
      <c r="H538" s="58"/>
      <c r="I538" s="58"/>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row>
    <row r="539" spans="1:54" ht="15.75" customHeight="1">
      <c r="A539" s="24"/>
      <c r="B539" s="235"/>
      <c r="C539" s="63"/>
      <c r="D539" s="58" t="s">
        <v>1041</v>
      </c>
      <c r="E539" s="58"/>
      <c r="F539" s="58"/>
      <c r="G539" s="58"/>
      <c r="H539" s="58"/>
      <c r="I539" s="58"/>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row>
    <row r="540" spans="1:54" ht="15.75" customHeight="1">
      <c r="A540" s="24" t="s">
        <v>471</v>
      </c>
      <c r="B540" s="235">
        <v>1</v>
      </c>
      <c r="C540" s="58">
        <v>2803</v>
      </c>
      <c r="D540" s="58">
        <v>3100</v>
      </c>
      <c r="E540" s="58">
        <v>8</v>
      </c>
      <c r="F540" s="58"/>
      <c r="G540" s="58" t="s">
        <v>914</v>
      </c>
      <c r="H540" s="58"/>
      <c r="I540" s="58"/>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row>
    <row r="541" spans="1:54" ht="15.75" customHeight="1">
      <c r="A541" s="24" t="s">
        <v>472</v>
      </c>
      <c r="B541" s="235">
        <v>1</v>
      </c>
      <c r="C541" s="58">
        <v>2804</v>
      </c>
      <c r="D541" s="58">
        <v>4140</v>
      </c>
      <c r="E541" s="58"/>
      <c r="F541" s="58"/>
      <c r="G541" s="58" t="s">
        <v>786</v>
      </c>
      <c r="H541" s="58"/>
      <c r="I541" s="58"/>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row>
    <row r="542" spans="1:54" ht="15.75" customHeight="1">
      <c r="A542" s="24"/>
      <c r="B542" s="235">
        <v>2</v>
      </c>
      <c r="C542" s="58">
        <v>2805</v>
      </c>
      <c r="D542" s="58">
        <v>3450</v>
      </c>
      <c r="E542" s="58"/>
      <c r="F542" s="58"/>
      <c r="G542" s="58" t="s">
        <v>903</v>
      </c>
      <c r="H542" s="58"/>
      <c r="I542" s="58"/>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row>
    <row r="543" spans="1:54" ht="15.75" customHeight="1">
      <c r="A543" s="24" t="s">
        <v>1042</v>
      </c>
      <c r="B543" s="235" t="s">
        <v>1043</v>
      </c>
      <c r="C543" s="63"/>
      <c r="D543" s="58"/>
      <c r="E543" s="58"/>
      <c r="F543" s="58"/>
      <c r="G543" s="58"/>
      <c r="H543" s="58"/>
      <c r="I543" s="58"/>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row>
    <row r="544" spans="1:54" ht="15.75" customHeight="1">
      <c r="A544" s="24" t="s">
        <v>475</v>
      </c>
      <c r="B544" s="235" t="s">
        <v>1043</v>
      </c>
      <c r="C544" s="63"/>
      <c r="D544" s="58">
        <v>1070</v>
      </c>
      <c r="E544" s="58"/>
      <c r="F544" s="58"/>
      <c r="G544" s="58" t="s">
        <v>883</v>
      </c>
      <c r="H544" s="58"/>
      <c r="I544" s="58"/>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row>
    <row r="545" spans="1:54" ht="15.75" customHeight="1">
      <c r="A545" s="24"/>
      <c r="B545" s="235"/>
      <c r="C545" s="63"/>
      <c r="D545" s="58">
        <v>329</v>
      </c>
      <c r="E545" s="58"/>
      <c r="F545" s="58"/>
      <c r="G545" s="58" t="s">
        <v>1044</v>
      </c>
      <c r="H545" s="58"/>
      <c r="I545" s="58"/>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row>
    <row r="546" spans="1:54" ht="15.75" customHeight="1">
      <c r="A546" s="24"/>
      <c r="B546" s="235"/>
      <c r="C546" s="63"/>
      <c r="D546" s="58">
        <v>2895</v>
      </c>
      <c r="E546" s="63"/>
      <c r="F546" s="63"/>
      <c r="G546" s="58" t="s">
        <v>747</v>
      </c>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row>
    <row r="547" spans="1:54" ht="15.75" customHeight="1">
      <c r="A547" s="79"/>
      <c r="B547" s="235"/>
      <c r="C547" s="63"/>
      <c r="D547" s="58">
        <v>680</v>
      </c>
      <c r="E547" s="63"/>
      <c r="F547" s="63"/>
      <c r="G547" s="58" t="s">
        <v>1045</v>
      </c>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row>
    <row r="548" spans="1:54" ht="15.75" customHeight="1">
      <c r="A548" s="79"/>
      <c r="B548" s="235"/>
      <c r="C548" s="63"/>
      <c r="D548" s="58">
        <v>1430</v>
      </c>
      <c r="E548" s="63"/>
      <c r="F548" s="63"/>
      <c r="G548" s="58" t="s">
        <v>984</v>
      </c>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row>
    <row r="549" spans="1:54" ht="15.75" customHeight="1">
      <c r="A549" s="24" t="s">
        <v>478</v>
      </c>
      <c r="B549" s="235">
        <v>1</v>
      </c>
      <c r="C549" s="58">
        <v>2806</v>
      </c>
      <c r="D549" s="58">
        <v>2380</v>
      </c>
      <c r="E549" s="58">
        <v>-12</v>
      </c>
      <c r="F549" s="58">
        <v>31</v>
      </c>
      <c r="G549" s="58">
        <v>31</v>
      </c>
      <c r="H549" s="58" t="s">
        <v>735</v>
      </c>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row>
    <row r="550" spans="1:54" ht="15.75" customHeight="1">
      <c r="A550" s="24"/>
      <c r="B550" s="235">
        <v>2</v>
      </c>
      <c r="C550" s="58">
        <v>2807</v>
      </c>
      <c r="D550" s="58">
        <v>3875</v>
      </c>
      <c r="E550" s="58">
        <v>-3</v>
      </c>
      <c r="F550" s="58">
        <v>40</v>
      </c>
      <c r="G550" s="58">
        <v>40</v>
      </c>
      <c r="H550" s="58" t="s">
        <v>661</v>
      </c>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row>
    <row r="551" spans="1:54" ht="15.75" customHeight="1">
      <c r="A551" s="24"/>
      <c r="B551" s="235">
        <v>3</v>
      </c>
      <c r="C551" s="58">
        <v>2808</v>
      </c>
      <c r="D551" s="58">
        <v>1255</v>
      </c>
      <c r="E551" s="58">
        <v>0</v>
      </c>
      <c r="F551" s="58" t="s">
        <v>887</v>
      </c>
      <c r="G551" s="58" t="s">
        <v>887</v>
      </c>
      <c r="H551" s="58" t="s">
        <v>735</v>
      </c>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row>
    <row r="552" spans="1:54" ht="15.75" customHeight="1">
      <c r="A552" s="24" t="s">
        <v>449</v>
      </c>
      <c r="B552" s="235">
        <v>1</v>
      </c>
      <c r="C552" s="58">
        <v>2809</v>
      </c>
      <c r="D552" s="58">
        <v>2540</v>
      </c>
      <c r="E552" s="58">
        <v>3</v>
      </c>
      <c r="F552" s="58" t="s">
        <v>815</v>
      </c>
      <c r="G552" s="58" t="s">
        <v>745</v>
      </c>
      <c r="H552" s="58" t="s">
        <v>661</v>
      </c>
      <c r="I552" s="58" t="s">
        <v>1046</v>
      </c>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row>
    <row r="553" spans="1:54" ht="15.75" customHeight="1">
      <c r="A553" s="24" t="s">
        <v>480</v>
      </c>
      <c r="B553" s="235">
        <v>1</v>
      </c>
      <c r="C553" s="58">
        <v>2810</v>
      </c>
      <c r="D553" s="58">
        <v>4040</v>
      </c>
      <c r="E553" s="63"/>
      <c r="F553" s="58"/>
      <c r="G553" s="58" t="s">
        <v>906</v>
      </c>
      <c r="H553" s="63"/>
      <c r="I553" s="58"/>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row>
    <row r="554" spans="1:54" ht="15.75" customHeight="1">
      <c r="A554" s="24"/>
      <c r="B554" s="235">
        <v>2</v>
      </c>
      <c r="C554" s="58">
        <v>2811</v>
      </c>
      <c r="D554" s="58">
        <v>1100</v>
      </c>
      <c r="E554" s="63"/>
      <c r="F554" s="63"/>
      <c r="G554" s="58" t="s">
        <v>965</v>
      </c>
      <c r="H554" s="58" t="s">
        <v>735</v>
      </c>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row>
    <row r="555" spans="1:54" ht="15.75" customHeight="1">
      <c r="A555" s="24"/>
      <c r="B555" s="235">
        <v>3</v>
      </c>
      <c r="C555" s="58">
        <v>2812</v>
      </c>
      <c r="D555" s="58">
        <v>4020</v>
      </c>
      <c r="E555" s="63"/>
      <c r="F555" s="63"/>
      <c r="G555" s="58" t="s">
        <v>760</v>
      </c>
      <c r="H555" s="58" t="s">
        <v>661</v>
      </c>
      <c r="I555" s="58" t="s">
        <v>1047</v>
      </c>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row>
    <row r="556" spans="1:54" ht="15.75" customHeight="1">
      <c r="A556" s="24"/>
      <c r="B556" s="235">
        <v>4</v>
      </c>
      <c r="C556" s="58">
        <v>2813</v>
      </c>
      <c r="D556" s="58">
        <v>3670</v>
      </c>
      <c r="E556" s="63"/>
      <c r="F556" s="63"/>
      <c r="G556" s="58" t="s">
        <v>737</v>
      </c>
      <c r="H556" s="58" t="s">
        <v>735</v>
      </c>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row>
    <row r="557" spans="1:54" ht="15.75" customHeight="1">
      <c r="A557" s="24" t="s">
        <v>483</v>
      </c>
      <c r="B557" s="235">
        <v>1</v>
      </c>
      <c r="C557" s="58">
        <v>2814</v>
      </c>
      <c r="D557" s="58">
        <v>1705</v>
      </c>
      <c r="E557" s="63"/>
      <c r="F557" s="63"/>
      <c r="G557" s="58" t="s">
        <v>875</v>
      </c>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row>
    <row r="558" spans="1:54" ht="15.75" customHeight="1">
      <c r="A558" s="24" t="s">
        <v>484</v>
      </c>
      <c r="B558" s="235">
        <v>1</v>
      </c>
      <c r="C558" s="58">
        <v>2815</v>
      </c>
      <c r="D558" s="58">
        <v>2700</v>
      </c>
      <c r="E558" s="63"/>
      <c r="F558" s="63"/>
      <c r="G558" s="58" t="s">
        <v>737</v>
      </c>
      <c r="H558" s="63"/>
      <c r="I558" s="58" t="s">
        <v>1048</v>
      </c>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row>
    <row r="559" spans="1:54" ht="15.75" customHeight="1">
      <c r="A559" s="24" t="s">
        <v>485</v>
      </c>
      <c r="B559" s="235">
        <v>1</v>
      </c>
      <c r="C559" s="58">
        <v>2816</v>
      </c>
      <c r="D559" s="58">
        <v>3160</v>
      </c>
      <c r="E559" s="63"/>
      <c r="F559" s="58" t="s">
        <v>756</v>
      </c>
      <c r="G559" s="58" t="s">
        <v>740</v>
      </c>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row>
    <row r="560" spans="1:54" ht="15.75" customHeight="1">
      <c r="A560" s="24"/>
      <c r="B560" s="235">
        <v>2</v>
      </c>
      <c r="C560" s="58">
        <v>2817</v>
      </c>
      <c r="D560" s="58">
        <v>3870</v>
      </c>
      <c r="E560" s="63"/>
      <c r="F560" s="58">
        <v>38</v>
      </c>
      <c r="G560" s="58">
        <v>38</v>
      </c>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row>
    <row r="561" spans="1:54" ht="15.75" customHeight="1">
      <c r="A561" s="24"/>
      <c r="B561" s="235">
        <v>3</v>
      </c>
      <c r="C561" s="58">
        <v>2818</v>
      </c>
      <c r="D561" s="58">
        <v>2410</v>
      </c>
      <c r="E561" s="63"/>
      <c r="F561" s="58" t="s">
        <v>916</v>
      </c>
      <c r="G561" s="58" t="s">
        <v>745</v>
      </c>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row>
    <row r="562" spans="1:54" ht="15.75" customHeight="1">
      <c r="A562" s="24"/>
      <c r="B562" s="235">
        <v>4</v>
      </c>
      <c r="C562" s="58">
        <v>2819</v>
      </c>
      <c r="D562" s="58">
        <v>2770</v>
      </c>
      <c r="E562" s="63"/>
      <c r="F562" s="58" t="s">
        <v>748</v>
      </c>
      <c r="G562" s="58" t="s">
        <v>737</v>
      </c>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row>
    <row r="563" spans="1:54" ht="15.75" customHeight="1">
      <c r="A563" s="24"/>
      <c r="B563" s="235">
        <v>5</v>
      </c>
      <c r="C563" s="58">
        <v>2820</v>
      </c>
      <c r="D563" s="58">
        <v>3000</v>
      </c>
      <c r="E563" s="63"/>
      <c r="F563" s="58">
        <v>40</v>
      </c>
      <c r="G563" s="58">
        <v>40</v>
      </c>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row>
    <row r="564" spans="1:54" ht="15.75" customHeight="1">
      <c r="A564" s="24"/>
      <c r="B564" s="235">
        <v>6</v>
      </c>
      <c r="C564" s="58">
        <v>2821</v>
      </c>
      <c r="D564" s="58">
        <v>2200</v>
      </c>
      <c r="E564" s="63"/>
      <c r="F564" s="58">
        <v>33</v>
      </c>
      <c r="G564" s="58">
        <v>33</v>
      </c>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row>
    <row r="565" spans="1:54" ht="15.75" customHeight="1">
      <c r="A565" s="24"/>
      <c r="B565" s="235">
        <v>7</v>
      </c>
      <c r="C565" s="58">
        <v>2822</v>
      </c>
      <c r="D565" s="58">
        <v>3250</v>
      </c>
      <c r="E565" s="63"/>
      <c r="F565" s="58">
        <v>40</v>
      </c>
      <c r="G565" s="58">
        <v>40</v>
      </c>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row>
    <row r="566" spans="1:54" ht="15.75" customHeight="1">
      <c r="A566" s="24"/>
      <c r="B566" s="235">
        <v>8</v>
      </c>
      <c r="C566" s="58">
        <v>2823</v>
      </c>
      <c r="D566" s="58">
        <v>2840</v>
      </c>
      <c r="E566" s="63"/>
      <c r="F566" s="58" t="s">
        <v>935</v>
      </c>
      <c r="G566" s="58" t="s">
        <v>769</v>
      </c>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row>
    <row r="567" spans="1:54" ht="15.75" customHeight="1">
      <c r="A567" s="24"/>
      <c r="B567" s="235">
        <v>9</v>
      </c>
      <c r="C567" s="58">
        <v>2824</v>
      </c>
      <c r="D567" s="58">
        <v>2380</v>
      </c>
      <c r="E567" s="63"/>
      <c r="F567" s="58" t="s">
        <v>793</v>
      </c>
      <c r="G567" s="58" t="s">
        <v>916</v>
      </c>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row>
    <row r="568" spans="1:54" ht="15.75" customHeight="1">
      <c r="A568" s="24" t="s">
        <v>487</v>
      </c>
      <c r="B568" s="235">
        <v>1</v>
      </c>
      <c r="C568" s="58">
        <v>2825</v>
      </c>
      <c r="D568" s="63"/>
      <c r="E568" s="63"/>
      <c r="F568" s="63"/>
      <c r="G568" s="58" t="s">
        <v>969</v>
      </c>
      <c r="H568" s="63"/>
      <c r="I568" s="58" t="s">
        <v>1049</v>
      </c>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row>
    <row r="569" spans="1:54" ht="15.75" customHeight="1">
      <c r="A569" s="24" t="s">
        <v>488</v>
      </c>
      <c r="B569" s="235">
        <v>2</v>
      </c>
      <c r="C569" s="58" t="s">
        <v>1050</v>
      </c>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row>
    <row r="570" spans="1:54" ht="15.75" customHeight="1">
      <c r="A570" s="24" t="s">
        <v>489</v>
      </c>
      <c r="B570" s="235">
        <v>3</v>
      </c>
      <c r="C570" s="58" t="s">
        <v>1051</v>
      </c>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row>
    <row r="571" spans="1:54" ht="15.75" customHeight="1">
      <c r="A571" s="24" t="s">
        <v>492</v>
      </c>
      <c r="B571" s="235"/>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row>
    <row r="572" spans="1:54" ht="15.75" customHeight="1">
      <c r="A572" s="24" t="s">
        <v>496</v>
      </c>
      <c r="B572" s="235">
        <v>43846</v>
      </c>
      <c r="C572" s="58" t="s">
        <v>1052</v>
      </c>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row>
    <row r="573" spans="1:54" ht="15.75" customHeight="1">
      <c r="A573" s="24" t="s">
        <v>498</v>
      </c>
      <c r="B573" s="235">
        <v>1</v>
      </c>
      <c r="C573" s="58">
        <v>2847</v>
      </c>
      <c r="D573" s="63"/>
      <c r="E573" s="63"/>
      <c r="F573" s="63"/>
      <c r="G573" s="58" t="s">
        <v>779</v>
      </c>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row>
    <row r="574" spans="1:54" ht="15.75" customHeight="1">
      <c r="A574" s="24" t="s">
        <v>499</v>
      </c>
      <c r="B574" s="235">
        <v>1</v>
      </c>
      <c r="C574" s="58">
        <v>2848</v>
      </c>
      <c r="D574" s="58">
        <v>2520</v>
      </c>
      <c r="E574" s="63"/>
      <c r="F574" s="63"/>
      <c r="G574" s="58" t="s">
        <v>757</v>
      </c>
      <c r="H574" s="58" t="s">
        <v>1053</v>
      </c>
      <c r="I574" s="58" t="s">
        <v>1054</v>
      </c>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row>
    <row r="575" spans="1:54" ht="15.75" customHeight="1">
      <c r="A575" s="24"/>
      <c r="B575" s="235">
        <v>2</v>
      </c>
      <c r="C575" s="58">
        <v>2849</v>
      </c>
      <c r="D575" s="58">
        <v>3520</v>
      </c>
      <c r="E575" s="63"/>
      <c r="F575" s="63"/>
      <c r="G575" s="58" t="s">
        <v>759</v>
      </c>
      <c r="H575" s="63"/>
      <c r="I575" s="58" t="s">
        <v>621</v>
      </c>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row>
    <row r="576" spans="1:54" ht="14.5">
      <c r="A576" s="24" t="s">
        <v>501</v>
      </c>
      <c r="B576" s="235">
        <v>43840</v>
      </c>
      <c r="C576" s="31" t="s">
        <v>1055</v>
      </c>
      <c r="D576" s="31" t="s">
        <v>1056</v>
      </c>
      <c r="E576" s="63"/>
      <c r="F576" s="63"/>
      <c r="G576" s="31" t="s">
        <v>1057</v>
      </c>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row>
    <row r="577" spans="1:54" ht="15.75" customHeight="1">
      <c r="A577" s="24" t="s">
        <v>505</v>
      </c>
      <c r="B577" s="235">
        <v>43855</v>
      </c>
      <c r="C577" s="58" t="s">
        <v>1058</v>
      </c>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row>
    <row r="578" spans="1:54" ht="15.75" customHeight="1">
      <c r="A578" s="24" t="s">
        <v>507</v>
      </c>
      <c r="B578" s="235">
        <v>1</v>
      </c>
      <c r="C578" s="58">
        <v>2885</v>
      </c>
      <c r="D578" s="58">
        <v>2900</v>
      </c>
      <c r="E578" s="63"/>
      <c r="F578" s="63"/>
      <c r="G578" s="63"/>
      <c r="H578" s="63"/>
      <c r="I578" s="58" t="s">
        <v>621</v>
      </c>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row>
    <row r="579" spans="1:54" ht="15.75" customHeight="1">
      <c r="A579" s="24" t="s">
        <v>510</v>
      </c>
      <c r="B579" s="235" t="s">
        <v>1059</v>
      </c>
      <c r="C579" s="58" t="s">
        <v>1060</v>
      </c>
      <c r="D579" s="58" t="s">
        <v>1061</v>
      </c>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row>
    <row r="580" spans="1:54" ht="15.75" customHeight="1">
      <c r="A580" s="24"/>
      <c r="B580" s="235"/>
      <c r="C580" s="63"/>
      <c r="D580" s="58" t="s">
        <v>1062</v>
      </c>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row>
    <row r="581" spans="1:54" ht="15.75" customHeight="1">
      <c r="A581" s="24"/>
      <c r="B581" s="235"/>
      <c r="C581" s="63"/>
      <c r="D581" s="58" t="s">
        <v>1063</v>
      </c>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row>
    <row r="582" spans="1:54" ht="15.75" customHeight="1">
      <c r="A582" s="24"/>
      <c r="B582" s="235"/>
      <c r="C582" s="63"/>
      <c r="D582" s="58" t="s">
        <v>1064</v>
      </c>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row>
    <row r="583" spans="1:54" ht="15.75" customHeight="1">
      <c r="A583" s="24"/>
      <c r="B583" s="235"/>
      <c r="C583" s="63"/>
      <c r="D583" s="58" t="s">
        <v>1065</v>
      </c>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row>
    <row r="584" spans="1:54" ht="15.75" customHeight="1">
      <c r="A584" s="24" t="s">
        <v>511</v>
      </c>
      <c r="B584" s="235">
        <v>43850</v>
      </c>
      <c r="C584" s="58" t="s">
        <v>1066</v>
      </c>
      <c r="D584" s="26" t="s">
        <v>1067</v>
      </c>
      <c r="E584" s="63"/>
      <c r="F584" s="63"/>
      <c r="G584" s="26" t="s">
        <v>512</v>
      </c>
      <c r="H584" s="58" t="s">
        <v>1068</v>
      </c>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row>
    <row r="585" spans="1:54" ht="15.75" customHeight="1">
      <c r="A585" s="24" t="s">
        <v>514</v>
      </c>
      <c r="B585" s="235">
        <v>1</v>
      </c>
      <c r="C585" s="58">
        <v>3040</v>
      </c>
      <c r="D585" s="58">
        <v>3110</v>
      </c>
      <c r="E585" s="63"/>
      <c r="F585" s="63"/>
      <c r="G585" s="58" t="s">
        <v>759</v>
      </c>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row>
    <row r="586" spans="1:54" ht="15.75" customHeight="1">
      <c r="A586" s="24" t="s">
        <v>515</v>
      </c>
      <c r="B586" s="235">
        <v>43854</v>
      </c>
      <c r="C586" s="58" t="s">
        <v>1069</v>
      </c>
      <c r="D586" s="58" t="s">
        <v>1070</v>
      </c>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row>
    <row r="587" spans="1:54" ht="15.75" customHeight="1">
      <c r="A587" s="24"/>
      <c r="B587" s="235"/>
      <c r="C587" s="63"/>
      <c r="D587" s="58" t="s">
        <v>1071</v>
      </c>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row>
    <row r="588" spans="1:54" ht="15.75" customHeight="1">
      <c r="A588" s="24" t="s">
        <v>520</v>
      </c>
      <c r="B588" s="235" t="s">
        <v>940</v>
      </c>
      <c r="C588" s="58" t="s">
        <v>1072</v>
      </c>
      <c r="D588" s="63"/>
      <c r="E588" s="63"/>
      <c r="F588" s="63"/>
      <c r="G588" s="63"/>
      <c r="H588" s="63"/>
      <c r="I588" s="58" t="s">
        <v>1073</v>
      </c>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row>
    <row r="589" spans="1:54" ht="15.75" customHeight="1">
      <c r="A589" s="24" t="s">
        <v>112</v>
      </c>
      <c r="B589" s="235">
        <v>43851</v>
      </c>
      <c r="C589" s="58" t="s">
        <v>1074</v>
      </c>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row>
    <row r="590" spans="1:54" ht="15.75" customHeight="1">
      <c r="A590" s="24" t="s">
        <v>524</v>
      </c>
      <c r="B590" s="235" t="s">
        <v>700</v>
      </c>
      <c r="C590" s="58"/>
      <c r="D590" s="58">
        <v>300</v>
      </c>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row>
    <row r="591" spans="1:54" ht="15.75" customHeight="1">
      <c r="A591" s="24" t="s">
        <v>525</v>
      </c>
      <c r="B591" s="235">
        <v>1</v>
      </c>
      <c r="C591" s="58">
        <v>3137</v>
      </c>
      <c r="D591" s="58">
        <v>3240</v>
      </c>
      <c r="E591" s="58">
        <v>3</v>
      </c>
      <c r="F591" s="63"/>
      <c r="G591" s="58" t="s">
        <v>740</v>
      </c>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row>
    <row r="592" spans="1:54" ht="15.75" customHeight="1">
      <c r="A592" s="24"/>
      <c r="B592" s="235">
        <v>2</v>
      </c>
      <c r="C592" s="58">
        <v>3138</v>
      </c>
      <c r="D592" s="58">
        <v>3110</v>
      </c>
      <c r="E592" s="58">
        <v>0</v>
      </c>
      <c r="F592" s="63"/>
      <c r="G592" s="58">
        <v>40</v>
      </c>
      <c r="H592" s="63"/>
      <c r="I592" s="58" t="s">
        <v>1075</v>
      </c>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row>
    <row r="593" spans="1:54" ht="15.75" customHeight="1">
      <c r="A593" s="24"/>
      <c r="B593" s="235">
        <v>3</v>
      </c>
      <c r="C593" s="58">
        <v>3139</v>
      </c>
      <c r="D593" s="58">
        <v>3350</v>
      </c>
      <c r="E593" s="58">
        <v>15</v>
      </c>
      <c r="F593" s="63"/>
      <c r="G593" s="58" t="s">
        <v>782</v>
      </c>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row>
    <row r="594" spans="1:54" ht="15.75" customHeight="1">
      <c r="A594" s="24"/>
      <c r="B594" s="235">
        <v>4</v>
      </c>
      <c r="C594" s="58">
        <v>3140</v>
      </c>
      <c r="D594" s="58">
        <v>2180</v>
      </c>
      <c r="E594" s="58">
        <v>8</v>
      </c>
      <c r="F594" s="63"/>
      <c r="G594" s="58" t="s">
        <v>763</v>
      </c>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row>
    <row r="595" spans="1:54" ht="15.75" customHeight="1">
      <c r="A595" s="24"/>
      <c r="B595" s="235">
        <v>5</v>
      </c>
      <c r="C595" s="58">
        <v>3141</v>
      </c>
      <c r="D595" s="58">
        <v>2840</v>
      </c>
      <c r="E595" s="58">
        <v>0</v>
      </c>
      <c r="F595" s="63"/>
      <c r="G595" s="58" t="s">
        <v>808</v>
      </c>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row>
    <row r="596" spans="1:54" ht="15.75" customHeight="1">
      <c r="A596" s="24"/>
      <c r="B596" s="235">
        <v>6</v>
      </c>
      <c r="C596" s="58">
        <v>3142</v>
      </c>
      <c r="D596" s="58">
        <v>3020</v>
      </c>
      <c r="E596" s="58">
        <v>0</v>
      </c>
      <c r="F596" s="63"/>
      <c r="G596" s="58" t="s">
        <v>895</v>
      </c>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row>
    <row r="597" spans="1:54" ht="15.75" customHeight="1">
      <c r="A597" s="24"/>
      <c r="B597" s="235">
        <v>7</v>
      </c>
      <c r="C597" s="58">
        <v>3143</v>
      </c>
      <c r="D597" s="58">
        <v>2820</v>
      </c>
      <c r="E597" s="58">
        <v>1</v>
      </c>
      <c r="F597" s="63"/>
      <c r="G597" s="58" t="s">
        <v>737</v>
      </c>
      <c r="H597" s="63"/>
      <c r="I597" s="58" t="s">
        <v>1075</v>
      </c>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row>
    <row r="598" spans="1:54" ht="15.75" customHeight="1">
      <c r="A598" s="24"/>
      <c r="B598" s="235">
        <v>8</v>
      </c>
      <c r="C598" s="58">
        <v>3144</v>
      </c>
      <c r="D598" s="58">
        <v>3670</v>
      </c>
      <c r="E598" s="58">
        <v>8</v>
      </c>
      <c r="F598" s="63"/>
      <c r="G598" s="58" t="s">
        <v>759</v>
      </c>
      <c r="H598" s="63"/>
      <c r="I598" s="58" t="s">
        <v>1076</v>
      </c>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row>
    <row r="599" spans="1:54" ht="15.75" customHeight="1">
      <c r="A599" s="24"/>
      <c r="B599" s="235">
        <v>9</v>
      </c>
      <c r="C599" s="58">
        <v>3145</v>
      </c>
      <c r="D599" s="58">
        <v>3630</v>
      </c>
      <c r="E599" s="58">
        <v>1</v>
      </c>
      <c r="F599" s="63"/>
      <c r="G599" s="58" t="s">
        <v>769</v>
      </c>
      <c r="H599" s="63"/>
      <c r="I599" s="58" t="s">
        <v>1076</v>
      </c>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row>
    <row r="600" spans="1:54" ht="15.75" customHeight="1">
      <c r="A600" s="24"/>
      <c r="B600" s="235">
        <v>10</v>
      </c>
      <c r="C600" s="58">
        <v>3146</v>
      </c>
      <c r="D600" s="58">
        <v>3160</v>
      </c>
      <c r="E600" s="58">
        <v>2</v>
      </c>
      <c r="F600" s="63"/>
      <c r="G600" s="58" t="s">
        <v>895</v>
      </c>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row>
    <row r="601" spans="1:54" ht="15.75" customHeight="1">
      <c r="A601" s="24" t="s">
        <v>527</v>
      </c>
      <c r="B601" s="235" t="s">
        <v>1077</v>
      </c>
      <c r="C601" s="58" t="s">
        <v>1078</v>
      </c>
      <c r="D601" s="26" t="s">
        <v>702</v>
      </c>
      <c r="E601" s="63"/>
      <c r="F601" s="63"/>
      <c r="G601" s="26" t="s">
        <v>701</v>
      </c>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row>
    <row r="602" spans="1:54" ht="15.75" customHeight="1">
      <c r="A602" s="24" t="s">
        <v>530</v>
      </c>
      <c r="B602" s="235">
        <v>1</v>
      </c>
      <c r="C602" s="58">
        <v>3246</v>
      </c>
      <c r="D602" s="58">
        <v>3810</v>
      </c>
      <c r="E602" s="63"/>
      <c r="F602" s="63"/>
      <c r="G602" s="58" t="s">
        <v>756</v>
      </c>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row>
    <row r="603" spans="1:54" ht="15.75" customHeight="1">
      <c r="A603" s="24" t="s">
        <v>533</v>
      </c>
      <c r="B603" s="235" t="s">
        <v>1079</v>
      </c>
      <c r="C603" s="58" t="s">
        <v>1080</v>
      </c>
      <c r="D603" s="26" t="s">
        <v>1081</v>
      </c>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row>
    <row r="604" spans="1:54" ht="15.75" customHeight="1">
      <c r="A604" s="24"/>
      <c r="B604" s="235"/>
      <c r="C604" s="58"/>
      <c r="D604" s="26" t="s">
        <v>1082</v>
      </c>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row>
    <row r="605" spans="1:54" ht="15.75" customHeight="1">
      <c r="A605" s="24" t="s">
        <v>537</v>
      </c>
      <c r="B605" s="235">
        <v>1</v>
      </c>
      <c r="C605" s="58">
        <v>3367</v>
      </c>
      <c r="D605" s="63"/>
      <c r="E605" s="63"/>
      <c r="F605" s="63"/>
      <c r="G605" s="58" t="s">
        <v>786</v>
      </c>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row>
    <row r="606" spans="1:54" ht="15.75" customHeight="1">
      <c r="A606" s="24" t="s">
        <v>539</v>
      </c>
      <c r="B606" s="235">
        <v>1</v>
      </c>
      <c r="C606" s="58">
        <v>3368</v>
      </c>
      <c r="D606" s="58">
        <v>4000</v>
      </c>
      <c r="E606" s="63"/>
      <c r="F606" s="58" t="s">
        <v>1083</v>
      </c>
      <c r="G606" s="58" t="s">
        <v>779</v>
      </c>
      <c r="H606" s="58" t="s">
        <v>661</v>
      </c>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row>
    <row r="607" spans="1:54" ht="15.75" customHeight="1">
      <c r="A607" s="24"/>
      <c r="B607" s="235">
        <v>2</v>
      </c>
      <c r="C607" s="58">
        <v>3369</v>
      </c>
      <c r="D607" s="58">
        <v>3850</v>
      </c>
      <c r="E607" s="63"/>
      <c r="F607" s="58" t="s">
        <v>1084</v>
      </c>
      <c r="G607" s="58" t="s">
        <v>897</v>
      </c>
      <c r="H607" s="58" t="s">
        <v>661</v>
      </c>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row>
    <row r="608" spans="1:54" ht="15.75" customHeight="1">
      <c r="A608" s="24" t="s">
        <v>542</v>
      </c>
      <c r="B608" s="235">
        <v>1</v>
      </c>
      <c r="C608" s="58">
        <v>3370</v>
      </c>
      <c r="D608" s="82">
        <v>3360</v>
      </c>
      <c r="E608" s="63"/>
      <c r="F608" s="63"/>
      <c r="G608" s="58" t="s">
        <v>782</v>
      </c>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row>
    <row r="609" spans="1:54" ht="15.75" customHeight="1">
      <c r="A609" s="24"/>
      <c r="B609" s="235">
        <v>2</v>
      </c>
      <c r="C609" s="58">
        <v>3371</v>
      </c>
      <c r="D609" s="82">
        <v>3570</v>
      </c>
      <c r="E609" s="63"/>
      <c r="F609" s="63"/>
      <c r="G609" s="58" t="s">
        <v>788</v>
      </c>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row>
    <row r="610" spans="1:54" ht="15.75" customHeight="1">
      <c r="A610" s="24"/>
      <c r="B610" s="235">
        <v>3</v>
      </c>
      <c r="C610" s="58">
        <v>3372</v>
      </c>
      <c r="D610" s="82">
        <v>2760</v>
      </c>
      <c r="E610" s="63"/>
      <c r="F610" s="63"/>
      <c r="G610" s="58" t="s">
        <v>747</v>
      </c>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row>
    <row r="611" spans="1:54" ht="15.75" customHeight="1">
      <c r="A611" s="24"/>
      <c r="B611" s="235">
        <v>4</v>
      </c>
      <c r="C611" s="58">
        <v>3373</v>
      </c>
      <c r="D611" s="82">
        <v>2940</v>
      </c>
      <c r="E611" s="63"/>
      <c r="F611" s="63"/>
      <c r="G611" s="58" t="s">
        <v>895</v>
      </c>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row>
    <row r="612" spans="1:54" ht="15.75" customHeight="1">
      <c r="A612" s="24"/>
      <c r="B612" s="235">
        <v>5</v>
      </c>
      <c r="C612" s="58">
        <v>3374</v>
      </c>
      <c r="D612" s="82">
        <v>3120</v>
      </c>
      <c r="E612" s="63"/>
      <c r="F612" s="63"/>
      <c r="G612" s="58" t="s">
        <v>779</v>
      </c>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row>
    <row r="613" spans="1:54" ht="15.75" customHeight="1">
      <c r="A613" s="24"/>
      <c r="B613" s="235">
        <v>44012</v>
      </c>
      <c r="C613" s="58" t="s">
        <v>1085</v>
      </c>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row>
    <row r="614" spans="1:54" ht="15.75" customHeight="1">
      <c r="A614" s="24" t="s">
        <v>543</v>
      </c>
      <c r="B614" s="235">
        <v>1</v>
      </c>
      <c r="C614" s="58">
        <v>3400</v>
      </c>
      <c r="D614" s="58">
        <v>810</v>
      </c>
      <c r="E614" s="58">
        <v>17</v>
      </c>
      <c r="F614" s="58" t="s">
        <v>1086</v>
      </c>
      <c r="G614" s="58" t="s">
        <v>847</v>
      </c>
      <c r="H614" s="58" t="s">
        <v>735</v>
      </c>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row>
    <row r="615" spans="1:54" ht="15.75" customHeight="1">
      <c r="A615" s="24" t="s">
        <v>545</v>
      </c>
      <c r="B615" s="235">
        <v>1</v>
      </c>
      <c r="C615" s="58">
        <v>3401</v>
      </c>
      <c r="D615" s="58"/>
      <c r="E615" s="63"/>
      <c r="F615" s="63"/>
      <c r="G615" s="58">
        <v>28</v>
      </c>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row>
    <row r="616" spans="1:54" ht="15.75" customHeight="1">
      <c r="A616" s="24"/>
      <c r="B616" s="235">
        <v>2</v>
      </c>
      <c r="C616" s="58">
        <v>3402</v>
      </c>
      <c r="D616" s="63"/>
      <c r="E616" s="63"/>
      <c r="F616" s="63"/>
      <c r="G616" s="58">
        <v>30</v>
      </c>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row>
    <row r="617" spans="1:54" ht="15.75" customHeight="1">
      <c r="A617" s="24"/>
      <c r="B617" s="235">
        <v>3</v>
      </c>
      <c r="C617" s="58">
        <v>3403</v>
      </c>
      <c r="D617" s="58">
        <v>1310</v>
      </c>
      <c r="E617" s="63"/>
      <c r="F617" s="63"/>
      <c r="G617" s="58">
        <v>31</v>
      </c>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row>
    <row r="618" spans="1:54" ht="15.75" customHeight="1">
      <c r="A618" s="24" t="s">
        <v>547</v>
      </c>
      <c r="B618" s="235" t="s">
        <v>1087</v>
      </c>
      <c r="C618" s="58"/>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row>
    <row r="619" spans="1:54" ht="14.5">
      <c r="A619" s="34" t="s">
        <v>548</v>
      </c>
      <c r="B619" s="235">
        <v>43843</v>
      </c>
      <c r="C619" s="58" t="s">
        <v>1088</v>
      </c>
      <c r="D619" s="63"/>
      <c r="E619" s="63"/>
      <c r="F619" s="63"/>
      <c r="G619" s="63"/>
      <c r="H619" s="58" t="s">
        <v>1089</v>
      </c>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row>
    <row r="620" spans="1:54" ht="15.75" customHeight="1">
      <c r="A620" s="24" t="s">
        <v>551</v>
      </c>
      <c r="B620" s="235" t="s">
        <v>1087</v>
      </c>
      <c r="C620" s="58"/>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row>
    <row r="621" spans="1:54" ht="15.75" customHeight="1">
      <c r="A621" s="24" t="s">
        <v>552</v>
      </c>
      <c r="B621" s="235" t="s">
        <v>1090</v>
      </c>
      <c r="C621" s="58" t="s">
        <v>1091</v>
      </c>
      <c r="D621" s="26" t="s">
        <v>705</v>
      </c>
      <c r="E621" s="63"/>
      <c r="F621" s="63"/>
      <c r="G621" s="63"/>
      <c r="H621" s="58" t="s">
        <v>1092</v>
      </c>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row>
    <row r="622" spans="1:54" ht="15.75" customHeight="1">
      <c r="A622" s="24" t="s">
        <v>556</v>
      </c>
      <c r="B622" s="235">
        <v>1</v>
      </c>
      <c r="C622" s="58">
        <v>3566</v>
      </c>
      <c r="D622" s="58">
        <v>2840</v>
      </c>
      <c r="E622" s="58">
        <v>9</v>
      </c>
      <c r="F622" s="58" t="s">
        <v>935</v>
      </c>
      <c r="G622" s="58">
        <v>38</v>
      </c>
      <c r="H622" s="58" t="s">
        <v>1093</v>
      </c>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row>
    <row r="623" spans="1:54" ht="15.75" customHeight="1">
      <c r="A623" s="24" t="s">
        <v>558</v>
      </c>
      <c r="B623" s="235">
        <v>1</v>
      </c>
      <c r="C623" s="58">
        <v>3567</v>
      </c>
      <c r="D623" s="58">
        <v>1700</v>
      </c>
      <c r="E623" s="63"/>
      <c r="F623" s="63"/>
      <c r="G623" s="63"/>
      <c r="H623" s="58" t="s">
        <v>1094</v>
      </c>
      <c r="I623" s="63"/>
      <c r="J623" s="58" t="s">
        <v>735</v>
      </c>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row>
    <row r="624" spans="1:54" ht="15.75" customHeight="1">
      <c r="A624" s="24" t="s">
        <v>559</v>
      </c>
      <c r="B624" s="235">
        <v>1</v>
      </c>
      <c r="C624" s="58">
        <v>3568</v>
      </c>
      <c r="D624" s="58"/>
      <c r="E624" s="58">
        <v>3</v>
      </c>
      <c r="F624" s="63"/>
      <c r="G624" s="58">
        <v>30</v>
      </c>
      <c r="H624" s="58"/>
      <c r="I624" s="63"/>
      <c r="J624" s="58"/>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row>
    <row r="625" spans="1:54" ht="15.75" customHeight="1">
      <c r="A625" s="24"/>
      <c r="B625" s="235">
        <v>2</v>
      </c>
      <c r="C625" s="58">
        <v>3569</v>
      </c>
      <c r="D625" s="58"/>
      <c r="E625" s="58">
        <v>3</v>
      </c>
      <c r="F625" s="63"/>
      <c r="G625" s="58">
        <v>30</v>
      </c>
      <c r="H625" s="58"/>
      <c r="I625" s="63"/>
      <c r="J625" s="58"/>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row>
    <row r="626" spans="1:54" ht="15.75" customHeight="1">
      <c r="A626" s="24"/>
      <c r="B626" s="235">
        <v>3</v>
      </c>
      <c r="C626" s="58">
        <v>3570</v>
      </c>
      <c r="D626" s="58"/>
      <c r="E626" s="63"/>
      <c r="F626" s="63"/>
      <c r="G626" s="58" t="s">
        <v>954</v>
      </c>
      <c r="H626" s="58"/>
      <c r="I626" s="63"/>
      <c r="J626" s="58"/>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row>
    <row r="627" spans="1:54" ht="15.75" customHeight="1">
      <c r="A627" s="24"/>
      <c r="B627" s="235">
        <v>4</v>
      </c>
      <c r="C627" s="58">
        <v>3571</v>
      </c>
      <c r="D627" s="58"/>
      <c r="E627" s="58">
        <v>7</v>
      </c>
      <c r="F627" s="63"/>
      <c r="G627" s="58" t="s">
        <v>786</v>
      </c>
      <c r="H627" s="58"/>
      <c r="I627" s="63"/>
      <c r="J627" s="58"/>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row>
    <row r="628" spans="1:54" ht="15.75" customHeight="1">
      <c r="A628" s="24"/>
      <c r="B628" s="235">
        <v>5</v>
      </c>
      <c r="C628" s="58">
        <v>3572</v>
      </c>
      <c r="D628" s="58"/>
      <c r="E628" s="58">
        <v>0</v>
      </c>
      <c r="F628" s="63"/>
      <c r="G628" s="58" t="s">
        <v>738</v>
      </c>
      <c r="H628" s="58"/>
      <c r="I628" s="63"/>
      <c r="J628" s="58"/>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row>
    <row r="629" spans="1:54" ht="15.75" customHeight="1">
      <c r="A629" s="24"/>
      <c r="B629" s="235">
        <v>6</v>
      </c>
      <c r="C629" s="58">
        <v>3573</v>
      </c>
      <c r="D629" s="58"/>
      <c r="E629" s="63"/>
      <c r="F629" s="63"/>
      <c r="G629" s="58">
        <v>36</v>
      </c>
      <c r="H629" s="58"/>
      <c r="I629" s="63"/>
      <c r="J629" s="58"/>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row>
    <row r="630" spans="1:54" ht="15.75" customHeight="1">
      <c r="A630" s="24"/>
      <c r="B630" s="235">
        <v>7</v>
      </c>
      <c r="C630" s="58">
        <v>3574</v>
      </c>
      <c r="D630" s="58"/>
      <c r="E630" s="58">
        <v>7</v>
      </c>
      <c r="F630" s="63"/>
      <c r="G630" s="58">
        <v>22</v>
      </c>
      <c r="H630" s="58" t="s">
        <v>1095</v>
      </c>
      <c r="I630" s="63"/>
      <c r="J630" s="58"/>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row>
    <row r="631" spans="1:54" ht="15.75" customHeight="1">
      <c r="A631" s="24"/>
      <c r="B631" s="235">
        <v>8</v>
      </c>
      <c r="C631" s="58">
        <v>3575</v>
      </c>
      <c r="D631" s="58"/>
      <c r="E631" s="58">
        <v>0</v>
      </c>
      <c r="F631" s="63"/>
      <c r="G631" s="58" t="s">
        <v>984</v>
      </c>
      <c r="H631" s="58"/>
      <c r="I631" s="63"/>
      <c r="J631" s="58"/>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row>
    <row r="632" spans="1:54" ht="15.75" customHeight="1">
      <c r="A632" s="24"/>
      <c r="B632" s="235">
        <v>9</v>
      </c>
      <c r="C632" s="58">
        <v>3576</v>
      </c>
      <c r="D632" s="58"/>
      <c r="E632" s="58">
        <v>0</v>
      </c>
      <c r="F632" s="63"/>
      <c r="G632" s="58" t="s">
        <v>984</v>
      </c>
      <c r="H632" s="58"/>
      <c r="I632" s="63"/>
      <c r="J632" s="58"/>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row>
    <row r="633" spans="1:54" ht="15.75" customHeight="1">
      <c r="A633" s="24"/>
      <c r="B633" s="235">
        <v>10</v>
      </c>
      <c r="C633" s="58">
        <v>3577</v>
      </c>
      <c r="D633" s="58"/>
      <c r="E633" s="58">
        <v>3</v>
      </c>
      <c r="F633" s="63"/>
      <c r="G633" s="58" t="s">
        <v>903</v>
      </c>
      <c r="H633" s="58"/>
      <c r="I633" s="63"/>
      <c r="J633" s="58"/>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row>
    <row r="634" spans="1:54" ht="15.75" customHeight="1">
      <c r="A634" s="24"/>
      <c r="B634" s="235">
        <v>11</v>
      </c>
      <c r="C634" s="58">
        <v>3578</v>
      </c>
      <c r="D634" s="58"/>
      <c r="E634" s="58">
        <v>3</v>
      </c>
      <c r="F634" s="63"/>
      <c r="G634" s="58" t="s">
        <v>757</v>
      </c>
      <c r="H634" s="58"/>
      <c r="I634" s="63"/>
      <c r="J634" s="58"/>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row>
    <row r="635" spans="1:54" ht="15.75" customHeight="1">
      <c r="A635" s="24"/>
      <c r="B635" s="235">
        <v>12</v>
      </c>
      <c r="C635" s="58">
        <v>3579</v>
      </c>
      <c r="D635" s="58"/>
      <c r="E635" s="58">
        <v>0</v>
      </c>
      <c r="F635" s="63"/>
      <c r="G635" s="58" t="s">
        <v>1033</v>
      </c>
      <c r="H635" s="58"/>
      <c r="I635" s="63"/>
      <c r="J635" s="58"/>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row>
    <row r="636" spans="1:54" ht="15.75" customHeight="1">
      <c r="A636" s="24"/>
      <c r="B636" s="235">
        <v>13</v>
      </c>
      <c r="C636" s="58">
        <v>3580</v>
      </c>
      <c r="D636" s="58"/>
      <c r="E636" s="58">
        <v>3</v>
      </c>
      <c r="F636" s="63"/>
      <c r="G636" s="58" t="s">
        <v>808</v>
      </c>
      <c r="H636" s="58"/>
      <c r="I636" s="63"/>
      <c r="J636" s="58"/>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row>
    <row r="637" spans="1:54" ht="15.75" customHeight="1">
      <c r="A637" s="24"/>
      <c r="B637" s="235">
        <v>14</v>
      </c>
      <c r="C637" s="58">
        <v>3581</v>
      </c>
      <c r="D637" s="58"/>
      <c r="E637" s="58">
        <v>2</v>
      </c>
      <c r="F637" s="63"/>
      <c r="G637" s="58" t="s">
        <v>748</v>
      </c>
      <c r="H637" s="58"/>
      <c r="I637" s="63"/>
      <c r="J637" s="58"/>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row>
    <row r="638" spans="1:54" ht="15.75" customHeight="1">
      <c r="A638" s="24"/>
      <c r="B638" s="235">
        <v>15</v>
      </c>
      <c r="C638" s="58">
        <v>3582</v>
      </c>
      <c r="D638" s="58"/>
      <c r="E638" s="58">
        <v>0</v>
      </c>
      <c r="F638" s="63"/>
      <c r="G638" s="58" t="s">
        <v>895</v>
      </c>
      <c r="H638" s="58"/>
      <c r="I638" s="63"/>
      <c r="J638" s="58"/>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row>
    <row r="639" spans="1:54" ht="15.75" customHeight="1">
      <c r="A639" s="24"/>
      <c r="B639" s="235">
        <v>16</v>
      </c>
      <c r="C639" s="58">
        <v>3583</v>
      </c>
      <c r="D639" s="58"/>
      <c r="E639" s="58">
        <v>0</v>
      </c>
      <c r="F639" s="63"/>
      <c r="G639" s="58" t="s">
        <v>747</v>
      </c>
      <c r="H639" s="58"/>
      <c r="I639" s="63"/>
      <c r="J639" s="58"/>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row>
    <row r="640" spans="1:54" ht="15.75" customHeight="1">
      <c r="A640" s="24"/>
      <c r="B640" s="235">
        <v>17</v>
      </c>
      <c r="C640" s="58">
        <v>3584</v>
      </c>
      <c r="D640" s="58"/>
      <c r="E640" s="58">
        <v>3</v>
      </c>
      <c r="F640" s="63"/>
      <c r="G640" s="58" t="s">
        <v>747</v>
      </c>
      <c r="H640" s="58"/>
      <c r="I640" s="63"/>
      <c r="J640" s="58"/>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row>
    <row r="641" spans="1:54" ht="15.75" customHeight="1">
      <c r="A641" s="24"/>
      <c r="B641" s="235">
        <v>18</v>
      </c>
      <c r="C641" s="58">
        <v>3585</v>
      </c>
      <c r="D641" s="58"/>
      <c r="E641" s="58">
        <v>8</v>
      </c>
      <c r="F641" s="63"/>
      <c r="G641" s="58" t="s">
        <v>748</v>
      </c>
      <c r="H641" s="58"/>
      <c r="I641" s="63"/>
      <c r="J641" s="58"/>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row>
    <row r="642" spans="1:54" ht="15.75" customHeight="1">
      <c r="A642" s="24"/>
      <c r="B642" s="235">
        <v>19</v>
      </c>
      <c r="C642" s="58">
        <v>3586</v>
      </c>
      <c r="D642" s="58"/>
      <c r="E642" s="58">
        <v>7</v>
      </c>
      <c r="F642" s="63"/>
      <c r="G642" s="58" t="s">
        <v>794</v>
      </c>
      <c r="H642" s="58"/>
      <c r="I642" s="63"/>
      <c r="J642" s="58"/>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row>
    <row r="643" spans="1:54" ht="15.75" customHeight="1">
      <c r="A643" s="24"/>
      <c r="B643" s="235">
        <v>20</v>
      </c>
      <c r="C643" s="58">
        <v>3587</v>
      </c>
      <c r="D643" s="58"/>
      <c r="E643" s="58">
        <v>9</v>
      </c>
      <c r="F643" s="63"/>
      <c r="G643" s="58" t="s">
        <v>958</v>
      </c>
      <c r="H643" s="58"/>
      <c r="I643" s="63"/>
      <c r="J643" s="58"/>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row>
    <row r="644" spans="1:54" ht="15.75" customHeight="1">
      <c r="A644" s="24"/>
      <c r="B644" s="235">
        <v>21</v>
      </c>
      <c r="C644" s="58">
        <v>3588</v>
      </c>
      <c r="D644" s="58"/>
      <c r="E644" s="58">
        <v>1</v>
      </c>
      <c r="F644" s="63"/>
      <c r="G644" s="58" t="s">
        <v>838</v>
      </c>
      <c r="H644" s="58"/>
      <c r="I644" s="63"/>
      <c r="J644" s="58"/>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row>
    <row r="645" spans="1:54" ht="15.75" customHeight="1">
      <c r="A645" s="24"/>
      <c r="B645" s="235">
        <v>22</v>
      </c>
      <c r="C645" s="58">
        <v>3589</v>
      </c>
      <c r="D645" s="58"/>
      <c r="E645" s="58">
        <v>5</v>
      </c>
      <c r="F645" s="63"/>
      <c r="G645" s="58" t="s">
        <v>745</v>
      </c>
      <c r="H645" s="58"/>
      <c r="I645" s="63"/>
      <c r="J645" s="58"/>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row>
    <row r="646" spans="1:54" ht="15.75" customHeight="1">
      <c r="A646" s="24" t="s">
        <v>562</v>
      </c>
      <c r="B646" s="235">
        <v>43853</v>
      </c>
      <c r="C646" s="58" t="s">
        <v>1096</v>
      </c>
      <c r="D646" s="58"/>
      <c r="E646" s="63"/>
      <c r="F646" s="63"/>
      <c r="G646" s="63"/>
      <c r="H646" s="58" t="s">
        <v>1097</v>
      </c>
      <c r="I646" s="63"/>
      <c r="J646" s="58"/>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row>
    <row r="647" spans="1:54" ht="15.75" customHeight="1">
      <c r="A647" s="24" t="s">
        <v>564</v>
      </c>
      <c r="B647" s="235">
        <v>1</v>
      </c>
      <c r="C647" s="58">
        <v>3613</v>
      </c>
      <c r="D647" s="58">
        <v>3200</v>
      </c>
      <c r="E647" s="63"/>
      <c r="F647" s="63"/>
      <c r="G647" s="58" t="s">
        <v>751</v>
      </c>
      <c r="H647" s="58"/>
      <c r="I647" s="63"/>
      <c r="J647" s="58"/>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row>
    <row r="648" spans="1:54" ht="15.75" customHeight="1">
      <c r="A648" s="24" t="s">
        <v>566</v>
      </c>
      <c r="B648" s="235">
        <v>1</v>
      </c>
      <c r="C648" s="58">
        <v>3614</v>
      </c>
      <c r="D648" s="58">
        <v>3521</v>
      </c>
      <c r="E648" s="63"/>
      <c r="F648" s="63"/>
      <c r="G648" s="58" t="s">
        <v>782</v>
      </c>
      <c r="H648" s="58"/>
      <c r="I648" s="63"/>
      <c r="J648" s="58"/>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row>
    <row r="649" spans="1:54" ht="15.75" customHeight="1">
      <c r="A649" s="24" t="s">
        <v>567</v>
      </c>
      <c r="B649" s="235">
        <v>1</v>
      </c>
      <c r="C649" s="58">
        <v>3615</v>
      </c>
      <c r="D649" s="58">
        <v>930</v>
      </c>
      <c r="E649" s="63"/>
      <c r="F649" s="63"/>
      <c r="G649" s="58" t="s">
        <v>913</v>
      </c>
      <c r="H649" s="58"/>
      <c r="I649" s="63"/>
      <c r="J649" s="58"/>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row>
    <row r="650" spans="1:54" ht="15.75" customHeight="1">
      <c r="A650" s="24" t="s">
        <v>568</v>
      </c>
      <c r="B650" s="235">
        <v>1</v>
      </c>
      <c r="C650" s="58">
        <v>3616</v>
      </c>
      <c r="D650" s="58"/>
      <c r="E650" s="63"/>
      <c r="F650" s="63"/>
      <c r="G650" s="63"/>
      <c r="H650" s="58"/>
      <c r="I650" s="63"/>
      <c r="J650" s="58"/>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row>
    <row r="651" spans="1:54" ht="15.75" customHeight="1">
      <c r="A651" s="24" t="s">
        <v>569</v>
      </c>
      <c r="B651" s="235">
        <v>1</v>
      </c>
      <c r="C651" s="58">
        <v>3617</v>
      </c>
      <c r="D651" s="58">
        <v>2890</v>
      </c>
      <c r="E651" s="63"/>
      <c r="F651" s="63"/>
      <c r="G651" s="58" t="s">
        <v>895</v>
      </c>
      <c r="H651" s="58"/>
      <c r="I651" s="63"/>
      <c r="J651" s="58"/>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row>
    <row r="652" spans="1:54" ht="15.75" customHeight="1">
      <c r="A652" s="24"/>
      <c r="B652" s="235">
        <v>2</v>
      </c>
      <c r="C652" s="58">
        <v>3618</v>
      </c>
      <c r="D652" s="58">
        <v>3750</v>
      </c>
      <c r="E652" s="63"/>
      <c r="F652" s="63"/>
      <c r="G652" s="58" t="s">
        <v>788</v>
      </c>
      <c r="H652" s="58"/>
      <c r="I652" s="63"/>
      <c r="J652" s="58"/>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row>
    <row r="653" spans="1:54" ht="15.75" customHeight="1">
      <c r="A653" s="24"/>
      <c r="B653" s="235">
        <v>3</v>
      </c>
      <c r="C653" s="58">
        <v>3619</v>
      </c>
      <c r="D653" s="58">
        <v>3400</v>
      </c>
      <c r="E653" s="63"/>
      <c r="F653" s="63"/>
      <c r="G653" s="58" t="s">
        <v>779</v>
      </c>
      <c r="H653" s="58"/>
      <c r="I653" s="63"/>
      <c r="J653" s="58"/>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row>
    <row r="654" spans="1:54" ht="15.75" customHeight="1">
      <c r="A654" s="24"/>
      <c r="B654" s="235">
        <v>4</v>
      </c>
      <c r="C654" s="58">
        <v>3620</v>
      </c>
      <c r="D654" s="58">
        <v>2830</v>
      </c>
      <c r="E654" s="63"/>
      <c r="F654" s="63"/>
      <c r="G654" s="58">
        <v>36</v>
      </c>
      <c r="H654" s="58"/>
      <c r="I654" s="63"/>
      <c r="J654" s="58"/>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row>
    <row r="655" spans="1:54" ht="15.75" customHeight="1">
      <c r="A655" s="24"/>
      <c r="B655" s="235">
        <v>5</v>
      </c>
      <c r="C655" s="58">
        <v>3621</v>
      </c>
      <c r="D655" s="58">
        <v>2300</v>
      </c>
      <c r="E655" s="63"/>
      <c r="F655" s="63"/>
      <c r="G655" s="58" t="s">
        <v>799</v>
      </c>
      <c r="H655" s="58"/>
      <c r="I655" s="63"/>
      <c r="J655" s="58"/>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row>
    <row r="656" spans="1:54" ht="15.75" customHeight="1">
      <c r="A656" s="24"/>
      <c r="B656" s="235">
        <v>6</v>
      </c>
      <c r="C656" s="58">
        <v>3622</v>
      </c>
      <c r="D656" s="58">
        <v>3360</v>
      </c>
      <c r="E656" s="63"/>
      <c r="F656" s="63"/>
      <c r="G656" s="58" t="s">
        <v>786</v>
      </c>
      <c r="H656" s="58"/>
      <c r="I656" s="63"/>
      <c r="J656" s="58"/>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row>
    <row r="657" spans="1:54" ht="15.75" customHeight="1">
      <c r="A657" s="24"/>
      <c r="B657" s="235">
        <v>7</v>
      </c>
      <c r="C657" s="58">
        <v>3623</v>
      </c>
      <c r="D657" s="58">
        <v>3450</v>
      </c>
      <c r="E657" s="63"/>
      <c r="F657" s="63"/>
      <c r="G657" s="58">
        <v>40</v>
      </c>
      <c r="H657" s="58"/>
      <c r="I657" s="63"/>
      <c r="J657" s="58"/>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row>
    <row r="658" spans="1:54" ht="15.75" customHeight="1">
      <c r="A658" s="24"/>
      <c r="B658" s="235">
        <v>8</v>
      </c>
      <c r="C658" s="58">
        <v>3624</v>
      </c>
      <c r="D658" s="58">
        <v>3140</v>
      </c>
      <c r="E658" s="63"/>
      <c r="F658" s="63"/>
      <c r="G658" s="58">
        <v>41</v>
      </c>
      <c r="H658" s="58"/>
      <c r="I658" s="63"/>
      <c r="J658" s="58"/>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row>
    <row r="659" spans="1:54" ht="15.75" customHeight="1">
      <c r="A659" s="24"/>
      <c r="B659" s="235">
        <v>9</v>
      </c>
      <c r="C659" s="58">
        <v>3625</v>
      </c>
      <c r="D659" s="58">
        <v>2900</v>
      </c>
      <c r="E659" s="63"/>
      <c r="F659" s="63"/>
      <c r="G659" s="58" t="s">
        <v>754</v>
      </c>
      <c r="H659" s="58"/>
      <c r="I659" s="63"/>
      <c r="J659" s="58"/>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row>
    <row r="660" spans="1:54" ht="15.75" customHeight="1">
      <c r="A660" s="24"/>
      <c r="B660" s="235">
        <v>10</v>
      </c>
      <c r="C660" s="58">
        <v>3626</v>
      </c>
      <c r="D660" s="58">
        <v>2650</v>
      </c>
      <c r="E660" s="63"/>
      <c r="F660" s="63"/>
      <c r="G660" s="58" t="s">
        <v>759</v>
      </c>
      <c r="H660" s="58"/>
      <c r="I660" s="63"/>
      <c r="J660" s="58"/>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row>
    <row r="661" spans="1:54" ht="15.75" customHeight="1">
      <c r="A661" s="24"/>
      <c r="B661" s="235">
        <v>11</v>
      </c>
      <c r="C661" s="58">
        <v>3627</v>
      </c>
      <c r="D661" s="58">
        <v>3680</v>
      </c>
      <c r="E661" s="63"/>
      <c r="F661" s="63"/>
      <c r="G661" s="58" t="s">
        <v>824</v>
      </c>
      <c r="H661" s="58"/>
      <c r="I661" s="63"/>
      <c r="J661" s="58"/>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row>
    <row r="662" spans="1:54" ht="15.75" customHeight="1">
      <c r="A662" s="24"/>
      <c r="B662" s="235">
        <v>12</v>
      </c>
      <c r="C662" s="58">
        <v>3628</v>
      </c>
      <c r="D662" s="58">
        <v>3720</v>
      </c>
      <c r="E662" s="63"/>
      <c r="F662" s="63"/>
      <c r="G662" s="58" t="s">
        <v>756</v>
      </c>
      <c r="H662" s="58"/>
      <c r="I662" s="63"/>
      <c r="J662" s="58"/>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row>
    <row r="663" spans="1:54" ht="15.75" customHeight="1">
      <c r="A663" s="24"/>
      <c r="B663" s="235">
        <v>13</v>
      </c>
      <c r="C663" s="58">
        <v>3629</v>
      </c>
      <c r="D663" s="58">
        <v>2940</v>
      </c>
      <c r="E663" s="63"/>
      <c r="F663" s="63"/>
      <c r="G663" s="58" t="s">
        <v>895</v>
      </c>
      <c r="H663" s="58"/>
      <c r="I663" s="63"/>
      <c r="J663" s="58"/>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row>
    <row r="664" spans="1:54" ht="15.75" customHeight="1">
      <c r="A664" s="24"/>
      <c r="B664" s="235">
        <v>14</v>
      </c>
      <c r="C664" s="58">
        <v>3630</v>
      </c>
      <c r="D664" s="58">
        <v>3570</v>
      </c>
      <c r="E664" s="63"/>
      <c r="F664" s="63"/>
      <c r="G664" s="58" t="s">
        <v>788</v>
      </c>
      <c r="H664" s="58"/>
      <c r="I664" s="63"/>
      <c r="J664" s="58"/>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row>
    <row r="665" spans="1:54" ht="15.75" customHeight="1">
      <c r="A665" s="24"/>
      <c r="B665" s="235">
        <v>15</v>
      </c>
      <c r="C665" s="58">
        <v>3631</v>
      </c>
      <c r="D665" s="58">
        <v>2650</v>
      </c>
      <c r="E665" s="63"/>
      <c r="F665" s="63"/>
      <c r="G665" s="58" t="s">
        <v>760</v>
      </c>
      <c r="H665" s="58"/>
      <c r="I665" s="63"/>
      <c r="J665" s="58"/>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row>
    <row r="666" spans="1:54" ht="15.75" customHeight="1">
      <c r="A666" s="24"/>
      <c r="B666" s="235">
        <v>16</v>
      </c>
      <c r="C666" s="58">
        <v>3632</v>
      </c>
      <c r="D666" s="58">
        <v>3000</v>
      </c>
      <c r="E666" s="63"/>
      <c r="F666" s="63"/>
      <c r="G666" s="58" t="s">
        <v>869</v>
      </c>
      <c r="H666" s="58"/>
      <c r="I666" s="63"/>
      <c r="J666" s="58"/>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row>
    <row r="667" spans="1:54" ht="15.75" customHeight="1">
      <c r="A667" s="24"/>
      <c r="B667" s="235">
        <v>17</v>
      </c>
      <c r="C667" s="58">
        <v>3633</v>
      </c>
      <c r="D667" s="58">
        <v>3120</v>
      </c>
      <c r="E667" s="63"/>
      <c r="F667" s="63"/>
      <c r="G667" s="58">
        <v>38</v>
      </c>
      <c r="H667" s="58"/>
      <c r="I667" s="63"/>
      <c r="J667" s="58"/>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row>
    <row r="668" spans="1:54" ht="15.75" customHeight="1">
      <c r="A668" s="24" t="s">
        <v>570</v>
      </c>
      <c r="B668" s="235">
        <v>1</v>
      </c>
      <c r="C668" s="58">
        <v>3634</v>
      </c>
      <c r="D668" s="58"/>
      <c r="E668" s="58">
        <v>2</v>
      </c>
      <c r="F668" s="58" t="s">
        <v>882</v>
      </c>
      <c r="G668" s="58" t="s">
        <v>914</v>
      </c>
      <c r="H668" s="58" t="s">
        <v>735</v>
      </c>
      <c r="I668" s="63"/>
      <c r="J668" s="58"/>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row>
    <row r="669" spans="1:54" ht="15.75" customHeight="1">
      <c r="A669" s="24" t="s">
        <v>572</v>
      </c>
      <c r="B669" s="235" t="s">
        <v>1098</v>
      </c>
      <c r="C669" s="58" t="s">
        <v>1099</v>
      </c>
      <c r="D669" s="58"/>
      <c r="E669" s="63"/>
      <c r="F669" s="63"/>
      <c r="G669" s="63"/>
      <c r="H669" s="58"/>
      <c r="I669" s="63"/>
      <c r="J669" s="58"/>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row>
    <row r="670" spans="1:54" ht="15.75" customHeight="1">
      <c r="A670" s="24" t="s">
        <v>574</v>
      </c>
      <c r="B670" s="235">
        <v>1</v>
      </c>
      <c r="C670" s="58">
        <v>3721</v>
      </c>
      <c r="D670" s="58">
        <v>4010</v>
      </c>
      <c r="E670" s="63"/>
      <c r="F670" s="63"/>
      <c r="G670" s="58">
        <v>38</v>
      </c>
      <c r="H670" s="58"/>
      <c r="I670" s="63"/>
      <c r="J670" s="58"/>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row>
    <row r="671" spans="1:54" ht="15.75" customHeight="1">
      <c r="A671" s="24"/>
      <c r="B671" s="235">
        <v>2</v>
      </c>
      <c r="C671" s="58">
        <v>3722</v>
      </c>
      <c r="D671" s="58">
        <v>1630</v>
      </c>
      <c r="E671" s="63"/>
      <c r="F671" s="63"/>
      <c r="G671" s="58">
        <v>31</v>
      </c>
      <c r="H671" s="58" t="s">
        <v>661</v>
      </c>
      <c r="I671" s="58" t="s">
        <v>1100</v>
      </c>
      <c r="J671" s="58"/>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row>
    <row r="672" spans="1:54" ht="15.75" customHeight="1">
      <c r="A672" s="24"/>
      <c r="B672" s="235">
        <v>3</v>
      </c>
      <c r="C672" s="58">
        <v>3723</v>
      </c>
      <c r="D672" s="58">
        <v>3410</v>
      </c>
      <c r="E672" s="63"/>
      <c r="F672" s="63"/>
      <c r="G672" s="58">
        <v>37</v>
      </c>
      <c r="H672" s="58"/>
      <c r="I672" s="58" t="s">
        <v>1101</v>
      </c>
      <c r="J672" s="58"/>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row>
    <row r="673" spans="1:54" ht="15.75" customHeight="1">
      <c r="A673" s="24" t="s">
        <v>331</v>
      </c>
      <c r="B673" s="235">
        <v>43852</v>
      </c>
      <c r="C673" s="58" t="s">
        <v>1102</v>
      </c>
      <c r="D673" s="58"/>
      <c r="E673" s="63"/>
      <c r="F673" s="63"/>
      <c r="G673" s="58" t="s">
        <v>1103</v>
      </c>
      <c r="H673" s="58"/>
      <c r="I673" s="63"/>
      <c r="J673" s="58"/>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row>
    <row r="674" spans="1:54" ht="15.75" customHeight="1">
      <c r="A674" s="24" t="s">
        <v>579</v>
      </c>
      <c r="B674" s="235">
        <v>1</v>
      </c>
      <c r="C674" s="58">
        <v>3746</v>
      </c>
      <c r="D674" s="58">
        <v>2700</v>
      </c>
      <c r="E674" s="58">
        <v>35</v>
      </c>
      <c r="F674" s="58">
        <v>33</v>
      </c>
      <c r="G674" s="58">
        <v>38</v>
      </c>
      <c r="H674" s="58" t="s">
        <v>661</v>
      </c>
      <c r="I674" s="58" t="s">
        <v>1104</v>
      </c>
      <c r="J674" s="58"/>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row>
    <row r="675" spans="1:54" ht="15.75" customHeight="1">
      <c r="A675" s="24" t="s">
        <v>582</v>
      </c>
      <c r="B675" s="235">
        <v>43841</v>
      </c>
      <c r="C675" s="58" t="s">
        <v>1105</v>
      </c>
      <c r="D675" s="58"/>
      <c r="E675" s="63"/>
      <c r="F675" s="63"/>
      <c r="G675" s="63"/>
      <c r="H675" s="58"/>
      <c r="I675" s="63"/>
      <c r="J675" s="58"/>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row>
    <row r="676" spans="1:54" ht="15.75" customHeight="1">
      <c r="A676" s="24" t="s">
        <v>584</v>
      </c>
      <c r="B676" s="235" t="s">
        <v>1106</v>
      </c>
      <c r="C676" s="58" t="s">
        <v>1107</v>
      </c>
      <c r="D676" s="58">
        <v>3133</v>
      </c>
      <c r="E676" s="63"/>
      <c r="F676" s="63"/>
      <c r="G676" s="58" t="s">
        <v>1108</v>
      </c>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row>
    <row r="677" spans="1:54" ht="15.75" customHeight="1">
      <c r="A677" s="24" t="s">
        <v>587</v>
      </c>
      <c r="B677" s="235" t="s">
        <v>1109</v>
      </c>
      <c r="C677" s="58" t="s">
        <v>1110</v>
      </c>
      <c r="D677" s="58" t="s">
        <v>1111</v>
      </c>
      <c r="E677" s="58" t="s">
        <v>1112</v>
      </c>
      <c r="F677" s="63"/>
      <c r="G677" s="58" t="s">
        <v>722</v>
      </c>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row>
    <row r="678" spans="1:54" ht="15.75" customHeight="1">
      <c r="A678" s="24" t="s">
        <v>590</v>
      </c>
      <c r="B678" s="235">
        <v>1</v>
      </c>
      <c r="C678" s="58">
        <v>3928</v>
      </c>
      <c r="D678" s="58">
        <v>1800</v>
      </c>
      <c r="E678" s="63"/>
      <c r="F678" s="63"/>
      <c r="G678" s="58">
        <v>34</v>
      </c>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row>
    <row r="679" spans="1:54" ht="15.75" customHeight="1">
      <c r="A679" s="24"/>
      <c r="B679" s="235">
        <v>2</v>
      </c>
      <c r="C679" s="58">
        <v>3929</v>
      </c>
      <c r="D679" s="58">
        <v>1660</v>
      </c>
      <c r="E679" s="63"/>
      <c r="F679" s="63"/>
      <c r="G679" s="58">
        <v>31</v>
      </c>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row>
    <row r="680" spans="1:54" ht="15.75" customHeight="1">
      <c r="A680" s="24"/>
      <c r="B680" s="235">
        <v>3</v>
      </c>
      <c r="C680" s="58">
        <v>3930</v>
      </c>
      <c r="D680" s="58">
        <v>900</v>
      </c>
      <c r="E680" s="63"/>
      <c r="F680" s="63"/>
      <c r="G680" s="58">
        <v>28</v>
      </c>
      <c r="H680" s="58" t="s">
        <v>1113</v>
      </c>
      <c r="I680" s="58" t="s">
        <v>17</v>
      </c>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row>
    <row r="681" spans="1:54" ht="15.75" customHeight="1">
      <c r="A681" s="24"/>
      <c r="B681" s="235">
        <v>4</v>
      </c>
      <c r="C681" s="58">
        <v>3931</v>
      </c>
      <c r="D681" s="58">
        <v>1300</v>
      </c>
      <c r="E681" s="58"/>
      <c r="F681" s="63"/>
      <c r="G681" s="58">
        <v>29</v>
      </c>
      <c r="H681" s="58" t="s">
        <v>1113</v>
      </c>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row>
    <row r="682" spans="1:54" ht="15.75" customHeight="1">
      <c r="A682" s="24"/>
      <c r="B682" s="235">
        <v>5</v>
      </c>
      <c r="C682" s="58">
        <v>3932</v>
      </c>
      <c r="D682" s="58">
        <v>1600</v>
      </c>
      <c r="E682" s="58"/>
      <c r="F682" s="63"/>
      <c r="G682" s="58">
        <v>29</v>
      </c>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row>
    <row r="683" spans="1:54" ht="15.75" customHeight="1">
      <c r="A683" s="24"/>
      <c r="B683" s="235">
        <v>6</v>
      </c>
      <c r="C683" s="58">
        <v>3933</v>
      </c>
      <c r="D683" s="58">
        <v>1200</v>
      </c>
      <c r="E683" s="58"/>
      <c r="F683" s="63"/>
      <c r="G683" s="58">
        <v>29</v>
      </c>
      <c r="H683" s="58" t="s">
        <v>1113</v>
      </c>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row>
    <row r="684" spans="1:54" ht="15.75" customHeight="1">
      <c r="A684" s="24"/>
      <c r="B684" s="235">
        <v>7</v>
      </c>
      <c r="C684" s="58">
        <v>3934</v>
      </c>
      <c r="D684" s="58">
        <v>2000</v>
      </c>
      <c r="E684" s="63"/>
      <c r="F684" s="63"/>
      <c r="G684" s="58">
        <v>34</v>
      </c>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row>
    <row r="685" spans="1:54" ht="15.75" customHeight="1">
      <c r="A685" s="24"/>
      <c r="B685" s="235">
        <v>8</v>
      </c>
      <c r="C685" s="58">
        <v>3935</v>
      </c>
      <c r="D685" s="58">
        <v>2300</v>
      </c>
      <c r="E685" s="63"/>
      <c r="F685" s="63"/>
      <c r="G685" s="58">
        <v>32</v>
      </c>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row>
    <row r="686" spans="1:54" ht="15.75" customHeight="1">
      <c r="A686" s="24"/>
      <c r="B686" s="235">
        <v>9</v>
      </c>
      <c r="C686" s="58">
        <v>3936</v>
      </c>
      <c r="D686" s="58">
        <v>3460</v>
      </c>
      <c r="E686" s="63"/>
      <c r="F686" s="63"/>
      <c r="G686" s="58">
        <v>39</v>
      </c>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row>
    <row r="687" spans="1:54" ht="15.75" customHeight="1">
      <c r="A687" s="24"/>
      <c r="B687" s="235">
        <v>10</v>
      </c>
      <c r="C687" s="58">
        <v>3937</v>
      </c>
      <c r="D687" s="58">
        <v>900</v>
      </c>
      <c r="E687" s="63"/>
      <c r="F687" s="63"/>
      <c r="G687" s="58">
        <v>28</v>
      </c>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row>
    <row r="688" spans="1:54" ht="15.75" customHeight="1">
      <c r="A688" s="24"/>
      <c r="B688" s="235">
        <v>11</v>
      </c>
      <c r="C688" s="58">
        <v>3938</v>
      </c>
      <c r="D688" s="58">
        <v>1900</v>
      </c>
      <c r="E688" s="63"/>
      <c r="F688" s="63"/>
      <c r="G688" s="58">
        <v>33</v>
      </c>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row>
    <row r="689" spans="1:54" ht="15.75" customHeight="1">
      <c r="A689" s="24" t="s">
        <v>298</v>
      </c>
      <c r="B689" s="235">
        <v>1</v>
      </c>
      <c r="C689" s="58">
        <v>3939</v>
      </c>
      <c r="D689" s="58">
        <v>2760</v>
      </c>
      <c r="E689" s="63"/>
      <c r="F689" s="63"/>
      <c r="G689" s="58">
        <v>37</v>
      </c>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row>
    <row r="690" spans="1:54" ht="15.75" customHeight="1">
      <c r="A690" s="24" t="s">
        <v>591</v>
      </c>
      <c r="B690" s="235">
        <v>1</v>
      </c>
      <c r="C690" s="58">
        <v>3940</v>
      </c>
      <c r="D690" s="58"/>
      <c r="E690" s="63"/>
      <c r="F690" s="63"/>
      <c r="G690" s="58" t="s">
        <v>954</v>
      </c>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row>
    <row r="691" spans="1:54" ht="15.75" customHeight="1">
      <c r="A691" s="24" t="s">
        <v>592</v>
      </c>
      <c r="B691" s="235" t="s">
        <v>1114</v>
      </c>
      <c r="C691" s="58" t="s">
        <v>1115</v>
      </c>
      <c r="D691" s="58" t="s">
        <v>1116</v>
      </c>
      <c r="E691" s="63"/>
      <c r="F691" s="63"/>
      <c r="G691" s="58">
        <v>38.799999999999997</v>
      </c>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row>
    <row r="692" spans="1:54" ht="15.75" customHeight="1">
      <c r="A692" s="24" t="s">
        <v>594</v>
      </c>
      <c r="B692" s="235">
        <v>1</v>
      </c>
      <c r="C692" s="58">
        <v>4100</v>
      </c>
      <c r="D692" s="58">
        <v>2870</v>
      </c>
      <c r="E692" s="63"/>
      <c r="F692" s="63"/>
      <c r="G692" s="58">
        <v>39</v>
      </c>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row>
    <row r="693" spans="1:54" ht="15.75" customHeight="1">
      <c r="A693" s="24" t="s">
        <v>595</v>
      </c>
      <c r="B693" s="235">
        <v>1</v>
      </c>
      <c r="C693" s="58">
        <v>4101</v>
      </c>
      <c r="D693" s="58"/>
      <c r="E693" s="63"/>
      <c r="F693" s="63"/>
      <c r="G693" s="58">
        <v>33</v>
      </c>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row>
    <row r="694" spans="1:54" ht="15.75" customHeight="1">
      <c r="A694" s="24" t="s">
        <v>597</v>
      </c>
      <c r="B694" s="235">
        <v>1</v>
      </c>
      <c r="C694" s="58">
        <v>4102</v>
      </c>
      <c r="D694" s="58">
        <v>3200</v>
      </c>
      <c r="E694" s="63"/>
      <c r="F694" s="63"/>
      <c r="G694" s="58" t="s">
        <v>903</v>
      </c>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row>
    <row r="695" spans="1:54" ht="15.75" customHeight="1">
      <c r="A695" s="87" t="s">
        <v>600</v>
      </c>
      <c r="B695" s="236">
        <v>1</v>
      </c>
      <c r="C695" s="88">
        <v>4103</v>
      </c>
      <c r="D695" s="88">
        <v>1340</v>
      </c>
      <c r="E695" s="63"/>
      <c r="F695" s="63"/>
      <c r="G695" s="88" t="s">
        <v>944</v>
      </c>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row>
    <row r="696" spans="1:54" ht="15.75" customHeight="1">
      <c r="A696" s="87" t="s">
        <v>201</v>
      </c>
      <c r="B696" s="236">
        <v>1</v>
      </c>
      <c r="C696" s="88">
        <v>4104</v>
      </c>
      <c r="D696" s="88">
        <v>2850</v>
      </c>
      <c r="E696" s="88">
        <v>9</v>
      </c>
      <c r="F696" s="88">
        <v>34</v>
      </c>
      <c r="G696" s="88" t="s">
        <v>815</v>
      </c>
      <c r="H696" s="88" t="s">
        <v>735</v>
      </c>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row>
    <row r="697" spans="1:54" ht="15.75" customHeight="1">
      <c r="A697" s="24"/>
      <c r="B697" s="236">
        <v>2</v>
      </c>
      <c r="C697" s="88">
        <v>4105</v>
      </c>
      <c r="D697" s="88">
        <v>2840</v>
      </c>
      <c r="E697" s="88">
        <v>20</v>
      </c>
      <c r="F697" s="88" t="s">
        <v>954</v>
      </c>
      <c r="G697" s="88" t="s">
        <v>757</v>
      </c>
      <c r="H697" s="63"/>
      <c r="I697" s="88" t="s">
        <v>1117</v>
      </c>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row>
    <row r="698" spans="1:54" ht="15.75" customHeight="1">
      <c r="A698" s="24"/>
      <c r="B698" s="236">
        <v>3</v>
      </c>
      <c r="C698" s="88">
        <v>4106</v>
      </c>
      <c r="D698" s="88">
        <v>1580</v>
      </c>
      <c r="E698" s="88">
        <v>10</v>
      </c>
      <c r="F698" s="88" t="s">
        <v>953</v>
      </c>
      <c r="G698" s="88">
        <v>31</v>
      </c>
      <c r="H698" s="63"/>
      <c r="I698" s="88" t="s">
        <v>1118</v>
      </c>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row>
    <row r="699" spans="1:54" ht="15.75" customHeight="1">
      <c r="A699" s="24"/>
      <c r="B699" s="236">
        <v>4</v>
      </c>
      <c r="C699" s="88">
        <v>4107</v>
      </c>
      <c r="D699" s="88">
        <v>1060</v>
      </c>
      <c r="E699" s="88">
        <v>13</v>
      </c>
      <c r="F699" s="88" t="s">
        <v>1119</v>
      </c>
      <c r="G699" s="88" t="s">
        <v>885</v>
      </c>
      <c r="H699" s="63"/>
      <c r="I699" s="88" t="s">
        <v>1118</v>
      </c>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row>
    <row r="700" spans="1:54" ht="15.75" customHeight="1">
      <c r="A700" s="24"/>
      <c r="B700" s="236">
        <v>5</v>
      </c>
      <c r="C700" s="88">
        <v>4108</v>
      </c>
      <c r="D700" s="88">
        <v>2580</v>
      </c>
      <c r="E700" s="88">
        <v>2</v>
      </c>
      <c r="F700" s="88" t="s">
        <v>916</v>
      </c>
      <c r="G700" s="88" t="s">
        <v>799</v>
      </c>
      <c r="H700" s="63"/>
      <c r="I700" s="88" t="s">
        <v>9</v>
      </c>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row>
    <row r="701" spans="1:54" ht="15.75" customHeight="1">
      <c r="A701" s="24"/>
      <c r="B701" s="236">
        <v>6</v>
      </c>
      <c r="C701" s="88">
        <v>4109</v>
      </c>
      <c r="D701" s="88">
        <v>2290</v>
      </c>
      <c r="E701" s="88">
        <v>2</v>
      </c>
      <c r="F701" s="88" t="s">
        <v>916</v>
      </c>
      <c r="G701" s="88" t="s">
        <v>799</v>
      </c>
      <c r="H701" s="63"/>
      <c r="I701" s="88" t="s">
        <v>9</v>
      </c>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row>
    <row r="702" spans="1:54" ht="15.75" customHeight="1">
      <c r="A702" s="24"/>
      <c r="B702" s="236" t="s">
        <v>1120</v>
      </c>
      <c r="C702" s="88">
        <v>4145</v>
      </c>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row>
    <row r="703" spans="1:54" ht="15.75" customHeight="1">
      <c r="A703" s="24"/>
      <c r="B703" s="235"/>
      <c r="C703" s="58"/>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row>
    <row r="704" spans="1:54" ht="15.75" customHeight="1">
      <c r="A704" s="163" t="s">
        <v>2843</v>
      </c>
      <c r="B704" s="237" t="s">
        <v>2866</v>
      </c>
      <c r="C704" s="58"/>
      <c r="D704" s="63"/>
      <c r="E704" s="63"/>
      <c r="F704" s="63">
        <v>37</v>
      </c>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row>
    <row r="705" spans="1:54" ht="15.75" customHeight="1">
      <c r="A705" s="152" t="s">
        <v>2848</v>
      </c>
      <c r="B705" s="235">
        <v>1</v>
      </c>
      <c r="C705" s="63"/>
      <c r="D705" s="63">
        <v>1614</v>
      </c>
      <c r="E705" s="63"/>
      <c r="F705" s="63"/>
      <c r="G705" s="63">
        <v>32</v>
      </c>
      <c r="H705" s="63"/>
      <c r="I705" s="154" t="s">
        <v>272</v>
      </c>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row>
    <row r="706" spans="1:54" ht="15.75" customHeight="1">
      <c r="A706" s="161" t="s">
        <v>2877</v>
      </c>
      <c r="B706" s="235">
        <v>1</v>
      </c>
      <c r="C706" s="63"/>
      <c r="D706" s="63"/>
      <c r="E706" s="63"/>
      <c r="F706" s="63"/>
      <c r="G706" s="63">
        <v>38</v>
      </c>
      <c r="H706" s="63"/>
      <c r="I706" s="63"/>
      <c r="J706" s="154" t="s">
        <v>735</v>
      </c>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row>
    <row r="707" spans="1:54" ht="15.75" customHeight="1">
      <c r="A707" s="161" t="s">
        <v>2880</v>
      </c>
      <c r="B707" s="235">
        <v>1</v>
      </c>
      <c r="C707" s="63"/>
      <c r="D707" s="154" t="s">
        <v>2953</v>
      </c>
      <c r="E707" s="63"/>
      <c r="F707" s="63"/>
      <c r="G707" s="63">
        <v>38</v>
      </c>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row>
    <row r="708" spans="1:54" ht="15.75" customHeight="1">
      <c r="A708" s="161" t="s">
        <v>2890</v>
      </c>
      <c r="B708" s="235">
        <v>1</v>
      </c>
      <c r="C708" s="63"/>
      <c r="D708" s="63">
        <v>2840</v>
      </c>
      <c r="E708" s="63"/>
      <c r="F708" s="154" t="s">
        <v>769</v>
      </c>
      <c r="G708" s="63"/>
      <c r="H708" s="63"/>
      <c r="I708" s="63"/>
      <c r="J708" s="154"/>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row>
    <row r="709" spans="1:54" ht="15.75" customHeight="1">
      <c r="A709" s="161"/>
      <c r="B709" s="235">
        <v>2</v>
      </c>
      <c r="C709" s="63"/>
      <c r="D709" s="165">
        <v>2840</v>
      </c>
      <c r="E709" s="63"/>
      <c r="F709" s="154" t="s">
        <v>760</v>
      </c>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row>
    <row r="710" spans="1:54" ht="15.75" customHeight="1">
      <c r="A710" s="79"/>
      <c r="B710" s="235">
        <v>3</v>
      </c>
      <c r="C710" s="63"/>
      <c r="D710" s="63">
        <v>2850</v>
      </c>
      <c r="E710" s="63"/>
      <c r="F710" s="153" t="s">
        <v>2957</v>
      </c>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row>
    <row r="711" spans="1:54" ht="15.75" customHeight="1">
      <c r="A711" s="79"/>
      <c r="B711" s="235">
        <v>4</v>
      </c>
      <c r="C711" s="63"/>
      <c r="D711" s="63">
        <v>1499</v>
      </c>
      <c r="E711" s="63"/>
      <c r="F711" s="154" t="s">
        <v>877</v>
      </c>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row>
    <row r="712" spans="1:54" ht="15.75" customHeight="1">
      <c r="B712" s="235">
        <v>5</v>
      </c>
      <c r="C712" s="63"/>
      <c r="D712" s="63">
        <v>3066</v>
      </c>
      <c r="E712" s="63"/>
      <c r="F712" s="154" t="s">
        <v>740</v>
      </c>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row>
    <row r="713" spans="1:54" ht="15.75" customHeight="1">
      <c r="A713" s="79"/>
      <c r="B713" s="235">
        <v>6</v>
      </c>
      <c r="C713" s="63"/>
      <c r="D713" s="63">
        <v>2159</v>
      </c>
      <c r="E713" s="63"/>
      <c r="F713" s="154" t="s">
        <v>908</v>
      </c>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row>
    <row r="714" spans="1:54" ht="15.75" customHeight="1">
      <c r="A714" s="79"/>
      <c r="B714" s="235">
        <v>7</v>
      </c>
      <c r="C714" s="63"/>
      <c r="D714" s="63">
        <v>4150</v>
      </c>
      <c r="E714" s="63"/>
      <c r="F714" s="154" t="s">
        <v>788</v>
      </c>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row>
    <row r="715" spans="1:54" ht="15.75" customHeight="1">
      <c r="A715" s="79"/>
      <c r="B715" s="235">
        <v>8</v>
      </c>
      <c r="C715" s="63"/>
      <c r="D715" s="63">
        <v>3400</v>
      </c>
      <c r="E715" s="63"/>
      <c r="F715" s="63">
        <v>40</v>
      </c>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row>
    <row r="716" spans="1:54" ht="15.75" customHeight="1">
      <c r="A716" s="79"/>
      <c r="B716" s="235">
        <v>9</v>
      </c>
      <c r="C716" s="63"/>
      <c r="D716" s="63">
        <v>3190</v>
      </c>
      <c r="E716" s="63"/>
      <c r="F716" s="63">
        <v>40</v>
      </c>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row>
    <row r="717" spans="1:54" ht="15.75" customHeight="1">
      <c r="A717" s="79"/>
      <c r="B717" s="235">
        <v>10</v>
      </c>
      <c r="C717" s="63"/>
      <c r="D717" s="63">
        <v>3520</v>
      </c>
      <c r="E717" s="63"/>
      <c r="F717" s="154" t="s">
        <v>788</v>
      </c>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row>
    <row r="718" spans="1:54" ht="15.75" customHeight="1">
      <c r="A718" s="79"/>
      <c r="B718" s="235">
        <v>11</v>
      </c>
      <c r="C718" s="63"/>
      <c r="D718" s="63">
        <v>2660</v>
      </c>
      <c r="E718" s="63"/>
      <c r="F718" s="154" t="s">
        <v>759</v>
      </c>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row>
    <row r="719" spans="1:54" ht="15.75" customHeight="1">
      <c r="A719" s="79"/>
      <c r="B719" s="235">
        <v>12</v>
      </c>
      <c r="C719" s="63"/>
      <c r="D719" s="63">
        <v>3850</v>
      </c>
      <c r="E719" s="63"/>
      <c r="F719" s="154" t="s">
        <v>788</v>
      </c>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row>
    <row r="720" spans="1:54" ht="15.75" customHeight="1">
      <c r="A720" s="79"/>
      <c r="B720" s="235">
        <v>13</v>
      </c>
      <c r="C720" s="63"/>
      <c r="D720" s="63">
        <v>3390</v>
      </c>
      <c r="E720" s="63"/>
      <c r="F720" s="154" t="s">
        <v>822</v>
      </c>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row>
    <row r="721" spans="1:54" ht="15.75" customHeight="1">
      <c r="A721" s="79"/>
      <c r="B721" s="235">
        <v>14</v>
      </c>
      <c r="C721" s="63"/>
      <c r="D721" s="63">
        <v>3200</v>
      </c>
      <c r="E721" s="63"/>
      <c r="F721" s="154" t="s">
        <v>786</v>
      </c>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row>
    <row r="722" spans="1:54" ht="15.75" customHeight="1">
      <c r="A722" s="79"/>
      <c r="B722" s="235">
        <v>15</v>
      </c>
      <c r="C722" s="63"/>
      <c r="D722" s="63">
        <v>3210</v>
      </c>
      <c r="E722" s="63"/>
      <c r="F722" s="154" t="s">
        <v>896</v>
      </c>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row>
    <row r="723" spans="1:54" ht="15.75" customHeight="1">
      <c r="A723" s="152" t="s">
        <v>2959</v>
      </c>
      <c r="B723" s="235">
        <v>1</v>
      </c>
      <c r="C723" s="63"/>
      <c r="D723" s="63">
        <v>3000</v>
      </c>
      <c r="E723" s="63" t="s">
        <v>2957</v>
      </c>
      <c r="F723" s="63" t="s">
        <v>2957</v>
      </c>
      <c r="G723" s="63">
        <v>38</v>
      </c>
      <c r="H723" s="63"/>
      <c r="I723" s="63" t="s">
        <v>765</v>
      </c>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row>
    <row r="724" spans="1:54" ht="15.75" customHeight="1">
      <c r="A724" s="152" t="s">
        <v>2903</v>
      </c>
      <c r="B724" s="235">
        <v>1</v>
      </c>
      <c r="C724" s="63"/>
      <c r="D724" s="63"/>
      <c r="E724" s="63">
        <v>14</v>
      </c>
      <c r="F724" s="154" t="s">
        <v>2962</v>
      </c>
      <c r="G724" s="63"/>
      <c r="H724" s="154" t="s">
        <v>661</v>
      </c>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row>
    <row r="725" spans="1:54" ht="15.75" customHeight="1">
      <c r="A725" s="152" t="s">
        <v>2910</v>
      </c>
      <c r="B725" s="235">
        <v>1</v>
      </c>
      <c r="C725" s="63"/>
      <c r="D725" s="63">
        <v>3320</v>
      </c>
      <c r="E725" s="63"/>
      <c r="F725" s="63"/>
      <c r="G725" s="154">
        <v>39</v>
      </c>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row>
    <row r="726" spans="1:54" ht="15.75" customHeight="1">
      <c r="A726" s="152" t="s">
        <v>2910</v>
      </c>
      <c r="B726" s="235">
        <v>2</v>
      </c>
      <c r="C726" s="63"/>
      <c r="D726" s="63">
        <v>2485</v>
      </c>
      <c r="E726" s="63"/>
      <c r="F726" s="63"/>
      <c r="G726" s="154" t="s">
        <v>2965</v>
      </c>
      <c r="H726" s="154" t="s">
        <v>735</v>
      </c>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row>
    <row r="727" spans="1:54" ht="15.75" customHeight="1">
      <c r="A727" s="152" t="s">
        <v>2910</v>
      </c>
      <c r="B727" s="235">
        <v>3</v>
      </c>
      <c r="C727" s="63"/>
      <c r="D727" s="63">
        <v>2580</v>
      </c>
      <c r="E727" s="63"/>
      <c r="F727" s="63"/>
      <c r="G727" s="154" t="s">
        <v>903</v>
      </c>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row>
    <row r="728" spans="1:54" ht="15.75" customHeight="1">
      <c r="A728" s="152" t="s">
        <v>2910</v>
      </c>
      <c r="B728" s="235">
        <v>4</v>
      </c>
      <c r="C728" s="63"/>
      <c r="D728" s="63">
        <v>3195</v>
      </c>
      <c r="E728" s="63"/>
      <c r="F728" s="63"/>
      <c r="G728" s="63">
        <v>40</v>
      </c>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row>
    <row r="729" spans="1:54" ht="15.75" customHeight="1">
      <c r="A729" s="152" t="s">
        <v>2910</v>
      </c>
      <c r="B729" s="235">
        <v>5</v>
      </c>
      <c r="C729" s="63"/>
      <c r="D729" s="63">
        <v>2400</v>
      </c>
      <c r="E729" s="63"/>
      <c r="F729" s="63"/>
      <c r="G729" s="154" t="s">
        <v>751</v>
      </c>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row>
    <row r="730" spans="1:54" ht="15.75" customHeight="1">
      <c r="A730" s="152" t="s">
        <v>2910</v>
      </c>
      <c r="B730" s="235">
        <v>6</v>
      </c>
      <c r="C730" s="63"/>
      <c r="D730" s="63">
        <v>3530</v>
      </c>
      <c r="E730" s="63"/>
      <c r="F730" s="63"/>
      <c r="G730" s="63">
        <v>39</v>
      </c>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row>
    <row r="731" spans="1:54" ht="15.75" customHeight="1">
      <c r="A731" s="152" t="s">
        <v>2910</v>
      </c>
      <c r="B731" s="235">
        <v>7</v>
      </c>
      <c r="C731" s="63"/>
      <c r="D731" s="63">
        <v>2405</v>
      </c>
      <c r="E731" s="63"/>
      <c r="F731" s="63"/>
      <c r="G731" s="154" t="s">
        <v>865</v>
      </c>
      <c r="H731" s="154" t="s">
        <v>735</v>
      </c>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row>
    <row r="732" spans="1:54" ht="15.75" customHeight="1">
      <c r="A732" s="152" t="s">
        <v>2914</v>
      </c>
      <c r="B732" s="235">
        <v>1</v>
      </c>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row>
    <row r="733" spans="1:54" ht="15.75" customHeight="1">
      <c r="A733" s="79"/>
      <c r="B733" s="237" t="s">
        <v>801</v>
      </c>
      <c r="C733" s="63"/>
      <c r="D733" s="63">
        <v>1340</v>
      </c>
      <c r="E733" s="63"/>
      <c r="F733" s="63"/>
      <c r="G733" s="63">
        <v>32</v>
      </c>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row>
    <row r="734" spans="1:54" ht="15.75" customHeight="1">
      <c r="A734" s="79"/>
      <c r="B734" s="237" t="s">
        <v>2968</v>
      </c>
      <c r="C734" s="63"/>
      <c r="D734" s="63">
        <v>1600</v>
      </c>
      <c r="E734" s="63"/>
      <c r="F734" s="63"/>
      <c r="G734" s="63">
        <v>32</v>
      </c>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row>
    <row r="735" spans="1:54" ht="15.75" customHeight="1">
      <c r="A735" s="79"/>
      <c r="B735" s="235">
        <v>4</v>
      </c>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row>
    <row r="736" spans="1:54" ht="15.75" customHeight="1">
      <c r="A736" s="79"/>
      <c r="B736" s="235">
        <v>5</v>
      </c>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row>
    <row r="737" spans="1:54" ht="15.75" customHeight="1">
      <c r="A737" s="79"/>
      <c r="B737" s="235">
        <v>6</v>
      </c>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row>
    <row r="738" spans="1:54" ht="15.75" customHeight="1">
      <c r="A738" s="79"/>
      <c r="B738" s="235">
        <v>7</v>
      </c>
      <c r="C738" s="63"/>
      <c r="D738" s="63"/>
      <c r="E738" s="63"/>
      <c r="F738" s="63"/>
      <c r="G738" s="63">
        <v>36</v>
      </c>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row>
    <row r="739" spans="1:54" ht="15.75" customHeight="1">
      <c r="A739" s="83" t="s">
        <v>2918</v>
      </c>
      <c r="B739" s="235">
        <v>1</v>
      </c>
      <c r="C739" s="63"/>
      <c r="D739" s="63">
        <v>1830</v>
      </c>
      <c r="E739" s="63"/>
      <c r="F739" s="63">
        <v>31</v>
      </c>
      <c r="G739" s="63" t="s">
        <v>784</v>
      </c>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row>
    <row r="740" spans="1:54" ht="15.75" customHeight="1">
      <c r="A740" s="152" t="s">
        <v>2924</v>
      </c>
      <c r="B740" s="237" t="s">
        <v>2973</v>
      </c>
      <c r="C740" s="63"/>
      <c r="D740" s="63"/>
      <c r="E740" s="63">
        <v>12.5</v>
      </c>
      <c r="F740" s="63"/>
      <c r="G740" s="154" t="s">
        <v>2974</v>
      </c>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row>
    <row r="741" spans="1:54" ht="15.75" customHeight="1">
      <c r="A741" s="152" t="s">
        <v>2977</v>
      </c>
      <c r="B741" s="237" t="s">
        <v>2980</v>
      </c>
      <c r="C741" s="63"/>
      <c r="D741" s="63"/>
      <c r="E741" s="63"/>
      <c r="F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row>
    <row r="742" spans="1:54" ht="15.75" customHeight="1">
      <c r="A742" s="152" t="s">
        <v>2981</v>
      </c>
      <c r="B742" s="237" t="s">
        <v>2984</v>
      </c>
      <c r="C742" s="63"/>
      <c r="D742" s="63"/>
      <c r="E742" s="63"/>
      <c r="F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row>
    <row r="743" spans="1:54" ht="15.75" customHeight="1">
      <c r="A743" s="152" t="s">
        <v>2985</v>
      </c>
      <c r="B743" s="237" t="s">
        <v>2980</v>
      </c>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row>
    <row r="744" spans="1:54" ht="15.75" customHeight="1">
      <c r="A744" s="152" t="s">
        <v>2943</v>
      </c>
      <c r="B744" s="235">
        <v>1</v>
      </c>
      <c r="C744" s="63"/>
      <c r="D744" s="63">
        <v>1920</v>
      </c>
      <c r="E744" s="63">
        <v>4</v>
      </c>
      <c r="F744" s="154" t="s">
        <v>882</v>
      </c>
      <c r="G744" s="173" t="s">
        <v>2986</v>
      </c>
      <c r="H744" s="154" t="s">
        <v>735</v>
      </c>
      <c r="I744" s="154" t="s">
        <v>17</v>
      </c>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row>
    <row r="745" spans="1:54" ht="15.75" customHeight="1">
      <c r="A745" s="152" t="s">
        <v>2992</v>
      </c>
      <c r="B745" s="237" t="s">
        <v>798</v>
      </c>
      <c r="C745" s="63"/>
      <c r="D745" s="63"/>
      <c r="E745" s="63"/>
      <c r="F745" s="63"/>
      <c r="G745" s="154"/>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row>
    <row r="746" spans="1:54" ht="15.75" customHeight="1">
      <c r="A746" s="79"/>
      <c r="B746" s="237" t="s">
        <v>801</v>
      </c>
      <c r="C746" s="63"/>
      <c r="D746" s="63"/>
      <c r="E746" s="63"/>
      <c r="F746" s="63"/>
      <c r="G746" s="154"/>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row>
    <row r="747" spans="1:54" ht="15.75" customHeight="1">
      <c r="A747" s="172" t="s">
        <v>3010</v>
      </c>
      <c r="B747" s="237" t="s">
        <v>2984</v>
      </c>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row>
    <row r="748" spans="1:54" ht="15.75" customHeight="1">
      <c r="A748" s="152" t="s">
        <v>3002</v>
      </c>
      <c r="B748" s="235">
        <v>1</v>
      </c>
      <c r="C748" s="63"/>
      <c r="D748" s="63">
        <v>3200</v>
      </c>
      <c r="E748" s="63"/>
      <c r="F748" s="63"/>
      <c r="G748" s="154" t="s">
        <v>788</v>
      </c>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row>
    <row r="749" spans="1:54" ht="15.75" customHeight="1">
      <c r="A749" s="152" t="s">
        <v>3018</v>
      </c>
      <c r="B749" s="235">
        <v>1</v>
      </c>
      <c r="C749" s="63"/>
      <c r="D749" s="63">
        <v>1680</v>
      </c>
      <c r="E749" s="63"/>
      <c r="F749" s="154">
        <v>31</v>
      </c>
      <c r="G749" s="154" t="s">
        <v>3033</v>
      </c>
      <c r="H749" s="63">
        <v>1</v>
      </c>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row>
    <row r="750" spans="1:54" ht="15.75" customHeight="1">
      <c r="A750" s="152" t="s">
        <v>3037</v>
      </c>
      <c r="B750" s="235">
        <v>43</v>
      </c>
      <c r="C750" s="63"/>
      <c r="D750" s="63"/>
      <c r="E750" s="63"/>
      <c r="F750" s="63">
        <v>32.64</v>
      </c>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row>
    <row r="751" spans="1:54" ht="15.75" customHeight="1">
      <c r="A751" s="83" t="s">
        <v>3038</v>
      </c>
      <c r="B751" s="235">
        <v>1</v>
      </c>
      <c r="C751" s="63"/>
      <c r="D751" s="63">
        <v>2680</v>
      </c>
      <c r="E751" s="84" t="s">
        <v>3044</v>
      </c>
      <c r="G751" s="84" t="s">
        <v>769</v>
      </c>
      <c r="H751" s="63"/>
      <c r="I751" s="63"/>
      <c r="J751" s="63"/>
      <c r="K751" s="84" t="s">
        <v>17</v>
      </c>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row>
    <row r="752" spans="1:54" ht="15.75" customHeight="1">
      <c r="A752" s="79"/>
      <c r="B752" s="235">
        <v>2</v>
      </c>
      <c r="C752" s="63"/>
      <c r="D752" s="63">
        <v>1160</v>
      </c>
      <c r="E752" s="84" t="s">
        <v>3045</v>
      </c>
      <c r="G752" s="63">
        <v>32</v>
      </c>
      <c r="H752" s="63"/>
      <c r="I752" s="84" t="s">
        <v>735</v>
      </c>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row>
    <row r="753" spans="1:54" ht="15.75" customHeight="1">
      <c r="A753" s="79"/>
      <c r="B753" s="235">
        <v>3</v>
      </c>
      <c r="C753" s="63"/>
      <c r="D753" s="63">
        <v>1800</v>
      </c>
      <c r="E753" s="84" t="s">
        <v>3046</v>
      </c>
      <c r="G753" s="84" t="s">
        <v>799</v>
      </c>
      <c r="H753" s="63"/>
      <c r="I753" s="63"/>
      <c r="J753" s="63"/>
      <c r="K753" s="84" t="s">
        <v>17</v>
      </c>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row>
    <row r="754" spans="1:54" ht="15.75" customHeight="1">
      <c r="A754" s="79"/>
      <c r="B754" s="235">
        <v>4</v>
      </c>
      <c r="C754" s="63"/>
      <c r="D754" s="63">
        <v>3370</v>
      </c>
      <c r="E754" s="84" t="s">
        <v>3047</v>
      </c>
      <c r="G754" s="63">
        <v>40</v>
      </c>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row>
    <row r="755" spans="1:54" ht="15.75" customHeight="1">
      <c r="A755" s="79"/>
      <c r="B755" s="235">
        <v>5</v>
      </c>
      <c r="C755" s="63"/>
      <c r="D755" s="63">
        <v>2750</v>
      </c>
      <c r="E755" s="84" t="s">
        <v>3046</v>
      </c>
      <c r="G755" s="63">
        <v>38</v>
      </c>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row>
    <row r="756" spans="1:54" ht="15.75" customHeight="1">
      <c r="A756" s="79"/>
      <c r="B756" s="235">
        <v>6</v>
      </c>
      <c r="C756" s="63"/>
      <c r="D756" s="63">
        <v>1800</v>
      </c>
      <c r="E756" s="84" t="s">
        <v>3048</v>
      </c>
      <c r="G756" s="63">
        <v>34</v>
      </c>
      <c r="H756" s="63"/>
      <c r="I756" s="84" t="s">
        <v>735</v>
      </c>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row>
    <row r="757" spans="1:54" ht="15.75" customHeight="1">
      <c r="A757" s="79"/>
      <c r="B757" s="235">
        <v>7</v>
      </c>
      <c r="C757" s="63"/>
      <c r="D757" s="63">
        <v>2500</v>
      </c>
      <c r="E757" s="84" t="s">
        <v>3046</v>
      </c>
      <c r="G757" s="63">
        <v>37</v>
      </c>
      <c r="H757" s="63"/>
      <c r="I757" s="84" t="s">
        <v>735</v>
      </c>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row>
    <row r="758" spans="1:54" ht="15.75" customHeight="1">
      <c r="A758" s="79"/>
      <c r="B758" s="187" t="s">
        <v>3049</v>
      </c>
      <c r="C758" s="63"/>
      <c r="D758" s="63"/>
      <c r="E758" s="63"/>
      <c r="H758" s="63"/>
      <c r="I758" s="63"/>
      <c r="J758" s="63"/>
      <c r="K758" s="84" t="s">
        <v>36</v>
      </c>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row>
    <row r="759" spans="1:54" ht="15.75" customHeight="1">
      <c r="A759" s="83" t="s">
        <v>3056</v>
      </c>
      <c r="B759" s="235">
        <v>1</v>
      </c>
      <c r="C759" s="63"/>
      <c r="D759" s="63">
        <v>2700</v>
      </c>
      <c r="E759" s="63"/>
      <c r="F759" s="84" t="s">
        <v>3067</v>
      </c>
      <c r="G759" s="63">
        <v>39</v>
      </c>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row>
    <row r="760" spans="1:54" ht="15.75" customHeight="1">
      <c r="B760" s="235">
        <v>2</v>
      </c>
      <c r="C760" s="63"/>
      <c r="D760" s="63">
        <v>3930</v>
      </c>
      <c r="E760" s="63"/>
      <c r="F760" s="84" t="s">
        <v>3068</v>
      </c>
      <c r="G760" s="84" t="s">
        <v>788</v>
      </c>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row>
    <row r="761" spans="1:54" ht="15.75" customHeight="1">
      <c r="A761" s="79"/>
      <c r="B761" s="235">
        <v>3</v>
      </c>
      <c r="C761" s="63"/>
      <c r="D761" s="63">
        <v>4120</v>
      </c>
      <c r="E761" s="63"/>
      <c r="F761" s="84" t="s">
        <v>3069</v>
      </c>
      <c r="G761" s="84" t="s">
        <v>822</v>
      </c>
      <c r="H761" s="63"/>
      <c r="I761" s="84" t="s">
        <v>735</v>
      </c>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row>
    <row r="762" spans="1:54" ht="15.75" customHeight="1">
      <c r="A762" s="79"/>
      <c r="B762" s="235">
        <v>4</v>
      </c>
      <c r="C762" s="63"/>
      <c r="D762" s="63">
        <v>2900</v>
      </c>
      <c r="E762" s="63"/>
      <c r="F762" s="84" t="s">
        <v>3070</v>
      </c>
      <c r="G762" s="84" t="s">
        <v>808</v>
      </c>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row>
    <row r="763" spans="1:54" ht="15.75" customHeight="1">
      <c r="A763" s="190" t="s">
        <v>3074</v>
      </c>
      <c r="B763" s="195">
        <v>1</v>
      </c>
      <c r="C763" s="63"/>
      <c r="D763" s="63">
        <v>3360</v>
      </c>
      <c r="E763" s="63">
        <v>3</v>
      </c>
      <c r="F763" s="84" t="s">
        <v>760</v>
      </c>
      <c r="G763" s="63">
        <v>39</v>
      </c>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row>
    <row r="764" spans="1:54" ht="15.75" customHeight="1">
      <c r="A764" s="190" t="s">
        <v>3086</v>
      </c>
      <c r="B764" s="195" t="s">
        <v>3088</v>
      </c>
      <c r="C764" s="63"/>
      <c r="D764" s="63"/>
      <c r="E764" s="63">
        <v>14</v>
      </c>
      <c r="F764" s="63"/>
      <c r="G764" s="84" t="s">
        <v>3087</v>
      </c>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row>
    <row r="765" spans="1:54" ht="15.75" customHeight="1">
      <c r="A765" s="83" t="s">
        <v>123</v>
      </c>
      <c r="B765" s="187" t="s">
        <v>3100</v>
      </c>
      <c r="C765" s="63"/>
      <c r="D765" s="178" t="s">
        <v>3096</v>
      </c>
      <c r="E765" s="63"/>
      <c r="F765" s="63"/>
      <c r="G765" s="178" t="s">
        <v>3094</v>
      </c>
      <c r="H765" s="63"/>
      <c r="I765" s="63"/>
      <c r="J765" s="84" t="s">
        <v>735</v>
      </c>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row>
    <row r="766" spans="1:54" ht="15.75" customHeight="1">
      <c r="A766" s="79"/>
      <c r="B766" s="187" t="s">
        <v>3099</v>
      </c>
      <c r="C766" s="63"/>
      <c r="D766" s="178" t="s">
        <v>3097</v>
      </c>
      <c r="E766" s="63"/>
      <c r="F766" s="63"/>
      <c r="G766" s="178" t="s">
        <v>3095</v>
      </c>
      <c r="H766" s="63"/>
      <c r="I766" s="63"/>
      <c r="J766" s="84" t="s">
        <v>735</v>
      </c>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row>
    <row r="767" spans="1:54" ht="15.75" customHeight="1">
      <c r="A767" s="83" t="s">
        <v>3105</v>
      </c>
      <c r="B767" s="238" t="s">
        <v>3277</v>
      </c>
      <c r="C767" s="63"/>
      <c r="D767" s="221" t="s">
        <v>3203</v>
      </c>
      <c r="E767" s="63"/>
      <c r="F767" s="63" t="s">
        <v>3109</v>
      </c>
      <c r="G767" s="63" t="s">
        <v>3202</v>
      </c>
      <c r="H767" s="63"/>
      <c r="I767" s="63"/>
      <c r="J767" s="63"/>
      <c r="K767" s="63"/>
      <c r="L767" s="222" t="s">
        <v>3278</v>
      </c>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row>
    <row r="768" spans="1:54" ht="15.75" customHeight="1">
      <c r="A768" s="83" t="s">
        <v>3111</v>
      </c>
      <c r="B768" s="235">
        <v>1</v>
      </c>
      <c r="C768" s="63"/>
      <c r="D768" s="178">
        <v>3630</v>
      </c>
      <c r="E768" s="63">
        <v>4</v>
      </c>
      <c r="F768" s="178" t="s">
        <v>779</v>
      </c>
      <c r="G768" s="178" t="s">
        <v>747</v>
      </c>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row>
    <row r="769" spans="1:54" ht="15.75" customHeight="1">
      <c r="A769" s="83" t="s">
        <v>3117</v>
      </c>
      <c r="B769" s="235">
        <v>1</v>
      </c>
      <c r="C769" s="63"/>
      <c r="D769" s="63">
        <v>3095</v>
      </c>
      <c r="E769" s="63">
        <v>7</v>
      </c>
      <c r="F769" s="178" t="s">
        <v>754</v>
      </c>
      <c r="G769" s="178" t="s">
        <v>748</v>
      </c>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row>
    <row r="770" spans="1:54" ht="15.75" customHeight="1">
      <c r="A770" s="83" t="s">
        <v>3124</v>
      </c>
      <c r="B770" s="235">
        <v>1</v>
      </c>
      <c r="C770" s="63"/>
      <c r="D770" s="63">
        <v>3460</v>
      </c>
      <c r="E770" s="63">
        <v>2</v>
      </c>
      <c r="F770" s="63">
        <v>39</v>
      </c>
      <c r="G770" s="84" t="s">
        <v>796</v>
      </c>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row>
    <row r="771" spans="1:54" ht="15.75" customHeight="1">
      <c r="A771" s="83" t="s">
        <v>3136</v>
      </c>
      <c r="B771" s="235">
        <v>1</v>
      </c>
      <c r="C771" s="63"/>
      <c r="D771" s="63">
        <v>3495</v>
      </c>
      <c r="E771" s="63"/>
      <c r="F771" s="178" t="s">
        <v>760</v>
      </c>
      <c r="G771" s="63">
        <v>39</v>
      </c>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row>
    <row r="772" spans="1:54" ht="15.75" customHeight="1">
      <c r="A772" s="83" t="s">
        <v>3143</v>
      </c>
      <c r="B772" s="235">
        <v>1</v>
      </c>
      <c r="C772" s="63"/>
      <c r="D772" s="63"/>
      <c r="E772" s="63"/>
      <c r="F772" s="84" t="s">
        <v>968</v>
      </c>
      <c r="G772" s="84" t="s">
        <v>3144</v>
      </c>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row>
    <row r="773" spans="1:54" ht="15.75" customHeight="1">
      <c r="A773" s="83" t="s">
        <v>3149</v>
      </c>
      <c r="B773" s="235">
        <v>20</v>
      </c>
      <c r="C773" s="63"/>
      <c r="D773" s="63"/>
      <c r="E773" s="63"/>
      <c r="F773" s="63"/>
      <c r="G773" s="84" t="s">
        <v>3152</v>
      </c>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row>
    <row r="774" spans="1:54" ht="15.75" customHeight="1">
      <c r="A774" s="83" t="s">
        <v>3157</v>
      </c>
      <c r="B774" s="235">
        <v>179</v>
      </c>
      <c r="C774" s="63"/>
      <c r="D774" s="178" t="s">
        <v>3162</v>
      </c>
      <c r="E774" s="63"/>
      <c r="F774" s="63"/>
      <c r="G774" s="178" t="s">
        <v>3159</v>
      </c>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row>
    <row r="775" spans="1:54" s="179" customFormat="1" ht="15.75" customHeight="1">
      <c r="A775" s="83" t="s">
        <v>3167</v>
      </c>
      <c r="B775" s="235">
        <v>1</v>
      </c>
      <c r="C775" s="180"/>
      <c r="D775" s="178"/>
      <c r="E775" s="180">
        <v>5</v>
      </c>
      <c r="F775" s="180"/>
      <c r="G775" s="178" t="s">
        <v>745</v>
      </c>
      <c r="H775" s="180">
        <v>1</v>
      </c>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c r="AX775" s="180"/>
      <c r="AY775" s="180"/>
      <c r="AZ775" s="180"/>
      <c r="BA775" s="180"/>
      <c r="BB775" s="180"/>
    </row>
    <row r="776" spans="1:54" s="179" customFormat="1" ht="15.75" customHeight="1">
      <c r="A776" s="83" t="s">
        <v>3172</v>
      </c>
      <c r="B776" s="235">
        <v>1</v>
      </c>
      <c r="C776" s="180"/>
      <c r="D776" s="178">
        <v>3270</v>
      </c>
      <c r="E776" s="180">
        <v>5</v>
      </c>
      <c r="F776" s="84" t="s">
        <v>751</v>
      </c>
      <c r="G776" s="178">
        <v>39</v>
      </c>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80"/>
    </row>
    <row r="777" spans="1:54" ht="15.75" customHeight="1">
      <c r="B777" s="235">
        <v>2</v>
      </c>
      <c r="C777" s="63"/>
      <c r="D777" s="63">
        <v>3270</v>
      </c>
      <c r="E777" s="63">
        <v>4</v>
      </c>
      <c r="F777" s="84" t="s">
        <v>747</v>
      </c>
      <c r="G777" s="63">
        <v>39</v>
      </c>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row>
    <row r="778" spans="1:54" ht="15.75" customHeight="1">
      <c r="A778" s="79"/>
      <c r="B778" s="235">
        <v>3</v>
      </c>
      <c r="C778" s="63"/>
      <c r="D778" s="63">
        <v>3180</v>
      </c>
      <c r="E778" s="63">
        <v>18</v>
      </c>
      <c r="F778" s="84" t="s">
        <v>748</v>
      </c>
      <c r="G778" s="84" t="s">
        <v>790</v>
      </c>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row>
    <row r="779" spans="1:54" ht="15.75" customHeight="1">
      <c r="A779" s="79"/>
      <c r="B779" s="235">
        <v>4</v>
      </c>
      <c r="C779" s="63"/>
      <c r="D779" s="63">
        <v>2790</v>
      </c>
      <c r="E779" s="63">
        <v>-1</v>
      </c>
      <c r="F779" s="84" t="s">
        <v>897</v>
      </c>
      <c r="G779" s="84" t="s">
        <v>782</v>
      </c>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row>
    <row r="780" spans="1:54" ht="15.75" customHeight="1">
      <c r="A780" s="79"/>
      <c r="B780" s="235">
        <v>5</v>
      </c>
      <c r="C780" s="63"/>
      <c r="D780" s="63">
        <v>3500</v>
      </c>
      <c r="E780" s="63">
        <v>35</v>
      </c>
      <c r="F780" s="84" t="s">
        <v>745</v>
      </c>
      <c r="G780" s="84" t="s">
        <v>897</v>
      </c>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row>
    <row r="781" spans="1:54" ht="15.75" customHeight="1">
      <c r="A781" s="83" t="s">
        <v>457</v>
      </c>
      <c r="B781" s="187" t="s">
        <v>3195</v>
      </c>
      <c r="C781" s="63"/>
      <c r="D781" s="189" t="s">
        <v>3196</v>
      </c>
      <c r="E781" s="63"/>
      <c r="F781" s="63"/>
      <c r="G781" s="84" t="s">
        <v>3197</v>
      </c>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row>
    <row r="782" spans="1:54" s="179" customFormat="1" ht="15.75" customHeight="1">
      <c r="A782" s="83" t="s">
        <v>3209</v>
      </c>
      <c r="B782" s="187">
        <v>1</v>
      </c>
      <c r="C782" s="180"/>
      <c r="D782" s="180">
        <v>3000</v>
      </c>
      <c r="E782" s="180">
        <v>1</v>
      </c>
      <c r="F782" s="84" t="s">
        <v>779</v>
      </c>
      <c r="G782" s="178">
        <v>38</v>
      </c>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80"/>
    </row>
    <row r="783" spans="1:54" s="179" customFormat="1" ht="15.75" customHeight="1">
      <c r="A783" s="83" t="s">
        <v>3222</v>
      </c>
      <c r="B783" s="187"/>
      <c r="C783" s="180"/>
      <c r="D783" s="180"/>
      <c r="E783" s="189" t="s">
        <v>3219</v>
      </c>
      <c r="F783" s="178" t="s">
        <v>3218</v>
      </c>
      <c r="G783" s="178" t="s">
        <v>3220</v>
      </c>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row>
    <row r="784" spans="1:54" s="179" customFormat="1" ht="15.75" customHeight="1">
      <c r="A784" s="83" t="s">
        <v>3228</v>
      </c>
      <c r="B784" s="239" t="s">
        <v>2980</v>
      </c>
      <c r="C784" s="180"/>
      <c r="D784" s="180"/>
      <c r="E784" s="189"/>
      <c r="F784" s="178"/>
      <c r="G784" s="178"/>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c r="AT784" s="180"/>
      <c r="AU784" s="180"/>
      <c r="AV784" s="180"/>
      <c r="AW784" s="180"/>
      <c r="AX784" s="180"/>
      <c r="AY784" s="180"/>
      <c r="AZ784" s="180"/>
      <c r="BA784" s="180"/>
      <c r="BB784" s="180"/>
    </row>
    <row r="785" spans="1:54" s="179" customFormat="1" ht="15.75" customHeight="1">
      <c r="A785" s="83" t="s">
        <v>3236</v>
      </c>
      <c r="B785" s="239">
        <v>1</v>
      </c>
      <c r="C785" s="180"/>
      <c r="D785" s="180">
        <v>1550</v>
      </c>
      <c r="E785" s="189"/>
      <c r="F785" s="178"/>
      <c r="G785" s="178">
        <v>31</v>
      </c>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c r="AT785" s="180"/>
      <c r="AU785" s="180"/>
      <c r="AV785" s="180"/>
      <c r="AW785" s="180"/>
      <c r="AX785" s="180"/>
      <c r="AY785" s="180"/>
      <c r="AZ785" s="180"/>
      <c r="BA785" s="180"/>
      <c r="BB785" s="180"/>
    </row>
    <row r="786" spans="1:54" s="179" customFormat="1" ht="15.75" customHeight="1">
      <c r="A786" s="83"/>
      <c r="B786" s="239">
        <v>2</v>
      </c>
      <c r="C786" s="180"/>
      <c r="D786" s="180">
        <v>1930</v>
      </c>
      <c r="E786" s="189"/>
      <c r="F786" s="178"/>
      <c r="G786" s="178" t="s">
        <v>954</v>
      </c>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c r="AT786" s="180"/>
      <c r="AU786" s="180"/>
      <c r="AV786" s="180"/>
      <c r="AW786" s="180"/>
      <c r="AX786" s="180"/>
      <c r="AY786" s="180"/>
      <c r="AZ786" s="180"/>
      <c r="BA786" s="180"/>
      <c r="BB786" s="180"/>
    </row>
    <row r="787" spans="1:54" s="179" customFormat="1" ht="15.75" customHeight="1">
      <c r="A787" s="83" t="s">
        <v>3262</v>
      </c>
      <c r="B787" s="240">
        <v>1</v>
      </c>
      <c r="C787" s="63"/>
      <c r="D787" s="33">
        <v>2380</v>
      </c>
      <c r="E787"/>
      <c r="F787" s="33" t="s">
        <v>3250</v>
      </c>
      <c r="G787" s="63"/>
      <c r="H787" s="63"/>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row>
    <row r="788" spans="1:54" ht="15.75" customHeight="1">
      <c r="A788" s="79"/>
      <c r="B788" s="240">
        <v>2</v>
      </c>
      <c r="C788" s="63"/>
      <c r="D788" s="33">
        <v>3510</v>
      </c>
      <c r="E788" s="63"/>
      <c r="F788" s="33" t="s">
        <v>3251</v>
      </c>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row>
    <row r="789" spans="1:54" ht="15.75" customHeight="1">
      <c r="B789" s="240">
        <v>3</v>
      </c>
      <c r="C789" s="63"/>
      <c r="D789" s="33">
        <v>3635</v>
      </c>
      <c r="E789" s="63"/>
      <c r="F789" s="33" t="s">
        <v>3252</v>
      </c>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row>
    <row r="790" spans="1:54" ht="15.75" customHeight="1">
      <c r="A790" s="79"/>
      <c r="B790" s="240">
        <v>4</v>
      </c>
      <c r="C790" s="63"/>
      <c r="D790" s="33">
        <v>2305</v>
      </c>
      <c r="E790" s="63"/>
      <c r="F790" s="33" t="s">
        <v>3253</v>
      </c>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row>
    <row r="791" spans="1:54" ht="15.75" customHeight="1">
      <c r="A791" s="79"/>
      <c r="B791" s="240">
        <v>5</v>
      </c>
      <c r="D791" s="33">
        <v>2720</v>
      </c>
      <c r="F791" s="33" t="s">
        <v>3250</v>
      </c>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row>
    <row r="792" spans="1:54" ht="15.75" customHeight="1">
      <c r="A792" s="79"/>
      <c r="B792" s="240">
        <v>6</v>
      </c>
      <c r="D792" s="33">
        <v>665</v>
      </c>
      <c r="F792" s="33" t="s">
        <v>3254</v>
      </c>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row>
    <row r="793" spans="1:54" ht="15.75" customHeight="1">
      <c r="A793" s="79"/>
      <c r="B793" s="240">
        <v>7</v>
      </c>
      <c r="D793" s="33">
        <v>2650</v>
      </c>
      <c r="F793" s="33" t="s">
        <v>3255</v>
      </c>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row>
    <row r="794" spans="1:54" ht="15.75" customHeight="1">
      <c r="A794" s="79"/>
      <c r="B794" s="240">
        <v>8</v>
      </c>
      <c r="D794" s="33">
        <v>3620</v>
      </c>
      <c r="F794" s="33" t="s">
        <v>3251</v>
      </c>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row>
    <row r="795" spans="1:54" ht="15.75" customHeight="1">
      <c r="A795" s="79"/>
      <c r="B795" s="240">
        <v>9</v>
      </c>
      <c r="D795" s="33">
        <v>1500</v>
      </c>
      <c r="F795" s="33" t="s">
        <v>3256</v>
      </c>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row>
    <row r="796" spans="1:54" ht="15.75" customHeight="1">
      <c r="A796" s="79"/>
      <c r="B796" s="240">
        <v>10</v>
      </c>
      <c r="D796" s="33">
        <v>3380</v>
      </c>
      <c r="F796" s="33" t="s">
        <v>3257</v>
      </c>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row>
    <row r="797" spans="1:54" ht="15.75" customHeight="1">
      <c r="A797" s="79"/>
      <c r="B797" s="240">
        <v>11</v>
      </c>
      <c r="D797" s="33">
        <v>3500</v>
      </c>
      <c r="F797" s="33" t="s">
        <v>3258</v>
      </c>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row>
    <row r="798" spans="1:54" ht="15.75" customHeight="1">
      <c r="A798" s="79"/>
      <c r="B798" s="240">
        <v>12</v>
      </c>
      <c r="D798" s="33">
        <v>1565</v>
      </c>
      <c r="F798" s="33" t="s">
        <v>3259</v>
      </c>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row>
    <row r="799" spans="1:54" ht="15.75" customHeight="1">
      <c r="B799" s="240">
        <v>13</v>
      </c>
      <c r="D799" s="33">
        <v>2400</v>
      </c>
      <c r="F799" s="33" t="s">
        <v>3260</v>
      </c>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row>
    <row r="800" spans="1:54" ht="15.75" customHeight="1">
      <c r="A800" s="79"/>
      <c r="B800" s="240">
        <v>14</v>
      </c>
      <c r="D800" s="33">
        <v>1000</v>
      </c>
      <c r="F800" s="33" t="s">
        <v>3261</v>
      </c>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row>
    <row r="801" spans="1:54" ht="15.75" customHeight="1">
      <c r="A801" s="83" t="s">
        <v>3270</v>
      </c>
      <c r="B801" s="240">
        <v>1</v>
      </c>
      <c r="E801">
        <v>7</v>
      </c>
      <c r="F801">
        <v>32</v>
      </c>
      <c r="G801">
        <v>33</v>
      </c>
      <c r="H801" s="189" t="s">
        <v>735</v>
      </c>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row>
    <row r="802" spans="1:54" ht="15.75" customHeight="1">
      <c r="A802" s="83" t="s">
        <v>3279</v>
      </c>
      <c r="B802" s="239" t="s">
        <v>2980</v>
      </c>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row>
    <row r="803" spans="1:54" ht="15.75" customHeight="1">
      <c r="A803" s="83" t="s">
        <v>3286</v>
      </c>
      <c r="B803" s="240">
        <v>1</v>
      </c>
      <c r="D803" s="33">
        <v>2890</v>
      </c>
      <c r="E803">
        <v>3</v>
      </c>
      <c r="F803">
        <v>37</v>
      </c>
      <c r="G803" s="33" t="s">
        <v>737</v>
      </c>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row>
    <row r="804" spans="1:54" s="216" customFormat="1" ht="15.75" customHeight="1">
      <c r="A804" s="83" t="s">
        <v>3287</v>
      </c>
      <c r="B804" s="240" t="s">
        <v>3293</v>
      </c>
      <c r="C804" s="189" t="s">
        <v>3295</v>
      </c>
      <c r="D804" s="33" t="s">
        <v>3297</v>
      </c>
      <c r="F804" s="189" t="s">
        <v>3299</v>
      </c>
      <c r="G804" s="33" t="s">
        <v>3300</v>
      </c>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row>
    <row r="805" spans="1:54" s="216" customFormat="1" ht="15.75" customHeight="1">
      <c r="A805" s="83"/>
      <c r="B805" s="240" t="s">
        <v>3294</v>
      </c>
      <c r="C805" s="189" t="s">
        <v>3296</v>
      </c>
      <c r="D805" s="33" t="s">
        <v>3298</v>
      </c>
      <c r="F805" s="189" t="s">
        <v>3301</v>
      </c>
      <c r="G805" s="33" t="s">
        <v>3302</v>
      </c>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row>
    <row r="806" spans="1:54" ht="15.75" customHeight="1">
      <c r="A806" s="83" t="s">
        <v>3311</v>
      </c>
      <c r="B806" s="243">
        <v>1</v>
      </c>
      <c r="D806">
        <v>3660</v>
      </c>
      <c r="G806" s="189" t="s">
        <v>796</v>
      </c>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row>
    <row r="807" spans="1:54" ht="15.75" customHeight="1">
      <c r="B807" s="242">
        <v>2</v>
      </c>
      <c r="D807" s="223">
        <v>2915</v>
      </c>
      <c r="G807">
        <v>37</v>
      </c>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row>
    <row r="808" spans="1:54" ht="15.75" customHeight="1">
      <c r="A808" s="79"/>
      <c r="B808" s="243">
        <v>3</v>
      </c>
      <c r="D808" s="33">
        <v>3110</v>
      </c>
      <c r="G808" s="33" t="s">
        <v>769</v>
      </c>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row>
    <row r="809" spans="1:54" ht="15.75" customHeight="1">
      <c r="A809" s="79"/>
      <c r="B809" s="242">
        <v>4</v>
      </c>
      <c r="C809" s="206"/>
      <c r="D809" s="206">
        <v>3365</v>
      </c>
      <c r="E809" s="206"/>
      <c r="F809" s="206"/>
      <c r="G809" s="206" t="s">
        <v>759</v>
      </c>
      <c r="H809" s="206"/>
      <c r="I809" s="206"/>
      <c r="J809" s="206"/>
      <c r="K809" s="206"/>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row>
    <row r="810" spans="1:54" ht="15.75" customHeight="1">
      <c r="A810" s="79"/>
      <c r="B810" s="243">
        <v>5</v>
      </c>
      <c r="C810" s="33"/>
      <c r="D810" s="33">
        <v>4170</v>
      </c>
      <c r="E810" s="150"/>
      <c r="F810" s="33"/>
      <c r="G810" s="33" t="s">
        <v>808</v>
      </c>
      <c r="H810" s="207"/>
      <c r="I810" s="33"/>
      <c r="J810" s="33"/>
      <c r="K810" s="3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row>
    <row r="811" spans="1:54" ht="15.75" customHeight="1">
      <c r="A811" s="79"/>
      <c r="B811" s="242">
        <v>6</v>
      </c>
      <c r="C811" s="33"/>
      <c r="D811" s="33">
        <v>2820</v>
      </c>
      <c r="E811" s="33"/>
      <c r="F811" s="33"/>
      <c r="G811" s="33" t="s">
        <v>751</v>
      </c>
      <c r="H811" s="207"/>
      <c r="I811" s="33"/>
      <c r="J811" s="33"/>
      <c r="K811" s="3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row>
    <row r="812" spans="1:54" ht="15.75" customHeight="1">
      <c r="A812" s="79"/>
      <c r="B812" s="243">
        <v>7</v>
      </c>
      <c r="C812" s="33"/>
      <c r="D812" s="33">
        <v>3150</v>
      </c>
      <c r="E812" s="33"/>
      <c r="F812" s="33"/>
      <c r="G812" s="33">
        <v>39</v>
      </c>
      <c r="H812" s="207"/>
      <c r="I812" s="33"/>
      <c r="J812" s="33"/>
      <c r="K812" s="3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row>
    <row r="813" spans="1:54" ht="15.75" customHeight="1">
      <c r="A813" s="79"/>
      <c r="B813" s="242">
        <v>8</v>
      </c>
      <c r="C813" s="33"/>
      <c r="D813" s="33">
        <v>2410</v>
      </c>
      <c r="E813" s="150"/>
      <c r="F813" s="33"/>
      <c r="G813" s="33" t="s">
        <v>869</v>
      </c>
      <c r="H813" s="207"/>
      <c r="I813" s="33"/>
      <c r="J813" s="33"/>
      <c r="K813" s="3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row>
    <row r="814" spans="1:54" ht="15.75" customHeight="1">
      <c r="A814" s="79"/>
      <c r="B814" s="243">
        <v>9</v>
      </c>
      <c r="C814" s="33"/>
      <c r="D814" s="33">
        <v>3840</v>
      </c>
      <c r="E814" s="33"/>
      <c r="F814" s="33"/>
      <c r="G814" s="33" t="s">
        <v>823</v>
      </c>
      <c r="H814" s="207"/>
      <c r="I814" s="33"/>
      <c r="J814" s="33"/>
      <c r="K814" s="3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row>
    <row r="815" spans="1:54" ht="15.75" customHeight="1">
      <c r="A815" s="79"/>
      <c r="B815" s="242">
        <v>10</v>
      </c>
      <c r="C815" s="33"/>
      <c r="D815" s="33">
        <v>3335</v>
      </c>
      <c r="E815" s="33"/>
      <c r="F815" s="33"/>
      <c r="G815" s="33" t="s">
        <v>788</v>
      </c>
      <c r="H815" s="207"/>
      <c r="I815" s="33"/>
      <c r="J815" s="33"/>
      <c r="K815" s="3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row>
    <row r="816" spans="1:54" ht="15.75" customHeight="1">
      <c r="A816" s="79"/>
      <c r="B816" s="243">
        <v>11</v>
      </c>
      <c r="C816" s="33"/>
      <c r="D816" s="33">
        <v>3590</v>
      </c>
      <c r="E816" s="33"/>
      <c r="F816" s="33"/>
      <c r="G816" s="33" t="s">
        <v>824</v>
      </c>
      <c r="H816" s="207"/>
      <c r="I816" s="33"/>
      <c r="J816" s="33"/>
      <c r="K816" s="3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row>
    <row r="817" spans="1:54" ht="15.75" customHeight="1">
      <c r="A817" s="79"/>
      <c r="B817" s="242">
        <v>12</v>
      </c>
      <c r="C817" s="33"/>
      <c r="D817" s="33">
        <v>3510</v>
      </c>
      <c r="E817" s="33"/>
      <c r="F817" s="33"/>
      <c r="G817" s="33" t="s">
        <v>760</v>
      </c>
      <c r="H817" s="207"/>
      <c r="I817" s="33"/>
      <c r="J817" s="33"/>
      <c r="K817" s="3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row>
    <row r="818" spans="1:54" ht="15.75" customHeight="1">
      <c r="A818" s="79"/>
      <c r="B818" s="243">
        <v>13</v>
      </c>
      <c r="C818" s="33"/>
      <c r="D818" s="33">
        <v>4530</v>
      </c>
      <c r="E818" s="33"/>
      <c r="F818" s="33"/>
      <c r="G818" s="33" t="s">
        <v>796</v>
      </c>
      <c r="H818" s="207"/>
      <c r="I818" s="33"/>
      <c r="J818" s="33"/>
      <c r="K818" s="3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row>
    <row r="819" spans="1:54" ht="15.75" customHeight="1">
      <c r="B819" s="242">
        <v>14</v>
      </c>
      <c r="C819" s="33"/>
      <c r="D819" s="33">
        <v>3550</v>
      </c>
      <c r="E819" s="33"/>
      <c r="F819" s="33"/>
      <c r="G819" s="33" t="s">
        <v>760</v>
      </c>
      <c r="H819" s="207"/>
      <c r="I819" s="33"/>
      <c r="J819" s="33"/>
      <c r="K819" s="3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row>
    <row r="820" spans="1:54" ht="15.75" customHeight="1">
      <c r="A820" s="79"/>
      <c r="B820" s="243">
        <v>15</v>
      </c>
      <c r="C820" s="33"/>
      <c r="D820" s="33">
        <v>3630</v>
      </c>
      <c r="E820" s="33"/>
      <c r="F820" s="33"/>
      <c r="G820" s="33" t="s">
        <v>903</v>
      </c>
      <c r="H820" s="207"/>
      <c r="I820" s="33"/>
      <c r="J820" s="33"/>
      <c r="K820" s="3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row>
    <row r="821" spans="1:54" ht="15.75" customHeight="1">
      <c r="A821" s="79"/>
      <c r="B821" s="242">
        <v>16</v>
      </c>
      <c r="C821" s="33"/>
      <c r="D821" s="33">
        <v>2740</v>
      </c>
      <c r="E821" s="150"/>
      <c r="F821" s="33"/>
      <c r="G821" s="33">
        <v>38</v>
      </c>
      <c r="H821" s="207"/>
      <c r="I821" s="33"/>
      <c r="J821" s="33"/>
      <c r="K821" s="3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row>
    <row r="822" spans="1:54" ht="15.75" customHeight="1">
      <c r="A822" s="79"/>
      <c r="B822" s="243">
        <v>17</v>
      </c>
      <c r="C822" s="33"/>
      <c r="D822" s="33">
        <v>3375</v>
      </c>
      <c r="E822" s="33"/>
      <c r="F822" s="33"/>
      <c r="G822" s="33" t="s">
        <v>824</v>
      </c>
      <c r="H822" s="207"/>
      <c r="I822" s="33"/>
      <c r="J822" s="33"/>
      <c r="K822" s="3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row>
    <row r="823" spans="1:54" ht="15.75" customHeight="1">
      <c r="A823" s="79"/>
      <c r="B823" s="242">
        <v>18</v>
      </c>
      <c r="C823" s="33"/>
      <c r="D823" s="33">
        <v>3260</v>
      </c>
      <c r="E823" s="150"/>
      <c r="F823" s="33"/>
      <c r="G823" s="33" t="s">
        <v>747</v>
      </c>
      <c r="H823" s="207"/>
      <c r="I823" s="33"/>
      <c r="J823" s="33"/>
      <c r="K823" s="3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row>
    <row r="824" spans="1:54" ht="15.75" customHeight="1">
      <c r="A824" s="79"/>
      <c r="B824" s="243">
        <v>19</v>
      </c>
      <c r="C824" s="63"/>
      <c r="D824" s="63">
        <v>3630</v>
      </c>
      <c r="E824" s="63"/>
      <c r="F824" s="63"/>
      <c r="G824" s="84" t="s">
        <v>782</v>
      </c>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row>
    <row r="825" spans="1:54" ht="15.75" customHeight="1">
      <c r="B825" s="242">
        <v>20</v>
      </c>
      <c r="C825" s="63"/>
      <c r="D825" s="63">
        <v>3720</v>
      </c>
      <c r="E825" s="63"/>
      <c r="F825" s="63"/>
      <c r="G825" s="84" t="s">
        <v>808</v>
      </c>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row>
    <row r="826" spans="1:54" ht="15.75" customHeight="1">
      <c r="A826" s="79"/>
      <c r="B826" s="243">
        <v>21</v>
      </c>
      <c r="C826" s="63"/>
      <c r="D826" s="63">
        <v>3310</v>
      </c>
      <c r="E826" s="63"/>
      <c r="F826" s="63"/>
      <c r="G826" s="84" t="s">
        <v>823</v>
      </c>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row>
    <row r="827" spans="1:54" ht="15.75" customHeight="1">
      <c r="A827" s="79"/>
      <c r="B827" s="242">
        <v>22</v>
      </c>
      <c r="C827" s="63"/>
      <c r="D827" s="63">
        <v>2620</v>
      </c>
      <c r="E827" s="63"/>
      <c r="F827" s="63"/>
      <c r="G827" s="63">
        <v>37</v>
      </c>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row>
    <row r="828" spans="1:54" ht="15.75" customHeight="1">
      <c r="A828" s="79"/>
      <c r="B828" s="243">
        <v>23</v>
      </c>
      <c r="C828" s="63"/>
      <c r="D828" s="63">
        <v>1850</v>
      </c>
      <c r="E828" s="63"/>
      <c r="F828" s="63"/>
      <c r="G828" s="63">
        <v>30</v>
      </c>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row>
    <row r="829" spans="1:54" ht="15.75" customHeight="1">
      <c r="A829" s="79"/>
      <c r="B829" s="242">
        <v>24</v>
      </c>
      <c r="C829" s="63"/>
      <c r="D829" s="63">
        <v>3130</v>
      </c>
      <c r="E829" s="63"/>
      <c r="F829" s="63"/>
      <c r="G829" s="84" t="s">
        <v>823</v>
      </c>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row>
    <row r="830" spans="1:54" ht="15.75" customHeight="1">
      <c r="A830" s="79"/>
      <c r="B830" s="243">
        <v>25</v>
      </c>
      <c r="C830" s="63"/>
      <c r="D830" s="63">
        <v>1965</v>
      </c>
      <c r="E830" s="63"/>
      <c r="F830" s="63"/>
      <c r="G830" s="63">
        <v>35</v>
      </c>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row>
    <row r="831" spans="1:54" ht="15.75" customHeight="1">
      <c r="A831" s="79"/>
      <c r="B831" s="242">
        <v>26</v>
      </c>
      <c r="C831" s="63"/>
      <c r="D831" s="63">
        <v>3030</v>
      </c>
      <c r="E831" s="63"/>
      <c r="F831" s="63"/>
      <c r="G831" s="84" t="s">
        <v>747</v>
      </c>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row>
    <row r="832" spans="1:54" ht="15.75" customHeight="1">
      <c r="A832" s="79"/>
      <c r="B832" s="243">
        <v>27</v>
      </c>
      <c r="C832" s="63"/>
      <c r="D832" s="63">
        <v>3125</v>
      </c>
      <c r="E832" s="63"/>
      <c r="F832" s="63"/>
      <c r="G832" s="63">
        <v>40</v>
      </c>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row>
    <row r="833" spans="1:54" ht="15.75" customHeight="1">
      <c r="A833" s="79"/>
      <c r="B833" s="242">
        <v>28</v>
      </c>
      <c r="C833" s="63"/>
      <c r="D833" s="63">
        <v>2880</v>
      </c>
      <c r="E833" s="63"/>
      <c r="F833" s="63"/>
      <c r="G833" s="84" t="s">
        <v>935</v>
      </c>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row>
    <row r="834" spans="1:54" ht="15.75" customHeight="1">
      <c r="B834" s="243">
        <v>29</v>
      </c>
      <c r="C834" s="63"/>
      <c r="D834" s="217">
        <v>3355</v>
      </c>
      <c r="E834" s="63"/>
      <c r="F834" s="63"/>
      <c r="G834" s="84" t="s">
        <v>786</v>
      </c>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row>
    <row r="835" spans="1:54" ht="15.75" customHeight="1">
      <c r="A835" s="79"/>
      <c r="B835" s="242">
        <v>30</v>
      </c>
      <c r="C835" s="63"/>
      <c r="D835" s="217">
        <v>3225</v>
      </c>
      <c r="E835" s="63"/>
      <c r="F835" s="63"/>
      <c r="G835" s="84" t="s">
        <v>903</v>
      </c>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row>
    <row r="836" spans="1:54" ht="15.75" customHeight="1">
      <c r="A836" s="79"/>
      <c r="B836" s="243">
        <v>31</v>
      </c>
      <c r="C836" s="63"/>
      <c r="D836" s="63">
        <v>2745</v>
      </c>
      <c r="E836" s="63"/>
      <c r="F836" s="63"/>
      <c r="G836" s="63">
        <v>38</v>
      </c>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row>
    <row r="837" spans="1:54" ht="15.75" customHeight="1">
      <c r="A837" s="79"/>
      <c r="B837" s="242">
        <v>32</v>
      </c>
      <c r="C837" s="63"/>
      <c r="D837" s="63">
        <v>3215</v>
      </c>
      <c r="E837" s="63"/>
      <c r="F837" s="63"/>
      <c r="G837" s="63">
        <v>39</v>
      </c>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row>
    <row r="838" spans="1:54" ht="15.75" customHeight="1">
      <c r="A838" s="79"/>
      <c r="B838" s="243">
        <v>33</v>
      </c>
      <c r="C838" s="63"/>
      <c r="D838" s="63">
        <v>3465</v>
      </c>
      <c r="E838" s="63"/>
      <c r="F838" s="63"/>
      <c r="G838" s="63">
        <v>40</v>
      </c>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row>
    <row r="839" spans="1:54" ht="15.75" customHeight="1">
      <c r="A839" s="79"/>
      <c r="B839" s="242">
        <v>34</v>
      </c>
      <c r="C839" s="63"/>
      <c r="D839" s="63">
        <v>3490</v>
      </c>
      <c r="E839" s="63"/>
      <c r="F839" s="63"/>
      <c r="G839" s="84" t="s">
        <v>759</v>
      </c>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row>
    <row r="840" spans="1:54" ht="15.75" customHeight="1">
      <c r="A840" s="79"/>
      <c r="B840" s="243">
        <v>35</v>
      </c>
      <c r="C840" s="63"/>
      <c r="D840" s="63">
        <v>3720</v>
      </c>
      <c r="E840" s="63"/>
      <c r="F840" s="63"/>
      <c r="G840" s="84" t="s">
        <v>751</v>
      </c>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row>
    <row r="841" spans="1:54" ht="15.75" customHeight="1">
      <c r="B841" s="242">
        <v>36</v>
      </c>
      <c r="C841" s="63"/>
      <c r="D841" s="63">
        <v>2650</v>
      </c>
      <c r="E841" s="63"/>
      <c r="F841" s="63"/>
      <c r="G841" s="84" t="s">
        <v>977</v>
      </c>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row>
    <row r="842" spans="1:54" ht="15.75" customHeight="1">
      <c r="A842" s="79"/>
      <c r="B842" s="243">
        <v>37</v>
      </c>
      <c r="C842" s="63"/>
      <c r="D842" s="63">
        <v>3385</v>
      </c>
      <c r="E842" s="63"/>
      <c r="F842" s="63"/>
      <c r="G842" s="84" t="s">
        <v>808</v>
      </c>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row>
    <row r="843" spans="1:54" ht="15.75" customHeight="1">
      <c r="A843" s="83" t="s">
        <v>3326</v>
      </c>
      <c r="B843" s="239" t="s">
        <v>3337</v>
      </c>
      <c r="D843" s="187" t="s">
        <v>2980</v>
      </c>
      <c r="E843" s="63"/>
      <c r="F843" s="63"/>
      <c r="G843" s="84" t="s">
        <v>3325</v>
      </c>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row>
    <row r="844" spans="1:54" ht="15.75" customHeight="1">
      <c r="A844" s="50" t="s">
        <v>3336</v>
      </c>
      <c r="B844" s="239" t="s">
        <v>3334</v>
      </c>
      <c r="C844" s="193" t="s">
        <v>2980</v>
      </c>
      <c r="D844" s="63">
        <v>3130</v>
      </c>
      <c r="E844" s="63"/>
      <c r="F844" s="63"/>
      <c r="G844" s="84" t="s">
        <v>3333</v>
      </c>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row>
    <row r="845" spans="1:54" ht="15.75" customHeight="1">
      <c r="A845" s="83" t="s">
        <v>187</v>
      </c>
      <c r="B845" s="187" t="s">
        <v>3088</v>
      </c>
      <c r="C845" s="63"/>
      <c r="D845" s="63">
        <v>3180</v>
      </c>
      <c r="E845" s="63"/>
      <c r="F845" s="84" t="s">
        <v>779</v>
      </c>
      <c r="G845" s="84" t="s">
        <v>779</v>
      </c>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row>
    <row r="846" spans="1:54" ht="15.75" customHeight="1">
      <c r="B846" s="187" t="s">
        <v>3345</v>
      </c>
      <c r="C846" s="63"/>
      <c r="D846" s="63">
        <v>2950</v>
      </c>
      <c r="E846" s="63"/>
      <c r="F846" s="84" t="s">
        <v>748</v>
      </c>
      <c r="G846" s="84" t="s">
        <v>751</v>
      </c>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row>
    <row r="847" spans="1:54" s="225" customFormat="1" ht="15.75" customHeight="1">
      <c r="A847" s="83" t="s">
        <v>3354</v>
      </c>
      <c r="B847" s="187" t="s">
        <v>3088</v>
      </c>
      <c r="D847" s="84" t="s">
        <v>2980</v>
      </c>
      <c r="E847" s="226">
        <v>10</v>
      </c>
      <c r="F847" s="84" t="s">
        <v>954</v>
      </c>
      <c r="G847" s="84">
        <v>35</v>
      </c>
      <c r="H847" s="226"/>
      <c r="I847" s="226"/>
      <c r="J847" s="226"/>
      <c r="K847" s="226"/>
      <c r="L847" s="226"/>
      <c r="M847" s="226"/>
      <c r="N847" s="226"/>
      <c r="O847" s="226"/>
      <c r="P847" s="226"/>
      <c r="Q847" s="226"/>
      <c r="R847" s="226"/>
      <c r="S847" s="226"/>
      <c r="T847" s="226"/>
      <c r="U847" s="226"/>
      <c r="V847" s="226"/>
      <c r="W847" s="226"/>
      <c r="X847" s="226"/>
      <c r="Y847" s="226"/>
      <c r="Z847" s="226"/>
      <c r="AA847" s="226"/>
      <c r="AB847" s="226"/>
      <c r="AC847" s="226"/>
      <c r="AD847" s="226"/>
      <c r="AE847" s="226"/>
      <c r="AF847" s="226"/>
      <c r="AG847" s="226"/>
      <c r="AH847" s="226"/>
      <c r="AI847" s="226"/>
      <c r="AJ847" s="226"/>
      <c r="AK847" s="226"/>
      <c r="AL847" s="226"/>
      <c r="AM847" s="226"/>
      <c r="AN847" s="226"/>
      <c r="AO847" s="226"/>
      <c r="AP847" s="226"/>
      <c r="AQ847" s="226"/>
      <c r="AR847" s="226"/>
      <c r="AS847" s="226"/>
      <c r="AT847" s="226"/>
      <c r="AU847" s="226"/>
      <c r="AV847" s="226"/>
      <c r="AW847" s="226"/>
      <c r="AX847" s="226"/>
      <c r="AY847" s="226"/>
      <c r="AZ847" s="226"/>
      <c r="BA847" s="226"/>
      <c r="BB847" s="226"/>
    </row>
    <row r="848" spans="1:54" s="225" customFormat="1" ht="15.75" customHeight="1">
      <c r="A848" s="83" t="s">
        <v>3360</v>
      </c>
      <c r="B848" s="187" t="s">
        <v>3088</v>
      </c>
      <c r="D848" s="84">
        <v>3130</v>
      </c>
      <c r="E848" s="226">
        <v>16</v>
      </c>
      <c r="F848" s="84" t="s">
        <v>745</v>
      </c>
      <c r="G848" s="84">
        <v>38</v>
      </c>
      <c r="H848" s="226"/>
      <c r="I848" s="226"/>
      <c r="J848" s="84" t="s">
        <v>735</v>
      </c>
      <c r="K848" s="226"/>
      <c r="L848" s="226"/>
      <c r="M848" s="226"/>
      <c r="N848" s="226"/>
      <c r="O848" s="226"/>
      <c r="P848" s="226"/>
      <c r="Q848" s="226"/>
      <c r="R848" s="226"/>
      <c r="S848" s="226"/>
      <c r="T848" s="226"/>
      <c r="U848" s="226"/>
      <c r="V848" s="226"/>
      <c r="W848" s="226"/>
      <c r="X848" s="226"/>
      <c r="Y848" s="226"/>
      <c r="Z848" s="226"/>
      <c r="AA848" s="226"/>
      <c r="AB848" s="226"/>
      <c r="AC848" s="226"/>
      <c r="AD848" s="226"/>
      <c r="AE848" s="226"/>
      <c r="AF848" s="226"/>
      <c r="AG848" s="226"/>
      <c r="AH848" s="226"/>
      <c r="AI848" s="226"/>
      <c r="AJ848" s="226"/>
      <c r="AK848" s="226"/>
      <c r="AL848" s="226"/>
      <c r="AM848" s="226"/>
      <c r="AN848" s="226"/>
      <c r="AO848" s="226"/>
      <c r="AP848" s="226"/>
      <c r="AQ848" s="226"/>
      <c r="AR848" s="226"/>
      <c r="AS848" s="226"/>
      <c r="AT848" s="226"/>
      <c r="AU848" s="226"/>
      <c r="AV848" s="226"/>
      <c r="AW848" s="226"/>
      <c r="AX848" s="226"/>
      <c r="AY848" s="226"/>
      <c r="AZ848" s="226"/>
      <c r="BA848" s="226"/>
      <c r="BB848" s="226"/>
    </row>
    <row r="849" spans="1:54" s="225" customFormat="1" ht="15.75" customHeight="1">
      <c r="A849" s="83" t="s">
        <v>3376</v>
      </c>
      <c r="B849" s="187" t="s">
        <v>2980</v>
      </c>
      <c r="D849" s="84"/>
      <c r="E849" s="226"/>
      <c r="F849" s="84"/>
      <c r="G849" s="84"/>
      <c r="H849" s="226"/>
      <c r="I849" s="226"/>
      <c r="J849" s="226"/>
      <c r="K849" s="226"/>
      <c r="L849" s="226"/>
      <c r="M849" s="226"/>
      <c r="N849" s="226"/>
      <c r="O849" s="226"/>
      <c r="P849" s="226"/>
      <c r="Q849" s="226"/>
      <c r="R849" s="226"/>
      <c r="S849" s="226"/>
      <c r="T849" s="226"/>
      <c r="U849" s="226"/>
      <c r="V849" s="226"/>
      <c r="W849" s="226"/>
      <c r="X849" s="226"/>
      <c r="Y849" s="226"/>
      <c r="Z849" s="226"/>
      <c r="AA849" s="226"/>
      <c r="AB849" s="226"/>
      <c r="AC849" s="226"/>
      <c r="AD849" s="226"/>
      <c r="AE849" s="226"/>
      <c r="AF849" s="226"/>
      <c r="AG849" s="226"/>
      <c r="AH849" s="226"/>
      <c r="AI849" s="226"/>
      <c r="AJ849" s="226"/>
      <c r="AK849" s="226"/>
      <c r="AL849" s="226"/>
      <c r="AM849" s="226"/>
      <c r="AN849" s="226"/>
      <c r="AO849" s="226"/>
      <c r="AP849" s="226"/>
      <c r="AQ849" s="226"/>
      <c r="AR849" s="226"/>
      <c r="AS849" s="226"/>
      <c r="AT849" s="226"/>
      <c r="AU849" s="226"/>
      <c r="AV849" s="226"/>
      <c r="AW849" s="226"/>
      <c r="AX849" s="226"/>
      <c r="AY849" s="226"/>
      <c r="AZ849" s="226"/>
      <c r="BA849" s="226"/>
      <c r="BB849" s="226"/>
    </row>
    <row r="850" spans="1:54" ht="15.75" customHeight="1">
      <c r="A850" s="83" t="s">
        <v>3385</v>
      </c>
      <c r="B850" s="235" t="s">
        <v>2980</v>
      </c>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row>
    <row r="851" spans="1:54" ht="15.75" customHeight="1">
      <c r="A851" s="83" t="s">
        <v>3392</v>
      </c>
      <c r="B851" s="187" t="s">
        <v>3088</v>
      </c>
      <c r="C851" s="63"/>
      <c r="D851" s="63"/>
      <c r="E851" s="63"/>
      <c r="F851" s="63"/>
      <c r="G851" s="63">
        <v>38</v>
      </c>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row>
    <row r="852" spans="1:54" ht="15.75" customHeight="1">
      <c r="A852" s="83" t="s">
        <v>3403</v>
      </c>
      <c r="B852" s="187" t="s">
        <v>3088</v>
      </c>
      <c r="C852" s="63"/>
      <c r="D852" s="63">
        <v>3470</v>
      </c>
      <c r="E852" s="84" t="s">
        <v>3400</v>
      </c>
      <c r="F852" s="63">
        <v>24</v>
      </c>
      <c r="G852" s="63">
        <v>41</v>
      </c>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row>
    <row r="853" spans="1:54" ht="15.75" customHeight="1">
      <c r="B853" s="187" t="s">
        <v>3345</v>
      </c>
      <c r="C853" s="63"/>
      <c r="D853" s="63">
        <v>3185</v>
      </c>
      <c r="E853" s="84" t="s">
        <v>3401</v>
      </c>
      <c r="F853" s="63">
        <v>32</v>
      </c>
      <c r="G853" s="84" t="s">
        <v>3402</v>
      </c>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row>
    <row r="854" spans="1:54" ht="15.75" customHeight="1">
      <c r="A854" s="83" t="s">
        <v>3409</v>
      </c>
      <c r="B854" s="187" t="s">
        <v>2980</v>
      </c>
      <c r="C854" s="84"/>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row>
    <row r="855" spans="1:54" ht="15.75" customHeight="1">
      <c r="A855" s="83" t="s">
        <v>3417</v>
      </c>
      <c r="B855" s="187" t="s">
        <v>3088</v>
      </c>
      <c r="C855" s="63"/>
      <c r="D855" s="63">
        <v>3545</v>
      </c>
      <c r="E855" s="63">
        <v>0</v>
      </c>
      <c r="F855" s="63">
        <v>39</v>
      </c>
      <c r="G855" s="63">
        <v>39</v>
      </c>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row>
    <row r="856" spans="1:54" s="249" customFormat="1" ht="15.75" customHeight="1">
      <c r="A856" s="83" t="s">
        <v>3444</v>
      </c>
      <c r="B856" s="187" t="s">
        <v>3088</v>
      </c>
      <c r="C856" s="250"/>
      <c r="D856" s="84" t="s">
        <v>2980</v>
      </c>
      <c r="E856" s="250"/>
      <c r="F856" s="250"/>
      <c r="G856" s="250">
        <v>40.6</v>
      </c>
      <c r="H856" s="250"/>
      <c r="I856" s="250"/>
      <c r="J856" s="250"/>
      <c r="K856" s="250"/>
      <c r="L856" s="250"/>
      <c r="M856" s="250"/>
      <c r="N856" s="250"/>
      <c r="O856" s="250"/>
      <c r="P856" s="250"/>
      <c r="Q856" s="250"/>
      <c r="R856" s="250"/>
      <c r="S856" s="250"/>
      <c r="T856" s="250"/>
      <c r="U856" s="250"/>
      <c r="V856" s="250"/>
      <c r="W856" s="250"/>
      <c r="X856" s="250"/>
      <c r="Y856" s="250"/>
      <c r="Z856" s="250"/>
      <c r="AA856" s="250"/>
      <c r="AB856" s="250"/>
      <c r="AC856" s="250"/>
      <c r="AD856" s="250"/>
      <c r="AE856" s="250"/>
      <c r="AF856" s="250"/>
      <c r="AG856" s="250"/>
      <c r="AH856" s="250"/>
      <c r="AI856" s="250"/>
      <c r="AJ856" s="250"/>
      <c r="AK856" s="250"/>
      <c r="AL856" s="250"/>
      <c r="AM856" s="250"/>
      <c r="AN856" s="250"/>
      <c r="AO856" s="250"/>
      <c r="AP856" s="250"/>
      <c r="AQ856" s="250"/>
      <c r="AR856" s="250"/>
      <c r="AS856" s="250"/>
      <c r="AT856" s="250"/>
      <c r="AU856" s="250"/>
      <c r="AV856" s="250"/>
      <c r="AW856" s="250"/>
      <c r="AX856" s="250"/>
      <c r="AY856" s="250"/>
      <c r="AZ856" s="250"/>
      <c r="BA856" s="250"/>
      <c r="BB856" s="250"/>
    </row>
    <row r="857" spans="1:54" ht="15.75" customHeight="1">
      <c r="B857" s="187" t="s">
        <v>3345</v>
      </c>
      <c r="C857" s="63"/>
      <c r="D857" s="84" t="s">
        <v>2980</v>
      </c>
      <c r="E857" s="63"/>
      <c r="F857" s="63"/>
      <c r="G857" s="63">
        <v>36.4</v>
      </c>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row>
    <row r="858" spans="1:54" ht="15.75" customHeight="1">
      <c r="B858" s="239">
        <v>3</v>
      </c>
      <c r="C858" s="63"/>
      <c r="D858" s="84" t="s">
        <v>2980</v>
      </c>
      <c r="E858" s="63"/>
      <c r="F858" s="63"/>
      <c r="G858" s="63">
        <v>37</v>
      </c>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row>
    <row r="859" spans="1:54" ht="15.75" customHeight="1">
      <c r="A859" s="79"/>
      <c r="B859" s="187" t="s">
        <v>3428</v>
      </c>
      <c r="C859" s="63"/>
      <c r="D859" s="84" t="s">
        <v>2980</v>
      </c>
      <c r="E859" s="63"/>
      <c r="F859" s="63"/>
      <c r="G859" s="63">
        <v>35.6</v>
      </c>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row>
    <row r="860" spans="1:54" ht="15.75" customHeight="1">
      <c r="A860" s="79"/>
      <c r="B860" s="187" t="s">
        <v>3429</v>
      </c>
      <c r="C860" s="63"/>
      <c r="D860" s="84" t="s">
        <v>2980</v>
      </c>
      <c r="E860" s="63"/>
      <c r="F860" s="63"/>
      <c r="G860" s="63">
        <v>34.299999999999997</v>
      </c>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row>
    <row r="861" spans="1:54" ht="15.75" customHeight="1">
      <c r="A861" s="79"/>
      <c r="B861" s="187" t="s">
        <v>3430</v>
      </c>
      <c r="C861" s="63"/>
      <c r="D861" s="84" t="s">
        <v>2980</v>
      </c>
      <c r="E861" s="63"/>
      <c r="F861" s="63"/>
      <c r="G861" s="63">
        <v>34.4</v>
      </c>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row>
    <row r="862" spans="1:54" ht="15.75" customHeight="1">
      <c r="A862" s="79"/>
      <c r="B862" s="187" t="s">
        <v>3431</v>
      </c>
      <c r="C862" s="63"/>
      <c r="D862" s="84" t="s">
        <v>2980</v>
      </c>
      <c r="E862" s="63"/>
      <c r="F862" s="63"/>
      <c r="G862" s="63">
        <v>34.4</v>
      </c>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row>
    <row r="863" spans="1:54" ht="15.75" customHeight="1">
      <c r="A863" s="79"/>
      <c r="B863" s="187" t="s">
        <v>3432</v>
      </c>
      <c r="C863" s="63"/>
      <c r="D863" s="84" t="s">
        <v>2980</v>
      </c>
      <c r="E863" s="63"/>
      <c r="F863" s="63"/>
      <c r="G863" s="63">
        <v>33.6</v>
      </c>
      <c r="H863" s="63"/>
      <c r="I863" s="63"/>
      <c r="J863" s="63"/>
      <c r="K863" s="63"/>
      <c r="L863" s="63"/>
      <c r="M863" s="189"/>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row>
    <row r="864" spans="1:54" ht="15.75" customHeight="1">
      <c r="B864" s="187" t="s">
        <v>3433</v>
      </c>
      <c r="C864" s="63"/>
      <c r="D864" s="84" t="s">
        <v>2980</v>
      </c>
      <c r="E864" s="63"/>
      <c r="F864" s="63"/>
      <c r="G864" s="63">
        <v>33.4</v>
      </c>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row>
    <row r="865" spans="1:54" ht="15.75" customHeight="1">
      <c r="A865" s="79"/>
      <c r="B865" s="187" t="s">
        <v>3434</v>
      </c>
      <c r="C865" s="63"/>
      <c r="D865" s="84" t="s">
        <v>2980</v>
      </c>
      <c r="E865" s="63"/>
      <c r="F865" s="63"/>
      <c r="G865" s="63">
        <v>32.9</v>
      </c>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row>
    <row r="866" spans="1:54" ht="15.75" customHeight="1">
      <c r="A866" s="79"/>
      <c r="B866" s="187" t="s">
        <v>3435</v>
      </c>
      <c r="C866" s="63"/>
      <c r="D866" s="84" t="s">
        <v>2980</v>
      </c>
      <c r="E866" s="63"/>
      <c r="F866" s="63"/>
      <c r="G866" s="63">
        <v>31.6</v>
      </c>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row>
    <row r="867" spans="1:54" ht="15.75" customHeight="1">
      <c r="A867" s="79"/>
      <c r="B867" s="187" t="s">
        <v>3436</v>
      </c>
      <c r="C867" s="63"/>
      <c r="D867" s="84" t="s">
        <v>2980</v>
      </c>
      <c r="E867" s="63"/>
      <c r="F867" s="63"/>
      <c r="G867" s="63">
        <v>32.700000000000003</v>
      </c>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row>
    <row r="868" spans="1:54" ht="15.75" customHeight="1">
      <c r="A868" s="79"/>
      <c r="B868" s="187" t="s">
        <v>3437</v>
      </c>
      <c r="C868" s="63"/>
      <c r="D868" s="84" t="s">
        <v>2980</v>
      </c>
      <c r="E868" s="63"/>
      <c r="F868" s="63"/>
      <c r="G868" s="63">
        <v>30.7</v>
      </c>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row>
    <row r="869" spans="1:54" ht="15.75" customHeight="1">
      <c r="A869" s="79"/>
      <c r="B869" s="187" t="s">
        <v>3438</v>
      </c>
      <c r="C869" s="63"/>
      <c r="D869" s="84" t="s">
        <v>2980</v>
      </c>
      <c r="E869" s="63"/>
      <c r="F869" s="63"/>
      <c r="G869" s="63">
        <v>31.4</v>
      </c>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row>
    <row r="870" spans="1:54" ht="15.75" customHeight="1">
      <c r="A870" s="79"/>
      <c r="B870" s="187" t="s">
        <v>3439</v>
      </c>
      <c r="C870" s="63"/>
      <c r="D870" s="84" t="s">
        <v>2980</v>
      </c>
      <c r="E870" s="63"/>
      <c r="F870" s="63"/>
      <c r="G870" s="63">
        <v>30.1</v>
      </c>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row>
    <row r="871" spans="1:54" ht="15.75" customHeight="1">
      <c r="B871" s="187" t="s">
        <v>3440</v>
      </c>
      <c r="C871" s="63"/>
      <c r="D871" s="84" t="s">
        <v>2980</v>
      </c>
      <c r="E871" s="63"/>
      <c r="F871" s="63"/>
      <c r="G871" s="63">
        <v>29.4</v>
      </c>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row>
    <row r="872" spans="1:54" ht="15.75" customHeight="1">
      <c r="A872" s="79"/>
      <c r="B872" s="187" t="s">
        <v>3441</v>
      </c>
      <c r="C872" s="63"/>
      <c r="D872" s="84" t="s">
        <v>2980</v>
      </c>
      <c r="E872" s="63"/>
      <c r="F872" s="63"/>
      <c r="G872" s="63">
        <v>30</v>
      </c>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row>
    <row r="873" spans="1:54" ht="15.75" customHeight="1">
      <c r="A873" s="79"/>
      <c r="B873" s="187" t="s">
        <v>3442</v>
      </c>
      <c r="C873" s="63"/>
      <c r="D873" s="84" t="s">
        <v>2980</v>
      </c>
      <c r="E873" s="63"/>
      <c r="F873" s="63"/>
      <c r="G873" s="63">
        <v>26</v>
      </c>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row>
    <row r="874" spans="1:54" ht="15.75" customHeight="1">
      <c r="A874" s="79"/>
      <c r="B874" s="187" t="s">
        <v>3443</v>
      </c>
      <c r="C874" s="63"/>
      <c r="D874" s="84" t="s">
        <v>2980</v>
      </c>
      <c r="E874" s="63"/>
      <c r="F874" s="63"/>
      <c r="G874" s="63">
        <v>26.1</v>
      </c>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row>
    <row r="875" spans="1:54" ht="15.75" customHeight="1">
      <c r="A875" s="83" t="s">
        <v>3458</v>
      </c>
      <c r="B875" s="187" t="s">
        <v>3088</v>
      </c>
      <c r="C875" s="63"/>
      <c r="D875" s="63">
        <v>1465</v>
      </c>
      <c r="E875" s="63"/>
      <c r="F875" s="63"/>
      <c r="G875" s="84" t="s">
        <v>875</v>
      </c>
      <c r="H875" s="84" t="s">
        <v>735</v>
      </c>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row>
    <row r="876" spans="1:54" ht="15.75" customHeight="1">
      <c r="A876" s="79"/>
      <c r="B876" s="187" t="s">
        <v>3345</v>
      </c>
      <c r="C876" s="63"/>
      <c r="D876" s="63">
        <v>990</v>
      </c>
      <c r="E876" s="63"/>
      <c r="F876" s="63"/>
      <c r="G876" s="84" t="s">
        <v>921</v>
      </c>
      <c r="H876" s="84" t="s">
        <v>735</v>
      </c>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row>
    <row r="877" spans="1:54" ht="15.75" customHeight="1">
      <c r="B877" s="187" t="s">
        <v>3454</v>
      </c>
      <c r="C877" s="63"/>
      <c r="D877" s="63">
        <v>1000</v>
      </c>
      <c r="E877" s="63"/>
      <c r="F877" s="63"/>
      <c r="G877" s="84" t="s">
        <v>921</v>
      </c>
      <c r="H877" s="84" t="s">
        <v>735</v>
      </c>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row>
    <row r="878" spans="1:54" ht="15.75" customHeight="1">
      <c r="A878" s="83" t="s">
        <v>3464</v>
      </c>
      <c r="B878" s="187" t="s">
        <v>3088</v>
      </c>
      <c r="C878" s="63"/>
      <c r="D878" s="84" t="s">
        <v>2980</v>
      </c>
      <c r="E878" s="63"/>
      <c r="F878" s="84" t="s">
        <v>3463</v>
      </c>
      <c r="G878" s="63">
        <v>39</v>
      </c>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row>
    <row r="879" spans="1:54" ht="15.75" customHeight="1">
      <c r="A879" s="83" t="s">
        <v>3482</v>
      </c>
      <c r="B879" s="187" t="s">
        <v>3473</v>
      </c>
      <c r="C879" s="63"/>
      <c r="D879" s="84" t="s">
        <v>3472</v>
      </c>
      <c r="E879" s="63"/>
      <c r="F879" s="63"/>
      <c r="G879" s="84" t="s">
        <v>3471</v>
      </c>
      <c r="H879" s="63">
        <v>9</v>
      </c>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row>
    <row r="880" spans="1:54" ht="15.75" customHeight="1">
      <c r="A880" s="83" t="s">
        <v>4429</v>
      </c>
      <c r="B880" s="187" t="s">
        <v>3492</v>
      </c>
      <c r="C880" s="63"/>
      <c r="D880" s="84" t="s">
        <v>2980</v>
      </c>
      <c r="E880" s="63"/>
      <c r="F880" s="255" t="s">
        <v>3493</v>
      </c>
      <c r="G880" s="255" t="s">
        <v>3488</v>
      </c>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row>
    <row r="881" spans="1:54" ht="15.75" customHeight="1">
      <c r="A881" s="83" t="s">
        <v>3500</v>
      </c>
      <c r="B881" s="187" t="s">
        <v>2980</v>
      </c>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row>
    <row r="882" spans="1:54" ht="15.75" customHeight="1">
      <c r="A882" s="83" t="s">
        <v>3509</v>
      </c>
      <c r="B882" s="280">
        <v>1</v>
      </c>
      <c r="C882" s="63"/>
      <c r="D882" s="264">
        <v>2900</v>
      </c>
      <c r="E882" s="264"/>
      <c r="F882" s="264"/>
      <c r="G882" s="264">
        <v>35</v>
      </c>
      <c r="H882" s="264"/>
      <c r="I882" s="264"/>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row>
    <row r="883" spans="1:54" ht="15.75" customHeight="1">
      <c r="B883" s="280">
        <v>2</v>
      </c>
      <c r="C883" s="63"/>
      <c r="D883" s="264">
        <v>2300</v>
      </c>
      <c r="E883" s="264"/>
      <c r="F883" s="264"/>
      <c r="G883" s="264">
        <v>33</v>
      </c>
      <c r="H883" s="264"/>
      <c r="I883" s="264"/>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row>
    <row r="884" spans="1:54" ht="15.75" customHeight="1">
      <c r="A884" s="79"/>
      <c r="B884" s="280">
        <v>3</v>
      </c>
      <c r="C884" s="63"/>
      <c r="D884" s="264">
        <v>2600</v>
      </c>
      <c r="E884" s="264"/>
      <c r="F884" s="264"/>
      <c r="G884" s="264">
        <v>36</v>
      </c>
      <c r="H884" s="264"/>
      <c r="I884" s="264"/>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row>
    <row r="885" spans="1:54" ht="15.75" customHeight="1">
      <c r="A885" s="79"/>
      <c r="B885" s="280">
        <v>4</v>
      </c>
      <c r="C885" s="63"/>
      <c r="D885" s="264">
        <v>1200</v>
      </c>
      <c r="E885" s="264"/>
      <c r="F885" s="264"/>
      <c r="G885" s="264">
        <v>29</v>
      </c>
      <c r="H885" s="264"/>
      <c r="I885" s="264"/>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row>
    <row r="886" spans="1:54" ht="15.75" customHeight="1">
      <c r="A886" s="79"/>
      <c r="B886" s="280">
        <v>5</v>
      </c>
      <c r="C886" s="63"/>
      <c r="D886" s="264">
        <v>2100</v>
      </c>
      <c r="E886" s="264"/>
      <c r="F886" s="264"/>
      <c r="G886" s="264">
        <v>29.5</v>
      </c>
      <c r="H886" s="264"/>
      <c r="I886" s="264"/>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row>
    <row r="887" spans="1:54" ht="15.75" customHeight="1">
      <c r="A887" s="79"/>
      <c r="B887" s="280">
        <v>6</v>
      </c>
      <c r="C887" s="63"/>
      <c r="D887" s="264">
        <v>2900</v>
      </c>
      <c r="E887" s="264"/>
      <c r="F887" s="264"/>
      <c r="G887" s="264">
        <v>32.200000000000003</v>
      </c>
      <c r="H887" s="264"/>
      <c r="I887" s="264"/>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row>
    <row r="888" spans="1:54" ht="15.75" customHeight="1">
      <c r="A888" s="79"/>
      <c r="B888" s="187" t="s">
        <v>3431</v>
      </c>
      <c r="C888" s="63"/>
      <c r="D888" s="264">
        <v>3000</v>
      </c>
      <c r="E888" s="264"/>
      <c r="F888" s="264"/>
      <c r="G888" s="264">
        <v>36.5</v>
      </c>
      <c r="H888" s="264"/>
      <c r="I888" s="264"/>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row>
    <row r="889" spans="1:54" ht="15.75" customHeight="1">
      <c r="A889" s="79"/>
      <c r="B889" s="280">
        <v>8</v>
      </c>
      <c r="C889" s="63"/>
      <c r="D889" s="264">
        <v>2700</v>
      </c>
      <c r="E889" s="264"/>
      <c r="F889" s="264"/>
      <c r="G889" s="264">
        <v>33.1</v>
      </c>
      <c r="H889" s="264"/>
      <c r="I889" s="264"/>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row>
    <row r="890" spans="1:54" ht="15.75" customHeight="1">
      <c r="A890" s="79"/>
      <c r="B890" s="280">
        <v>9</v>
      </c>
      <c r="C890" s="63"/>
      <c r="D890" s="264">
        <v>1700</v>
      </c>
      <c r="E890" s="264"/>
      <c r="F890" s="264"/>
      <c r="G890" s="264">
        <v>30.4</v>
      </c>
      <c r="H890" s="264"/>
      <c r="I890" s="264"/>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row>
    <row r="891" spans="1:54" ht="15.75" customHeight="1">
      <c r="A891" s="79"/>
      <c r="B891" s="280">
        <v>10</v>
      </c>
      <c r="C891" s="63"/>
      <c r="D891" s="264">
        <v>2500</v>
      </c>
      <c r="E891" s="264"/>
      <c r="F891" s="264"/>
      <c r="G891" s="264">
        <v>34</v>
      </c>
      <c r="H891" s="264"/>
      <c r="I891" s="264"/>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row>
    <row r="892" spans="1:54" ht="15.75" customHeight="1">
      <c r="A892" s="79"/>
      <c r="B892" s="280">
        <v>11</v>
      </c>
      <c r="C892" s="63"/>
      <c r="D892" s="264">
        <v>1500</v>
      </c>
      <c r="E892" s="264"/>
      <c r="F892" s="264"/>
      <c r="G892" s="264">
        <v>28</v>
      </c>
      <c r="H892" s="264"/>
      <c r="I892" s="264"/>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row>
    <row r="893" spans="1:54" ht="15.75" customHeight="1">
      <c r="A893" s="79"/>
      <c r="B893" s="280" t="s">
        <v>3436</v>
      </c>
      <c r="C893" s="63"/>
      <c r="D893" s="264">
        <v>300</v>
      </c>
      <c r="E893" s="264"/>
      <c r="F893" s="264"/>
      <c r="G893" s="264">
        <v>23.3</v>
      </c>
      <c r="H893" s="264"/>
      <c r="I893" s="264"/>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row>
    <row r="894" spans="1:54" ht="15.75" customHeight="1">
      <c r="A894" s="79"/>
      <c r="B894" s="280" t="s">
        <v>3437</v>
      </c>
      <c r="C894" s="63"/>
      <c r="D894" s="264">
        <v>3100</v>
      </c>
      <c r="E894" s="264"/>
      <c r="F894" s="264"/>
      <c r="G894" s="264">
        <v>36.200000000000003</v>
      </c>
      <c r="H894" s="264"/>
      <c r="I894" s="264"/>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row>
    <row r="895" spans="1:54" ht="15.75" customHeight="1">
      <c r="A895" s="79"/>
      <c r="B895" s="280" t="s">
        <v>3438</v>
      </c>
      <c r="C895" s="63"/>
      <c r="D895" s="264">
        <v>1900</v>
      </c>
      <c r="E895" s="264"/>
      <c r="F895" s="264"/>
      <c r="G895" s="264">
        <v>33</v>
      </c>
      <c r="H895" s="264"/>
      <c r="I895" s="264"/>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row>
    <row r="896" spans="1:54" ht="15.75" customHeight="1">
      <c r="A896" s="79"/>
      <c r="B896" s="280" t="s">
        <v>3439</v>
      </c>
      <c r="C896" s="63"/>
      <c r="D896" s="264">
        <v>3000</v>
      </c>
      <c r="E896" s="264"/>
      <c r="F896" s="264"/>
      <c r="G896" s="264">
        <v>35.4</v>
      </c>
      <c r="H896" s="264"/>
      <c r="I896" s="264"/>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row>
    <row r="897" spans="1:54" ht="15.75" customHeight="1">
      <c r="A897" s="83" t="s">
        <v>3520</v>
      </c>
      <c r="B897" s="187" t="s">
        <v>3528</v>
      </c>
      <c r="C897" s="63"/>
      <c r="D897" s="274" t="s">
        <v>3525</v>
      </c>
      <c r="E897" s="63"/>
      <c r="F897" s="63"/>
      <c r="G897" s="261" t="s">
        <v>3526</v>
      </c>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row>
    <row r="898" spans="1:54" ht="15.75" customHeight="1">
      <c r="A898" s="83" t="s">
        <v>3535</v>
      </c>
      <c r="B898" s="187" t="s">
        <v>3088</v>
      </c>
      <c r="C898" s="63"/>
      <c r="D898" s="63">
        <v>2475</v>
      </c>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row>
    <row r="899" spans="1:54" ht="15.75" customHeight="1">
      <c r="A899" s="83" t="s">
        <v>4697</v>
      </c>
      <c r="B899" s="187" t="s">
        <v>3548</v>
      </c>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row>
    <row r="900" spans="1:54" ht="15.75" customHeight="1">
      <c r="A900" s="83" t="s">
        <v>3549</v>
      </c>
      <c r="B900" s="187" t="s">
        <v>3088</v>
      </c>
      <c r="C900" s="63"/>
      <c r="D900" s="63">
        <v>1465</v>
      </c>
      <c r="E900" s="63"/>
      <c r="F900" s="84" t="s">
        <v>886</v>
      </c>
      <c r="G900" s="84" t="s">
        <v>3554</v>
      </c>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row>
    <row r="901" spans="1:54" ht="15.75" customHeight="1">
      <c r="A901" s="79"/>
      <c r="B901" s="187" t="s">
        <v>3345</v>
      </c>
      <c r="C901" s="63"/>
      <c r="D901" s="63">
        <v>1000</v>
      </c>
      <c r="E901" s="63"/>
      <c r="F901" s="84" t="s">
        <v>3555</v>
      </c>
      <c r="G901" s="84" t="s">
        <v>3556</v>
      </c>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row>
    <row r="902" spans="1:54" ht="15.75" customHeight="1">
      <c r="A902" s="253" t="s">
        <v>3563</v>
      </c>
      <c r="B902" s="187" t="s">
        <v>3088</v>
      </c>
      <c r="C902" s="63"/>
      <c r="D902" s="63">
        <v>3106</v>
      </c>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row>
    <row r="903" spans="1:54" ht="15.75" customHeight="1">
      <c r="A903" s="83" t="s">
        <v>3572</v>
      </c>
      <c r="B903" s="187" t="s">
        <v>3591</v>
      </c>
      <c r="C903" s="63"/>
      <c r="D903" s="63"/>
      <c r="E903" s="63"/>
      <c r="F903" s="63"/>
      <c r="G903" s="63"/>
      <c r="H903" s="84" t="s">
        <v>3590</v>
      </c>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row>
    <row r="904" spans="1:54" ht="15.75" customHeight="1">
      <c r="A904" s="83" t="s">
        <v>3581</v>
      </c>
      <c r="B904" s="187" t="s">
        <v>3598</v>
      </c>
      <c r="C904" s="63"/>
      <c r="D904" s="63"/>
      <c r="E904" s="63"/>
      <c r="F904" s="84" t="s">
        <v>986</v>
      </c>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row>
    <row r="905" spans="1:54" ht="15.75" customHeight="1">
      <c r="A905" s="79"/>
      <c r="B905" s="187" t="s">
        <v>3593</v>
      </c>
      <c r="C905" s="63"/>
      <c r="D905" s="63"/>
      <c r="E905" s="63"/>
      <c r="F905" s="274">
        <v>22</v>
      </c>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row>
    <row r="906" spans="1:54" ht="15.75" customHeight="1">
      <c r="A906" s="79"/>
      <c r="B906" s="187"/>
      <c r="C906" s="63"/>
      <c r="D906" s="63"/>
      <c r="E906" s="63"/>
      <c r="F906" s="274">
        <v>34</v>
      </c>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row>
    <row r="907" spans="1:54" ht="15.75" customHeight="1">
      <c r="A907" s="83"/>
      <c r="B907" s="187"/>
      <c r="C907" s="63"/>
      <c r="D907" s="63"/>
      <c r="E907" s="63"/>
      <c r="F907" s="84" t="s">
        <v>986</v>
      </c>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row>
    <row r="908" spans="1:54" ht="15.75" customHeight="1">
      <c r="A908" s="83" t="s">
        <v>3596</v>
      </c>
      <c r="B908" s="187" t="s">
        <v>3597</v>
      </c>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row>
    <row r="909" spans="1:54" ht="15.75" customHeight="1">
      <c r="A909" s="83" t="s">
        <v>594</v>
      </c>
      <c r="B909" s="187" t="s">
        <v>3602</v>
      </c>
      <c r="C909" s="63"/>
      <c r="D909" s="63"/>
      <c r="E909" s="63"/>
      <c r="F909" s="63"/>
      <c r="G909" s="63"/>
      <c r="H909" s="84" t="s">
        <v>3601</v>
      </c>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row>
    <row r="910" spans="1:54" ht="15.75" customHeight="1">
      <c r="A910" s="83" t="s">
        <v>3611</v>
      </c>
      <c r="B910" s="235" t="s">
        <v>3088</v>
      </c>
      <c r="D910" s="63">
        <v>2740</v>
      </c>
      <c r="E910" s="63">
        <v>12</v>
      </c>
      <c r="F910" s="63" t="s">
        <v>738</v>
      </c>
      <c r="G910" s="63">
        <v>39</v>
      </c>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row>
    <row r="911" spans="1:54" ht="15.75" customHeight="1">
      <c r="A911" s="79"/>
      <c r="B911" s="235" t="s">
        <v>3345</v>
      </c>
      <c r="D911" s="63">
        <v>3170</v>
      </c>
      <c r="E911" s="63">
        <v>42</v>
      </c>
      <c r="F911" s="63">
        <v>33</v>
      </c>
      <c r="G911" s="63">
        <v>39</v>
      </c>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row>
    <row r="912" spans="1:54" ht="15.75" customHeight="1">
      <c r="A912" s="83" t="s">
        <v>3625</v>
      </c>
      <c r="B912" s="187" t="s">
        <v>3088</v>
      </c>
      <c r="C912" s="63"/>
      <c r="D912" s="63">
        <v>1490</v>
      </c>
      <c r="E912" s="63">
        <v>10</v>
      </c>
      <c r="F912" s="63">
        <v>28</v>
      </c>
      <c r="G912" s="84" t="s">
        <v>838</v>
      </c>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row>
    <row r="913" spans="1:54" ht="15.75" customHeight="1">
      <c r="A913" s="79"/>
      <c r="B913" s="187" t="s">
        <v>3345</v>
      </c>
      <c r="C913" s="63"/>
      <c r="D913" s="63">
        <v>1220</v>
      </c>
      <c r="E913" s="63">
        <v>12</v>
      </c>
      <c r="F913" s="84" t="s">
        <v>3556</v>
      </c>
      <c r="G913" s="84" t="s">
        <v>838</v>
      </c>
      <c r="H913" s="84" t="s">
        <v>3624</v>
      </c>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row>
    <row r="914" spans="1:54" ht="15.75" customHeight="1">
      <c r="A914" s="83" t="s">
        <v>501</v>
      </c>
      <c r="B914" s="187" t="s">
        <v>3634</v>
      </c>
      <c r="C914" s="63"/>
      <c r="D914" s="277" t="s">
        <v>3630</v>
      </c>
      <c r="E914" s="239" t="s">
        <v>3633</v>
      </c>
      <c r="F914" s="63"/>
      <c r="G914" s="37" t="s">
        <v>3629</v>
      </c>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row>
    <row r="915" spans="1:54" ht="15.75" customHeight="1">
      <c r="A915" s="83" t="s">
        <v>3643</v>
      </c>
      <c r="B915" s="187" t="s">
        <v>3642</v>
      </c>
      <c r="C915" s="63"/>
      <c r="D915" s="63">
        <v>3280</v>
      </c>
      <c r="E915" s="63"/>
      <c r="F915" s="63"/>
      <c r="G915" s="63">
        <v>38</v>
      </c>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row>
    <row r="916" spans="1:54" ht="15.75" customHeight="1">
      <c r="A916" s="83" t="s">
        <v>3652</v>
      </c>
      <c r="B916" s="187" t="s">
        <v>2980</v>
      </c>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row>
    <row r="917" spans="1:54" ht="15.75" customHeight="1">
      <c r="A917" s="83" t="s">
        <v>3659</v>
      </c>
      <c r="B917" s="187" t="s">
        <v>3088</v>
      </c>
      <c r="C917" s="63"/>
      <c r="D917" s="277">
        <v>2560</v>
      </c>
      <c r="E917" s="63">
        <v>8</v>
      </c>
      <c r="F917" s="84" t="s">
        <v>916</v>
      </c>
      <c r="G917" s="84" t="s">
        <v>935</v>
      </c>
      <c r="H917" s="84" t="s">
        <v>735</v>
      </c>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row>
    <row r="918" spans="1:54" ht="15.75" customHeight="1">
      <c r="A918" s="83" t="s">
        <v>3665</v>
      </c>
      <c r="B918" s="187" t="s">
        <v>2980</v>
      </c>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row>
    <row r="919" spans="1:54" ht="15.75" customHeight="1">
      <c r="A919" s="83" t="s">
        <v>4458</v>
      </c>
      <c r="B919" s="187" t="s">
        <v>2980</v>
      </c>
      <c r="C919" s="63"/>
      <c r="D919" s="63"/>
      <c r="E919" s="63"/>
      <c r="F919" s="63"/>
      <c r="G919" s="63">
        <v>34</v>
      </c>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row>
    <row r="920" spans="1:54" s="293" customFormat="1" ht="15.75" customHeight="1">
      <c r="A920" s="83" t="s">
        <v>3678</v>
      </c>
      <c r="B920" s="187" t="s">
        <v>2980</v>
      </c>
      <c r="C920" s="294"/>
      <c r="D920" s="294"/>
      <c r="E920" s="294"/>
      <c r="F920" s="294"/>
      <c r="G920" s="294"/>
      <c r="H920" s="294"/>
      <c r="I920" s="294"/>
      <c r="J920" s="294"/>
      <c r="K920" s="294"/>
      <c r="L920" s="294"/>
      <c r="M920" s="294"/>
      <c r="N920" s="294"/>
      <c r="O920" s="294"/>
      <c r="P920" s="294"/>
      <c r="Q920" s="294"/>
      <c r="R920" s="294"/>
      <c r="S920" s="294"/>
      <c r="T920" s="294"/>
      <c r="U920" s="294"/>
      <c r="V920" s="294"/>
      <c r="W920" s="294"/>
      <c r="X920" s="294"/>
      <c r="Y920" s="294"/>
      <c r="Z920" s="294"/>
      <c r="AA920" s="294"/>
      <c r="AB920" s="294"/>
      <c r="AC920" s="294"/>
      <c r="AD920" s="294"/>
      <c r="AE920" s="294"/>
      <c r="AF920" s="294"/>
      <c r="AG920" s="294"/>
      <c r="AH920" s="294"/>
      <c r="AI920" s="294"/>
      <c r="AJ920" s="294"/>
      <c r="AK920" s="294"/>
      <c r="AL920" s="294"/>
      <c r="AM920" s="294"/>
      <c r="AN920" s="294"/>
      <c r="AO920" s="294"/>
      <c r="AP920" s="294"/>
      <c r="AQ920" s="294"/>
      <c r="AR920" s="294"/>
      <c r="AS920" s="294"/>
      <c r="AT920" s="294"/>
      <c r="AU920" s="294"/>
      <c r="AV920" s="294"/>
      <c r="AW920" s="294"/>
      <c r="AX920" s="294"/>
      <c r="AY920" s="294"/>
      <c r="AZ920" s="294"/>
      <c r="BA920" s="294"/>
      <c r="BB920" s="294"/>
    </row>
    <row r="921" spans="1:54" s="293" customFormat="1" ht="15.75" customHeight="1">
      <c r="A921" s="83" t="s">
        <v>3686</v>
      </c>
      <c r="B921" s="187" t="s">
        <v>3088</v>
      </c>
      <c r="C921" s="294"/>
      <c r="D921" s="294"/>
      <c r="E921" s="294"/>
      <c r="F921" s="294"/>
      <c r="G921" s="294">
        <v>39</v>
      </c>
      <c r="H921" s="294"/>
      <c r="I921" s="294"/>
      <c r="J921" s="294"/>
      <c r="K921" s="294"/>
      <c r="L921" s="294"/>
      <c r="M921" s="294"/>
      <c r="N921" s="294"/>
      <c r="O921" s="294"/>
      <c r="P921" s="294"/>
      <c r="Q921" s="294"/>
      <c r="R921" s="294"/>
      <c r="S921" s="294"/>
      <c r="T921" s="294"/>
      <c r="U921" s="294"/>
      <c r="V921" s="294"/>
      <c r="W921" s="294"/>
      <c r="X921" s="294"/>
      <c r="Y921" s="294"/>
      <c r="Z921" s="294"/>
      <c r="AA921" s="294"/>
      <c r="AB921" s="294"/>
      <c r="AC921" s="294"/>
      <c r="AD921" s="294"/>
      <c r="AE921" s="294"/>
      <c r="AF921" s="294"/>
      <c r="AG921" s="294"/>
      <c r="AH921" s="294"/>
      <c r="AI921" s="294"/>
      <c r="AJ921" s="294"/>
      <c r="AK921" s="294"/>
      <c r="AL921" s="294"/>
      <c r="AM921" s="294"/>
      <c r="AN921" s="294"/>
      <c r="AO921" s="294"/>
      <c r="AP921" s="294"/>
      <c r="AQ921" s="294"/>
      <c r="AR921" s="294"/>
      <c r="AS921" s="294"/>
      <c r="AT921" s="294"/>
      <c r="AU921" s="294"/>
      <c r="AV921" s="294"/>
      <c r="AW921" s="294"/>
      <c r="AX921" s="294"/>
      <c r="AY921" s="294"/>
      <c r="AZ921" s="294"/>
      <c r="BA921" s="294"/>
      <c r="BB921" s="294"/>
    </row>
    <row r="922" spans="1:54" ht="15.75" customHeight="1">
      <c r="A922" s="79"/>
      <c r="B922" s="187" t="s">
        <v>3345</v>
      </c>
      <c r="C922" s="63"/>
      <c r="D922" s="63"/>
      <c r="E922" s="63"/>
      <c r="F922" s="63"/>
      <c r="G922" s="63">
        <v>34</v>
      </c>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row>
    <row r="923" spans="1:54" ht="15.75" customHeight="1">
      <c r="B923" s="187" t="s">
        <v>3454</v>
      </c>
      <c r="C923" s="63"/>
      <c r="D923" s="63"/>
      <c r="E923" s="63"/>
      <c r="F923" s="63"/>
      <c r="G923" s="63">
        <v>40</v>
      </c>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row>
    <row r="924" spans="1:54" ht="15.75" customHeight="1">
      <c r="A924" s="79"/>
      <c r="B924" s="187" t="s">
        <v>3428</v>
      </c>
      <c r="C924" s="63"/>
      <c r="D924" s="63"/>
      <c r="E924" s="63"/>
      <c r="F924" s="63"/>
      <c r="G924" s="63">
        <v>36</v>
      </c>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row>
    <row r="925" spans="1:54" ht="15.75" customHeight="1">
      <c r="A925" s="79"/>
      <c r="B925" s="187" t="s">
        <v>3429</v>
      </c>
      <c r="C925" s="63"/>
      <c r="D925" s="63"/>
      <c r="E925" s="63"/>
      <c r="F925" s="63"/>
      <c r="G925" s="63">
        <v>33</v>
      </c>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row>
    <row r="926" spans="1:54" ht="15.75" customHeight="1">
      <c r="A926" s="79"/>
      <c r="B926" s="187" t="s">
        <v>3430</v>
      </c>
      <c r="C926" s="63"/>
      <c r="D926" s="63"/>
      <c r="E926" s="63"/>
      <c r="F926" s="63"/>
      <c r="G926" s="63">
        <v>38</v>
      </c>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row>
    <row r="927" spans="1:54" ht="15.75" customHeight="1">
      <c r="A927" s="79"/>
      <c r="B927" s="187" t="s">
        <v>3431</v>
      </c>
      <c r="C927" s="63"/>
      <c r="D927" s="63"/>
      <c r="E927" s="63"/>
      <c r="F927" s="63"/>
      <c r="G927" s="63">
        <v>38</v>
      </c>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row>
    <row r="928" spans="1:54" ht="15.75" customHeight="1">
      <c r="A928" s="79"/>
      <c r="B928" s="187" t="s">
        <v>3432</v>
      </c>
      <c r="C928" s="63"/>
      <c r="D928" s="63"/>
      <c r="E928" s="63"/>
      <c r="F928" s="63"/>
      <c r="G928" s="63">
        <v>40</v>
      </c>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row>
    <row r="929" spans="1:54" ht="15.75" customHeight="1">
      <c r="A929" s="79"/>
      <c r="B929" s="187" t="s">
        <v>3433</v>
      </c>
      <c r="C929" s="63"/>
      <c r="D929" s="63"/>
      <c r="E929" s="63"/>
      <c r="F929" s="63"/>
      <c r="G929" s="63">
        <v>40</v>
      </c>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row>
    <row r="930" spans="1:54" ht="15.75" customHeight="1">
      <c r="A930" s="79"/>
      <c r="B930" s="187" t="s">
        <v>3434</v>
      </c>
      <c r="C930" s="63"/>
      <c r="D930" s="63"/>
      <c r="E930" s="63"/>
      <c r="F930" s="63"/>
      <c r="G930" s="63">
        <v>40</v>
      </c>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row>
    <row r="931" spans="1:54" ht="15.75" customHeight="1">
      <c r="A931" s="79"/>
      <c r="B931" s="187" t="s">
        <v>3435</v>
      </c>
      <c r="C931" s="63"/>
      <c r="D931" s="63"/>
      <c r="E931" s="63"/>
      <c r="F931" s="63"/>
      <c r="G931" s="63">
        <v>34</v>
      </c>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row>
    <row r="932" spans="1:54" ht="15.75" customHeight="1">
      <c r="A932" s="79"/>
      <c r="B932" s="187" t="s">
        <v>3436</v>
      </c>
      <c r="C932" s="63"/>
      <c r="D932" s="63"/>
      <c r="E932" s="63"/>
      <c r="F932" s="63"/>
      <c r="G932" s="63">
        <v>39</v>
      </c>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row>
    <row r="933" spans="1:54" ht="15.75" customHeight="1">
      <c r="A933" s="79"/>
      <c r="B933" s="187" t="s">
        <v>3437</v>
      </c>
      <c r="C933" s="63"/>
      <c r="D933" s="63"/>
      <c r="E933" s="63"/>
      <c r="F933" s="63"/>
      <c r="G933" s="63">
        <v>34</v>
      </c>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row>
    <row r="934" spans="1:54" ht="15.75" customHeight="1">
      <c r="B934" s="187" t="s">
        <v>3438</v>
      </c>
      <c r="C934" s="63"/>
      <c r="D934" s="63"/>
      <c r="E934" s="63"/>
      <c r="F934" s="63"/>
      <c r="G934" s="63">
        <v>39</v>
      </c>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row>
    <row r="935" spans="1:54" ht="15.75" customHeight="1">
      <c r="A935" s="83"/>
      <c r="B935" s="187" t="s">
        <v>3439</v>
      </c>
      <c r="C935" s="63"/>
      <c r="D935" s="63"/>
      <c r="E935" s="63"/>
      <c r="F935" s="63"/>
      <c r="G935" s="63">
        <v>36</v>
      </c>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row>
    <row r="936" spans="1:54" ht="15.75" customHeight="1">
      <c r="A936" s="79"/>
      <c r="B936" s="187" t="s">
        <v>3440</v>
      </c>
      <c r="C936" s="63"/>
      <c r="D936" s="63"/>
      <c r="E936" s="63"/>
      <c r="F936" s="63"/>
      <c r="G936" s="63">
        <v>37</v>
      </c>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row>
    <row r="937" spans="1:54" ht="15.75" customHeight="1">
      <c r="A937" s="79"/>
      <c r="B937" s="187" t="s">
        <v>3441</v>
      </c>
      <c r="C937" s="63"/>
      <c r="D937" s="63"/>
      <c r="E937" s="63"/>
      <c r="F937" s="63"/>
      <c r="G937" s="63">
        <v>23</v>
      </c>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row>
    <row r="938" spans="1:54" ht="15.75" customHeight="1">
      <c r="B938" s="187" t="s">
        <v>3442</v>
      </c>
      <c r="C938" s="63"/>
      <c r="D938" s="63"/>
      <c r="E938" s="63"/>
      <c r="F938" s="63"/>
      <c r="G938" s="63">
        <v>23</v>
      </c>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row>
    <row r="939" spans="1:54" ht="15.75" customHeight="1">
      <c r="A939" s="79"/>
      <c r="B939" s="187" t="s">
        <v>3443</v>
      </c>
      <c r="C939" s="63"/>
      <c r="D939" s="63"/>
      <c r="E939" s="63"/>
      <c r="F939" s="63"/>
      <c r="G939" s="63">
        <v>39</v>
      </c>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row>
    <row r="940" spans="1:54" ht="15.75" customHeight="1">
      <c r="A940" s="79"/>
      <c r="B940" s="187" t="s">
        <v>3685</v>
      </c>
      <c r="C940" s="63"/>
      <c r="D940" s="63"/>
      <c r="E940" s="63"/>
      <c r="F940" s="63"/>
      <c r="G940" s="63">
        <v>33</v>
      </c>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row>
    <row r="941" spans="1:54" ht="15.75" customHeight="1">
      <c r="A941" s="83" t="s">
        <v>3693</v>
      </c>
      <c r="B941" s="187" t="s">
        <v>2980</v>
      </c>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row>
    <row r="942" spans="1:54" ht="15.75" customHeight="1">
      <c r="A942" s="83" t="s">
        <v>3701</v>
      </c>
      <c r="B942" s="187" t="s">
        <v>3700</v>
      </c>
      <c r="C942" s="63"/>
      <c r="D942" s="63"/>
      <c r="E942" s="63"/>
      <c r="G942" s="84" t="s">
        <v>786</v>
      </c>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row>
    <row r="943" spans="1:54" ht="15.75" customHeight="1">
      <c r="A943" s="83" t="s">
        <v>3713</v>
      </c>
      <c r="B943" s="187" t="s">
        <v>3100</v>
      </c>
      <c r="C943" s="63"/>
      <c r="D943" s="63">
        <v>2800</v>
      </c>
      <c r="E943" s="63"/>
      <c r="F943" s="63"/>
      <c r="G943" s="37" t="s">
        <v>3712</v>
      </c>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row>
    <row r="944" spans="1:54" ht="15.75" customHeight="1">
      <c r="A944" s="83" t="s">
        <v>3720</v>
      </c>
      <c r="B944" s="187" t="s">
        <v>2980</v>
      </c>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row>
    <row r="945" spans="1:54" ht="15.75" customHeight="1">
      <c r="A945" s="83" t="s">
        <v>3731</v>
      </c>
      <c r="B945" s="187" t="s">
        <v>3088</v>
      </c>
      <c r="C945" s="63"/>
      <c r="D945" s="63"/>
      <c r="E945" s="63"/>
      <c r="F945" s="63"/>
      <c r="G945" s="63">
        <v>39</v>
      </c>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row>
    <row r="946" spans="1:54" ht="15.75" customHeight="1">
      <c r="B946" s="187" t="s">
        <v>3345</v>
      </c>
      <c r="C946" s="63"/>
      <c r="D946" s="63"/>
      <c r="E946" s="63"/>
      <c r="F946" s="63"/>
      <c r="G946" s="63">
        <v>39</v>
      </c>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row>
    <row r="947" spans="1:54" ht="15.75" customHeight="1">
      <c r="A947" s="79"/>
      <c r="B947" s="187" t="s">
        <v>3454</v>
      </c>
      <c r="C947" s="63"/>
      <c r="D947" s="63"/>
      <c r="E947" s="63"/>
      <c r="F947" s="63"/>
      <c r="G947" s="63">
        <v>39</v>
      </c>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row>
    <row r="948" spans="1:54" ht="15.75" customHeight="1">
      <c r="A948" s="79"/>
      <c r="B948" s="187" t="s">
        <v>3428</v>
      </c>
      <c r="C948" s="63"/>
      <c r="D948" s="63"/>
      <c r="E948" s="63"/>
      <c r="F948" s="63"/>
      <c r="G948" s="63">
        <v>37</v>
      </c>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row>
    <row r="949" spans="1:54" ht="15.75" customHeight="1">
      <c r="A949" s="79"/>
      <c r="B949" s="187" t="s">
        <v>3429</v>
      </c>
      <c r="C949" s="63"/>
      <c r="D949" s="63"/>
      <c r="E949" s="63"/>
      <c r="F949" s="63"/>
      <c r="G949" s="63">
        <v>39</v>
      </c>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row>
    <row r="950" spans="1:54" ht="15.75" customHeight="1">
      <c r="A950" s="79"/>
      <c r="B950" s="187" t="s">
        <v>3430</v>
      </c>
      <c r="C950" s="63"/>
      <c r="D950" s="63"/>
      <c r="E950" s="63"/>
      <c r="F950" s="63"/>
      <c r="G950" s="63">
        <v>37</v>
      </c>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row>
    <row r="951" spans="1:54" ht="15.75" customHeight="1">
      <c r="A951" s="79"/>
      <c r="B951" s="187" t="s">
        <v>3431</v>
      </c>
      <c r="C951" s="63"/>
      <c r="D951" s="63"/>
      <c r="E951" s="63"/>
      <c r="F951" s="63"/>
      <c r="G951" s="63">
        <v>39</v>
      </c>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row>
    <row r="952" spans="1:54" ht="15.75" customHeight="1">
      <c r="A952" s="79"/>
      <c r="B952" s="187" t="s">
        <v>3432</v>
      </c>
      <c r="C952" s="63"/>
      <c r="D952" s="63"/>
      <c r="E952" s="63"/>
      <c r="F952" s="63"/>
      <c r="G952" s="63">
        <v>40</v>
      </c>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row>
    <row r="953" spans="1:54" ht="15.75" customHeight="1">
      <c r="A953" s="79"/>
      <c r="B953" s="187" t="s">
        <v>3433</v>
      </c>
      <c r="C953" s="63"/>
      <c r="D953" s="63"/>
      <c r="E953" s="63"/>
      <c r="F953" s="63"/>
      <c r="G953" s="63">
        <v>39</v>
      </c>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row>
    <row r="954" spans="1:54" ht="15.75" customHeight="1">
      <c r="A954" s="79"/>
      <c r="B954" s="187" t="s">
        <v>3434</v>
      </c>
      <c r="C954" s="63"/>
      <c r="D954" s="63"/>
      <c r="E954" s="63"/>
      <c r="F954" s="63"/>
      <c r="G954" s="63">
        <v>37</v>
      </c>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row>
    <row r="955" spans="1:54" ht="15.75" customHeight="1">
      <c r="A955" s="79"/>
      <c r="B955" s="187" t="s">
        <v>3435</v>
      </c>
      <c r="C955" s="63"/>
      <c r="D955" s="63"/>
      <c r="E955" s="63"/>
      <c r="F955" s="63"/>
      <c r="G955" s="63">
        <v>37</v>
      </c>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row>
    <row r="956" spans="1:54" ht="15.75" customHeight="1">
      <c r="A956" s="79"/>
      <c r="B956" s="187" t="s">
        <v>3436</v>
      </c>
      <c r="C956" s="63"/>
      <c r="D956" s="63"/>
      <c r="E956" s="63"/>
      <c r="F956" s="63"/>
      <c r="G956" s="63">
        <v>33</v>
      </c>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row>
    <row r="957" spans="1:54" ht="15.75" customHeight="1">
      <c r="A957" s="275" t="s">
        <v>724</v>
      </c>
      <c r="B957" s="187" t="s">
        <v>3437</v>
      </c>
      <c r="C957" s="63"/>
      <c r="D957" s="63"/>
      <c r="E957" s="63"/>
      <c r="F957" s="63"/>
      <c r="G957" s="63">
        <v>38</v>
      </c>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row>
    <row r="958" spans="1:54" ht="15.75" customHeight="1">
      <c r="A958" s="79"/>
      <c r="B958" s="187" t="s">
        <v>3438</v>
      </c>
      <c r="C958" s="63"/>
      <c r="D958" s="63"/>
      <c r="E958" s="63"/>
      <c r="F958" s="63"/>
      <c r="G958" s="63">
        <v>34</v>
      </c>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row>
    <row r="959" spans="1:54" ht="15.75" customHeight="1">
      <c r="A959" s="79"/>
      <c r="B959" s="187" t="s">
        <v>3439</v>
      </c>
      <c r="C959" s="63"/>
      <c r="D959" s="63"/>
      <c r="E959" s="63"/>
      <c r="F959" s="63"/>
      <c r="G959" s="63">
        <v>37</v>
      </c>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row>
    <row r="960" spans="1:54" ht="15.75" customHeight="1">
      <c r="A960" s="79"/>
      <c r="B960" s="187" t="s">
        <v>3440</v>
      </c>
      <c r="C960" s="63"/>
      <c r="D960" s="63"/>
      <c r="E960" s="63"/>
      <c r="F960" s="63"/>
      <c r="G960" s="63">
        <v>36</v>
      </c>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row>
    <row r="961" spans="1:54" ht="15.75" customHeight="1">
      <c r="A961" s="79"/>
      <c r="B961" s="187" t="s">
        <v>3441</v>
      </c>
      <c r="C961" s="63"/>
      <c r="D961" s="63"/>
      <c r="E961" s="63"/>
      <c r="F961" s="63"/>
      <c r="G961" s="63">
        <v>39</v>
      </c>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row>
    <row r="962" spans="1:54" ht="15.75" customHeight="1">
      <c r="A962" s="79"/>
      <c r="B962" s="187" t="s">
        <v>3442</v>
      </c>
      <c r="C962" s="63"/>
      <c r="D962" s="63"/>
      <c r="E962" s="63"/>
      <c r="F962" s="63"/>
      <c r="G962" s="63">
        <v>39</v>
      </c>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row>
    <row r="963" spans="1:54" ht="15.75" customHeight="1">
      <c r="A963" s="79"/>
      <c r="B963" s="187" t="s">
        <v>3443</v>
      </c>
      <c r="C963" s="63"/>
      <c r="D963" s="63"/>
      <c r="E963" s="63"/>
      <c r="F963" s="63"/>
      <c r="G963" s="63">
        <v>37</v>
      </c>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row>
    <row r="964" spans="1:54" ht="15.75" customHeight="1">
      <c r="A964" s="79"/>
      <c r="B964" s="187" t="s">
        <v>3685</v>
      </c>
      <c r="C964" s="63"/>
      <c r="D964" s="63"/>
      <c r="E964" s="63"/>
      <c r="F964" s="63"/>
      <c r="G964" s="63">
        <v>37</v>
      </c>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row>
    <row r="965" spans="1:54" ht="15.75" customHeight="1">
      <c r="A965" s="79"/>
      <c r="B965" s="187" t="s">
        <v>3730</v>
      </c>
      <c r="C965" s="63"/>
      <c r="D965" s="63"/>
      <c r="E965" s="63"/>
      <c r="F965" s="63"/>
      <c r="G965" s="63">
        <v>37</v>
      </c>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row>
    <row r="966" spans="1:54" ht="15.75" customHeight="1">
      <c r="A966" s="83" t="s">
        <v>3738</v>
      </c>
      <c r="B966" s="187" t="s">
        <v>2980</v>
      </c>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row>
    <row r="967" spans="1:54" ht="15.75" customHeight="1">
      <c r="A967" s="83" t="s">
        <v>3749</v>
      </c>
      <c r="B967" s="187" t="s">
        <v>3748</v>
      </c>
      <c r="C967" s="63"/>
      <c r="D967" s="292">
        <v>2755.3</v>
      </c>
      <c r="E967" s="63"/>
      <c r="F967" s="292" t="s">
        <v>3746</v>
      </c>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row>
    <row r="968" spans="1:54" ht="15.75" customHeight="1">
      <c r="A968" s="83" t="s">
        <v>3755</v>
      </c>
      <c r="B968" s="187" t="s">
        <v>3088</v>
      </c>
      <c r="C968" s="63"/>
      <c r="D968" s="292">
        <v>1570</v>
      </c>
      <c r="E968" s="63">
        <v>39</v>
      </c>
      <c r="F968" s="292">
        <v>23</v>
      </c>
      <c r="G968" s="37" t="s">
        <v>883</v>
      </c>
      <c r="H968" s="84" t="s">
        <v>735</v>
      </c>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row>
    <row r="969" spans="1:54" ht="15.75" customHeight="1">
      <c r="A969" s="83" t="s">
        <v>3765</v>
      </c>
      <c r="B969" s="187" t="s">
        <v>2980</v>
      </c>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row>
    <row r="970" spans="1:54" ht="15.75" customHeight="1">
      <c r="A970" s="83" t="s">
        <v>3772</v>
      </c>
      <c r="B970" s="187" t="s">
        <v>3088</v>
      </c>
      <c r="C970" s="63"/>
      <c r="D970" s="84" t="s">
        <v>3771</v>
      </c>
      <c r="E970" s="63">
        <v>13</v>
      </c>
      <c r="F970" s="292" t="s">
        <v>779</v>
      </c>
      <c r="G970" s="84" t="s">
        <v>808</v>
      </c>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row>
    <row r="971" spans="1:54" ht="15.75" customHeight="1">
      <c r="A971" s="303" t="s">
        <v>3782</v>
      </c>
      <c r="B971" s="187" t="s">
        <v>2980</v>
      </c>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row>
    <row r="972" spans="1:54" ht="15.75" customHeight="1">
      <c r="A972" s="303" t="s">
        <v>3783</v>
      </c>
      <c r="B972" s="187" t="s">
        <v>3787</v>
      </c>
      <c r="C972" s="63"/>
      <c r="D972" s="63"/>
      <c r="E972" s="63"/>
      <c r="F972" s="84"/>
      <c r="G972" s="84" t="s">
        <v>760</v>
      </c>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row>
    <row r="973" spans="1:54" ht="15.75" customHeight="1">
      <c r="A973" s="83" t="s">
        <v>3789</v>
      </c>
      <c r="B973" s="187" t="s">
        <v>3793</v>
      </c>
      <c r="C973" s="63"/>
      <c r="D973" s="84" t="s">
        <v>3795</v>
      </c>
      <c r="E973" s="63"/>
      <c r="F973" s="63"/>
      <c r="G973" s="63">
        <v>39.700000000000003</v>
      </c>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row>
    <row r="974" spans="1:54" ht="15.75" customHeight="1">
      <c r="A974" s="83" t="s">
        <v>3797</v>
      </c>
      <c r="B974" s="187" t="s">
        <v>3802</v>
      </c>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row>
    <row r="975" spans="1:54" ht="15.75" customHeight="1">
      <c r="A975" s="303" t="s">
        <v>3806</v>
      </c>
      <c r="B975" s="187" t="s">
        <v>3812</v>
      </c>
      <c r="C975" s="63"/>
      <c r="D975" s="302" t="s">
        <v>3811</v>
      </c>
      <c r="E975" s="63"/>
      <c r="F975" s="63"/>
      <c r="G975" s="302" t="s">
        <v>3813</v>
      </c>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row>
    <row r="976" spans="1:54" ht="15.75" customHeight="1">
      <c r="A976" s="303" t="s">
        <v>3815</v>
      </c>
      <c r="B976" s="187" t="s">
        <v>3528</v>
      </c>
      <c r="C976" s="63"/>
      <c r="D976" s="84" t="s">
        <v>3821</v>
      </c>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row>
    <row r="977" spans="1:54" ht="15.75" customHeight="1">
      <c r="A977" s="83" t="s">
        <v>3823</v>
      </c>
      <c r="B977" s="187" t="s">
        <v>3852</v>
      </c>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row>
    <row r="978" spans="1:54" ht="15.75" customHeight="1">
      <c r="A978" s="83" t="s">
        <v>3824</v>
      </c>
      <c r="B978" s="187" t="s">
        <v>3849</v>
      </c>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row>
    <row r="979" spans="1:54" ht="15.75" customHeight="1">
      <c r="A979" s="83" t="s">
        <v>3825</v>
      </c>
      <c r="B979" s="280">
        <v>1</v>
      </c>
      <c r="C979" s="63"/>
      <c r="D979" s="302">
        <v>3370</v>
      </c>
      <c r="E979" s="63"/>
      <c r="F979" s="63"/>
      <c r="G979" s="63">
        <v>38</v>
      </c>
      <c r="H979" s="63"/>
      <c r="I979" s="84"/>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row>
    <row r="980" spans="1:54" ht="15.75" customHeight="1">
      <c r="A980" s="83"/>
      <c r="B980" s="280">
        <v>2</v>
      </c>
      <c r="C980" s="63"/>
      <c r="D980" s="302">
        <v>3210</v>
      </c>
      <c r="E980" s="63"/>
      <c r="F980" s="63"/>
      <c r="G980" s="63">
        <v>39</v>
      </c>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row>
    <row r="981" spans="1:54" ht="15.75" customHeight="1">
      <c r="A981" s="79"/>
      <c r="B981" s="280">
        <v>3</v>
      </c>
      <c r="C981" s="63"/>
      <c r="D981" s="302">
        <v>2350</v>
      </c>
      <c r="E981" s="63"/>
      <c r="F981" s="63"/>
      <c r="G981" s="63">
        <v>36</v>
      </c>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row>
    <row r="982" spans="1:54" ht="15.75" customHeight="1">
      <c r="A982" s="79"/>
      <c r="B982" s="280">
        <v>4</v>
      </c>
      <c r="C982" s="63"/>
      <c r="D982" s="302">
        <v>3070</v>
      </c>
      <c r="E982" s="63"/>
      <c r="F982" s="63"/>
      <c r="G982" s="63">
        <v>38</v>
      </c>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row>
    <row r="983" spans="1:54" ht="15.75" customHeight="1">
      <c r="A983" s="79"/>
      <c r="B983" s="280">
        <v>5</v>
      </c>
      <c r="C983" s="63"/>
      <c r="D983" s="302">
        <v>3200</v>
      </c>
      <c r="E983" s="63"/>
      <c r="F983" s="63"/>
      <c r="G983" s="63">
        <v>38</v>
      </c>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row>
    <row r="984" spans="1:54" ht="15.75" customHeight="1">
      <c r="A984" s="83" t="s">
        <v>3859</v>
      </c>
      <c r="B984" s="187" t="s">
        <v>3857</v>
      </c>
      <c r="C984" s="63"/>
      <c r="D984" s="63"/>
      <c r="E984" s="63"/>
      <c r="F984" s="63">
        <v>28.42</v>
      </c>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row>
    <row r="985" spans="1:54" ht="15.75" customHeight="1">
      <c r="A985" s="83" t="s">
        <v>3872</v>
      </c>
      <c r="B985" s="187" t="s">
        <v>3088</v>
      </c>
      <c r="C985" s="63"/>
      <c r="D985" s="63">
        <v>3320</v>
      </c>
      <c r="E985" s="63"/>
      <c r="F985" s="63"/>
      <c r="G985" s="84" t="s">
        <v>823</v>
      </c>
      <c r="H985" s="63"/>
      <c r="I985" s="84" t="s">
        <v>3865</v>
      </c>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row>
    <row r="986" spans="1:54" ht="15.75" customHeight="1">
      <c r="A986" s="79"/>
      <c r="B986" s="187" t="s">
        <v>3345</v>
      </c>
      <c r="C986" s="63"/>
      <c r="D986" s="63">
        <v>3180</v>
      </c>
      <c r="E986" s="63"/>
      <c r="F986" s="63"/>
      <c r="G986" s="63">
        <v>39</v>
      </c>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row>
    <row r="987" spans="1:54" ht="15.75" customHeight="1">
      <c r="A987" s="79"/>
      <c r="B987" s="187" t="s">
        <v>3454</v>
      </c>
      <c r="C987" s="63"/>
      <c r="D987" s="63">
        <v>3080</v>
      </c>
      <c r="E987" s="63"/>
      <c r="F987" s="63"/>
      <c r="G987" s="84" t="s">
        <v>759</v>
      </c>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row>
    <row r="988" spans="1:54" ht="15.75" customHeight="1">
      <c r="A988" s="79"/>
      <c r="B988" s="187" t="s">
        <v>3428</v>
      </c>
      <c r="C988" s="63"/>
      <c r="D988" s="63">
        <v>3180</v>
      </c>
      <c r="E988" s="63"/>
      <c r="F988" s="63"/>
      <c r="G988" s="63">
        <v>41</v>
      </c>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row>
    <row r="989" spans="1:54" ht="15.75" customHeight="1">
      <c r="A989" s="79"/>
      <c r="B989" s="187" t="s">
        <v>3429</v>
      </c>
      <c r="C989" s="63"/>
      <c r="D989" s="63">
        <v>2270</v>
      </c>
      <c r="E989" s="63"/>
      <c r="F989" s="63"/>
      <c r="G989" s="84" t="s">
        <v>746</v>
      </c>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row>
    <row r="990" spans="1:54" ht="15.75" customHeight="1">
      <c r="A990" s="79"/>
      <c r="B990" s="187" t="s">
        <v>3430</v>
      </c>
      <c r="C990" s="63"/>
      <c r="D990" s="63">
        <v>3365</v>
      </c>
      <c r="E990" s="63"/>
      <c r="F990" s="63"/>
      <c r="G990" s="84" t="s">
        <v>786</v>
      </c>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row>
    <row r="991" spans="1:54" ht="15.75" customHeight="1">
      <c r="A991" s="79"/>
      <c r="B991" s="187" t="s">
        <v>3431</v>
      </c>
      <c r="C991" s="63"/>
      <c r="D991" s="63">
        <v>4260</v>
      </c>
      <c r="E991" s="63"/>
      <c r="F991" s="63"/>
      <c r="G991" s="84" t="s">
        <v>852</v>
      </c>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row>
    <row r="992" spans="1:54" ht="15.75" customHeight="1">
      <c r="A992" s="79"/>
      <c r="B992" s="187" t="s">
        <v>3432</v>
      </c>
      <c r="C992" s="63"/>
      <c r="D992" s="63">
        <v>3500</v>
      </c>
      <c r="E992" s="63"/>
      <c r="F992" s="63"/>
      <c r="G992" s="84" t="s">
        <v>786</v>
      </c>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row>
    <row r="993" spans="1:54" ht="15.75" customHeight="1">
      <c r="A993" s="79"/>
      <c r="B993" s="187" t="s">
        <v>3433</v>
      </c>
      <c r="C993" s="63"/>
      <c r="D993" s="63">
        <v>3150</v>
      </c>
      <c r="E993" s="63"/>
      <c r="F993" s="63"/>
      <c r="G993" s="63">
        <v>39</v>
      </c>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row>
    <row r="994" spans="1:54" ht="15.75" customHeight="1">
      <c r="A994" s="79"/>
      <c r="B994" s="187" t="s">
        <v>3434</v>
      </c>
      <c r="C994" s="63"/>
      <c r="D994" s="63">
        <v>3320</v>
      </c>
      <c r="E994" s="63"/>
      <c r="F994" s="63"/>
      <c r="G994" s="84" t="s">
        <v>788</v>
      </c>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row>
    <row r="995" spans="1:54" ht="15.75" customHeight="1">
      <c r="A995" s="79"/>
      <c r="B995" s="187" t="s">
        <v>3435</v>
      </c>
      <c r="C995" s="63"/>
      <c r="D995" s="63">
        <v>2970</v>
      </c>
      <c r="E995" s="63"/>
      <c r="F995" s="63"/>
      <c r="G995" s="84" t="s">
        <v>751</v>
      </c>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row>
    <row r="996" spans="1:54" ht="15.75" customHeight="1">
      <c r="A996" s="79"/>
      <c r="B996" s="187" t="s">
        <v>3436</v>
      </c>
      <c r="C996" s="63"/>
      <c r="D996" s="63">
        <v>3720</v>
      </c>
      <c r="E996" s="63"/>
      <c r="F996" s="63"/>
      <c r="G996" s="84" t="s">
        <v>852</v>
      </c>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row>
    <row r="997" spans="1:54" ht="15.75" customHeight="1">
      <c r="A997" s="79"/>
      <c r="B997" s="187" t="s">
        <v>3437</v>
      </c>
      <c r="C997" s="63"/>
      <c r="D997" s="63">
        <v>3700</v>
      </c>
      <c r="E997" s="63"/>
      <c r="F997" s="63"/>
      <c r="G997" s="84" t="s">
        <v>824</v>
      </c>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row>
    <row r="998" spans="1:54" ht="15.75" customHeight="1">
      <c r="A998" s="79"/>
      <c r="B998" s="187" t="s">
        <v>3438</v>
      </c>
      <c r="C998" s="63"/>
      <c r="D998" s="63">
        <v>2450</v>
      </c>
      <c r="E998" s="63"/>
      <c r="F998" s="63"/>
      <c r="G998" s="84" t="s">
        <v>747</v>
      </c>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row>
    <row r="999" spans="1:54" ht="15.75" customHeight="1">
      <c r="A999" s="79"/>
      <c r="B999" s="187" t="s">
        <v>3439</v>
      </c>
      <c r="C999" s="63"/>
      <c r="D999" s="63">
        <v>3210</v>
      </c>
      <c r="E999" s="63"/>
      <c r="F999" s="63"/>
      <c r="G999" s="84" t="s">
        <v>790</v>
      </c>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row>
    <row r="1000" spans="1:54" ht="15.75" customHeight="1">
      <c r="A1000" s="83" t="s">
        <v>3880</v>
      </c>
      <c r="B1000" s="187" t="s">
        <v>3879</v>
      </c>
      <c r="C1000" s="63"/>
      <c r="D1000" s="63">
        <v>1020</v>
      </c>
      <c r="E1000" s="63">
        <v>8</v>
      </c>
      <c r="F1000" s="84" t="s">
        <v>894</v>
      </c>
      <c r="G1000" s="84" t="s">
        <v>927</v>
      </c>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row>
    <row r="1001" spans="1:54" ht="15.75" customHeight="1">
      <c r="A1001" s="83" t="s">
        <v>3894</v>
      </c>
      <c r="B1001" s="187" t="s">
        <v>3892</v>
      </c>
      <c r="C1001" s="63"/>
      <c r="D1001" s="311" t="s">
        <v>3888</v>
      </c>
      <c r="E1001" s="63"/>
      <c r="F1001" s="63"/>
      <c r="G1001" s="189" t="s">
        <v>3887</v>
      </c>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c r="AD1001" s="63"/>
      <c r="AE1001" s="63"/>
      <c r="AF1001" s="63"/>
      <c r="AG1001" s="63"/>
      <c r="AH1001" s="63"/>
      <c r="AI1001" s="63"/>
      <c r="AJ1001" s="63"/>
      <c r="AK1001" s="63"/>
      <c r="AL1001" s="63"/>
      <c r="AM1001" s="63"/>
      <c r="AN1001" s="63"/>
      <c r="AO1001" s="63"/>
      <c r="AP1001" s="63"/>
      <c r="AQ1001" s="63"/>
      <c r="AR1001" s="63"/>
      <c r="AS1001" s="63"/>
      <c r="AT1001" s="63"/>
      <c r="AU1001" s="63"/>
      <c r="AV1001" s="63"/>
      <c r="AW1001" s="63"/>
      <c r="AX1001" s="63"/>
      <c r="AY1001" s="63"/>
      <c r="AZ1001" s="63"/>
      <c r="BA1001" s="63"/>
      <c r="BB1001" s="63"/>
    </row>
    <row r="1002" spans="1:54" ht="15.75" customHeight="1">
      <c r="A1002" s="83" t="s">
        <v>3900</v>
      </c>
      <c r="B1002" s="187" t="s">
        <v>3088</v>
      </c>
      <c r="C1002" s="63"/>
      <c r="D1002" s="63">
        <v>1760</v>
      </c>
      <c r="E1002" s="63">
        <v>23</v>
      </c>
      <c r="F1002" s="63">
        <v>31</v>
      </c>
      <c r="G1002" s="84" t="s">
        <v>3899</v>
      </c>
      <c r="H1002" s="63"/>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63"/>
      <c r="AF1002" s="63"/>
      <c r="AG1002" s="63"/>
      <c r="AH1002" s="63"/>
      <c r="AI1002" s="63"/>
      <c r="AJ1002" s="63"/>
      <c r="AK1002" s="63"/>
      <c r="AL1002" s="63"/>
      <c r="AM1002" s="63"/>
      <c r="AN1002" s="63"/>
      <c r="AO1002" s="63"/>
      <c r="AP1002" s="63"/>
      <c r="AQ1002" s="63"/>
      <c r="AR1002" s="63"/>
      <c r="AS1002" s="63"/>
      <c r="AT1002" s="63"/>
      <c r="AU1002" s="63"/>
      <c r="AV1002" s="63"/>
      <c r="AW1002" s="63"/>
      <c r="AX1002" s="63"/>
      <c r="AY1002" s="63"/>
      <c r="AZ1002" s="63"/>
      <c r="BA1002" s="63"/>
      <c r="BB1002" s="63"/>
    </row>
    <row r="1003" spans="1:54" ht="15.75" customHeight="1">
      <c r="A1003" s="83" t="s">
        <v>3914</v>
      </c>
      <c r="B1003" s="187" t="s">
        <v>3088</v>
      </c>
      <c r="C1003" s="63"/>
      <c r="D1003" s="63">
        <v>2100</v>
      </c>
      <c r="E1003" s="63">
        <v>0</v>
      </c>
      <c r="F1003" s="84" t="s">
        <v>3908</v>
      </c>
      <c r="G1003" s="84" t="s">
        <v>3908</v>
      </c>
      <c r="H1003" s="63"/>
      <c r="I1003" s="84" t="s">
        <v>735</v>
      </c>
      <c r="J1003" s="63"/>
      <c r="K1003" s="63"/>
      <c r="L1003" s="63"/>
      <c r="M1003" s="63"/>
      <c r="N1003" s="63"/>
      <c r="O1003" s="63"/>
      <c r="P1003" s="63"/>
      <c r="Q1003" s="63"/>
      <c r="R1003" s="63"/>
      <c r="S1003" s="63"/>
      <c r="T1003" s="63"/>
      <c r="U1003" s="63"/>
      <c r="V1003" s="63"/>
      <c r="W1003" s="63"/>
      <c r="X1003" s="63"/>
      <c r="Y1003" s="63"/>
      <c r="Z1003" s="63"/>
      <c r="AA1003" s="63"/>
      <c r="AB1003" s="63"/>
      <c r="AC1003" s="63"/>
      <c r="AD1003" s="63"/>
      <c r="AE1003" s="63"/>
      <c r="AF1003" s="63"/>
      <c r="AG1003" s="63"/>
      <c r="AH1003" s="63"/>
      <c r="AI1003" s="63"/>
      <c r="AJ1003" s="63"/>
      <c r="AK1003" s="63"/>
      <c r="AL1003" s="63"/>
      <c r="AM1003" s="63"/>
      <c r="AN1003" s="63"/>
      <c r="AO1003" s="63"/>
      <c r="AP1003" s="63"/>
      <c r="AQ1003" s="63"/>
      <c r="AR1003" s="63"/>
      <c r="AS1003" s="63"/>
      <c r="AT1003" s="63"/>
      <c r="AU1003" s="63"/>
      <c r="AV1003" s="63"/>
      <c r="AW1003" s="63"/>
      <c r="AX1003" s="63"/>
      <c r="AY1003" s="63"/>
      <c r="AZ1003" s="63"/>
      <c r="BA1003" s="63"/>
      <c r="BB1003" s="63"/>
    </row>
    <row r="1004" spans="1:54" ht="15.75" customHeight="1">
      <c r="A1004" s="79"/>
      <c r="B1004" s="187" t="s">
        <v>3345</v>
      </c>
      <c r="C1004" s="63"/>
      <c r="D1004" s="63">
        <v>2900</v>
      </c>
      <c r="E1004" s="63">
        <v>1</v>
      </c>
      <c r="F1004" s="84" t="s">
        <v>3909</v>
      </c>
      <c r="G1004" s="84" t="s">
        <v>3909</v>
      </c>
      <c r="H1004" s="84" t="s">
        <v>735</v>
      </c>
      <c r="I1004" s="63"/>
      <c r="J1004" s="63"/>
      <c r="K1004" s="63"/>
      <c r="L1004" s="63"/>
      <c r="M1004" s="63"/>
      <c r="N1004" s="63"/>
      <c r="O1004" s="63"/>
      <c r="P1004" s="63"/>
      <c r="Q1004" s="63"/>
      <c r="R1004" s="63"/>
      <c r="S1004" s="63"/>
      <c r="T1004" s="63"/>
      <c r="U1004" s="63"/>
      <c r="V1004" s="63"/>
      <c r="W1004" s="63"/>
      <c r="X1004" s="63"/>
      <c r="Y1004" s="63"/>
      <c r="Z1004" s="63"/>
      <c r="AA1004" s="63"/>
      <c r="AB1004" s="63"/>
      <c r="AC1004" s="63"/>
      <c r="AD1004" s="63"/>
      <c r="AE1004" s="63"/>
      <c r="AF1004" s="63"/>
      <c r="AG1004" s="63"/>
      <c r="AH1004" s="63"/>
      <c r="AI1004" s="63"/>
      <c r="AJ1004" s="63"/>
      <c r="AK1004" s="63"/>
      <c r="AL1004" s="63"/>
      <c r="AM1004" s="63"/>
      <c r="AN1004" s="63"/>
      <c r="AO1004" s="63"/>
      <c r="AP1004" s="63"/>
      <c r="AQ1004" s="63"/>
      <c r="AR1004" s="63"/>
      <c r="AS1004" s="63"/>
      <c r="AT1004" s="63"/>
      <c r="AU1004" s="63"/>
      <c r="AV1004" s="63"/>
      <c r="AW1004" s="63"/>
      <c r="AX1004" s="63"/>
      <c r="AY1004" s="63"/>
      <c r="AZ1004" s="63"/>
      <c r="BA1004" s="63"/>
      <c r="BB1004" s="63"/>
    </row>
    <row r="1005" spans="1:54" ht="15.75" customHeight="1">
      <c r="A1005" s="79"/>
      <c r="B1005" s="187" t="s">
        <v>3454</v>
      </c>
      <c r="C1005" s="63"/>
      <c r="D1005" s="63">
        <v>3300</v>
      </c>
      <c r="E1005" s="63">
        <v>0</v>
      </c>
      <c r="F1005" s="84" t="s">
        <v>3910</v>
      </c>
      <c r="G1005" s="84" t="s">
        <v>3910</v>
      </c>
      <c r="H1005" s="63"/>
      <c r="I1005" s="63"/>
      <c r="J1005" s="63"/>
      <c r="K1005" s="63"/>
      <c r="L1005" s="63"/>
      <c r="M1005" s="63"/>
      <c r="N1005" s="63"/>
      <c r="O1005" s="63"/>
      <c r="P1005" s="63"/>
      <c r="Q1005" s="63"/>
      <c r="R1005" s="63"/>
      <c r="S1005" s="63"/>
      <c r="T1005" s="63"/>
      <c r="U1005" s="63"/>
      <c r="V1005" s="63"/>
      <c r="W1005" s="63"/>
      <c r="X1005" s="63"/>
      <c r="Y1005" s="63"/>
      <c r="Z1005" s="63"/>
      <c r="AA1005" s="63"/>
      <c r="AB1005" s="63"/>
      <c r="AC1005" s="63"/>
      <c r="AD1005" s="63"/>
      <c r="AE1005" s="63"/>
      <c r="AF1005" s="63"/>
      <c r="AG1005" s="63"/>
      <c r="AH1005" s="63"/>
      <c r="AI1005" s="63"/>
      <c r="AJ1005" s="63"/>
      <c r="AK1005" s="63"/>
      <c r="AL1005" s="63"/>
      <c r="AM1005" s="63"/>
      <c r="AN1005" s="63"/>
      <c r="AO1005" s="63"/>
      <c r="AP1005" s="63"/>
      <c r="AQ1005" s="63"/>
      <c r="AR1005" s="63"/>
      <c r="AS1005" s="63"/>
      <c r="AT1005" s="63"/>
      <c r="AU1005" s="63"/>
      <c r="AV1005" s="63"/>
      <c r="AW1005" s="63"/>
      <c r="AX1005" s="63"/>
      <c r="AY1005" s="63"/>
      <c r="AZ1005" s="63"/>
      <c r="BA1005" s="63"/>
      <c r="BB1005" s="63"/>
    </row>
    <row r="1006" spans="1:54" ht="15.75" customHeight="1">
      <c r="A1006" s="79"/>
      <c r="B1006" s="187" t="s">
        <v>3428</v>
      </c>
      <c r="C1006" s="63"/>
      <c r="D1006" s="63"/>
      <c r="E1006" s="63"/>
      <c r="F1006" s="84" t="s">
        <v>3910</v>
      </c>
      <c r="G1006" s="84" t="s">
        <v>3910</v>
      </c>
      <c r="H1006" s="63"/>
      <c r="I1006" s="63"/>
      <c r="J1006" s="63"/>
      <c r="K1006" s="63"/>
      <c r="L1006" s="63"/>
      <c r="M1006" s="63"/>
      <c r="N1006" s="63"/>
      <c r="O1006" s="63"/>
      <c r="P1006" s="63"/>
      <c r="Q1006" s="63"/>
      <c r="R1006" s="63"/>
      <c r="S1006" s="63"/>
      <c r="T1006" s="63"/>
      <c r="U1006" s="63"/>
      <c r="V1006" s="63"/>
      <c r="W1006" s="63"/>
      <c r="X1006" s="63"/>
      <c r="Y1006" s="63"/>
      <c r="Z1006" s="63"/>
      <c r="AA1006" s="63"/>
      <c r="AB1006" s="63"/>
      <c r="AC1006" s="63"/>
      <c r="AD1006" s="63"/>
      <c r="AE1006" s="63"/>
      <c r="AF1006" s="63"/>
      <c r="AG1006" s="63"/>
      <c r="AH1006" s="63"/>
      <c r="AI1006" s="63"/>
      <c r="AJ1006" s="63"/>
      <c r="AK1006" s="63"/>
      <c r="AL1006" s="63"/>
      <c r="AM1006" s="63"/>
      <c r="AN1006" s="63"/>
      <c r="AO1006" s="63"/>
      <c r="AP1006" s="63"/>
      <c r="AQ1006" s="63"/>
      <c r="AR1006" s="63"/>
      <c r="AS1006" s="63"/>
      <c r="AT1006" s="63"/>
      <c r="AU1006" s="63"/>
      <c r="AV1006" s="63"/>
      <c r="AW1006" s="63"/>
      <c r="AX1006" s="63"/>
      <c r="AY1006" s="63"/>
      <c r="AZ1006" s="63"/>
      <c r="BA1006" s="63"/>
      <c r="BB1006" s="63"/>
    </row>
    <row r="1007" spans="1:54" ht="15.75" customHeight="1">
      <c r="A1007" s="83" t="s">
        <v>3929</v>
      </c>
      <c r="B1007" s="187" t="s">
        <v>3088</v>
      </c>
      <c r="C1007" s="63"/>
      <c r="D1007" s="63"/>
      <c r="E1007" s="63"/>
      <c r="F1007" s="63"/>
      <c r="G1007" s="84" t="s">
        <v>873</v>
      </c>
      <c r="H1007" s="84" t="s">
        <v>735</v>
      </c>
      <c r="I1007" s="63"/>
      <c r="J1007" s="63"/>
      <c r="K1007" s="63"/>
      <c r="L1007" s="63"/>
      <c r="M1007" s="63"/>
      <c r="N1007" s="63"/>
      <c r="O1007" s="63"/>
      <c r="P1007" s="63"/>
      <c r="Q1007" s="63"/>
      <c r="R1007" s="63"/>
      <c r="S1007" s="63"/>
      <c r="T1007" s="63"/>
      <c r="U1007" s="63"/>
      <c r="V1007" s="63"/>
      <c r="W1007" s="63"/>
      <c r="X1007" s="63"/>
      <c r="Y1007" s="63"/>
      <c r="Z1007" s="63"/>
      <c r="AA1007" s="63"/>
      <c r="AB1007" s="63"/>
      <c r="AC1007" s="63"/>
      <c r="AD1007" s="63"/>
      <c r="AE1007" s="63"/>
      <c r="AF1007" s="63"/>
      <c r="AG1007" s="63"/>
      <c r="AH1007" s="63"/>
      <c r="AI1007" s="63"/>
      <c r="AJ1007" s="63"/>
      <c r="AK1007" s="63"/>
      <c r="AL1007" s="63"/>
      <c r="AM1007" s="63"/>
      <c r="AN1007" s="63"/>
      <c r="AO1007" s="63"/>
      <c r="AP1007" s="63"/>
      <c r="AQ1007" s="63"/>
      <c r="AR1007" s="63"/>
      <c r="AS1007" s="63"/>
      <c r="AT1007" s="63"/>
      <c r="AU1007" s="63"/>
      <c r="AV1007" s="63"/>
      <c r="AW1007" s="63"/>
      <c r="AX1007" s="63"/>
      <c r="AY1007" s="63"/>
      <c r="AZ1007" s="63"/>
      <c r="BA1007" s="63"/>
      <c r="BB1007" s="63"/>
    </row>
    <row r="1008" spans="1:54" ht="15.75" customHeight="1">
      <c r="A1008" s="79"/>
      <c r="B1008" s="187" t="s">
        <v>3345</v>
      </c>
      <c r="C1008" s="63"/>
      <c r="D1008" s="63"/>
      <c r="E1008" s="63"/>
      <c r="F1008" s="63"/>
      <c r="G1008" s="84" t="s">
        <v>815</v>
      </c>
      <c r="H1008" s="84" t="s">
        <v>735</v>
      </c>
      <c r="I1008" s="63"/>
      <c r="J1008" s="63"/>
      <c r="K1008" s="63"/>
      <c r="L1008" s="63"/>
      <c r="M1008" s="63"/>
      <c r="N1008" s="63"/>
      <c r="O1008" s="63"/>
      <c r="P1008" s="63"/>
      <c r="Q1008" s="63"/>
      <c r="R1008" s="63"/>
      <c r="S1008" s="63"/>
      <c r="T1008" s="63"/>
      <c r="U1008" s="63"/>
      <c r="V1008" s="63"/>
      <c r="W1008" s="63"/>
      <c r="X1008" s="63"/>
      <c r="Y1008" s="63"/>
      <c r="Z1008" s="63"/>
      <c r="AA1008" s="63"/>
      <c r="AB1008" s="63"/>
      <c r="AC1008" s="63"/>
      <c r="AD1008" s="63"/>
      <c r="AE1008" s="63"/>
      <c r="AF1008" s="63"/>
      <c r="AG1008" s="63"/>
      <c r="AH1008" s="63"/>
      <c r="AI1008" s="63"/>
      <c r="AJ1008" s="63"/>
      <c r="AK1008" s="63"/>
      <c r="AL1008" s="63"/>
      <c r="AM1008" s="63"/>
      <c r="AN1008" s="63"/>
      <c r="AO1008" s="63"/>
      <c r="AP1008" s="63"/>
      <c r="AQ1008" s="63"/>
      <c r="AR1008" s="63"/>
      <c r="AS1008" s="63"/>
      <c r="AT1008" s="63"/>
      <c r="AU1008" s="63"/>
      <c r="AV1008" s="63"/>
      <c r="AW1008" s="63"/>
      <c r="AX1008" s="63"/>
      <c r="AY1008" s="63"/>
      <c r="AZ1008" s="63"/>
      <c r="BA1008" s="63"/>
      <c r="BB1008" s="63"/>
    </row>
    <row r="1009" spans="1:54" ht="15.75" customHeight="1">
      <c r="A1009" s="79"/>
      <c r="B1009" s="187" t="s">
        <v>3454</v>
      </c>
      <c r="C1009" s="63"/>
      <c r="D1009" s="63"/>
      <c r="E1009" s="63"/>
      <c r="F1009" s="63"/>
      <c r="G1009" s="63">
        <v>29</v>
      </c>
      <c r="H1009" s="84" t="s">
        <v>735</v>
      </c>
      <c r="I1009" s="63"/>
      <c r="J1009" s="63"/>
      <c r="K1009" s="63"/>
      <c r="L1009" s="63"/>
      <c r="M1009" s="63"/>
      <c r="N1009" s="63"/>
      <c r="O1009" s="63"/>
      <c r="P1009" s="63"/>
      <c r="Q1009" s="63"/>
      <c r="R1009" s="63"/>
      <c r="S1009" s="63"/>
      <c r="T1009" s="63"/>
      <c r="U1009" s="63"/>
      <c r="V1009" s="63"/>
      <c r="W1009" s="63"/>
      <c r="X1009" s="63"/>
      <c r="Y1009" s="63"/>
      <c r="Z1009" s="63"/>
      <c r="AA1009" s="63"/>
      <c r="AB1009" s="63"/>
      <c r="AC1009" s="63"/>
      <c r="AD1009" s="63"/>
      <c r="AE1009" s="63"/>
      <c r="AF1009" s="63"/>
      <c r="AG1009" s="63"/>
      <c r="AH1009" s="63"/>
      <c r="AI1009" s="63"/>
      <c r="AJ1009" s="63"/>
      <c r="AK1009" s="63"/>
      <c r="AL1009" s="63"/>
      <c r="AM1009" s="63"/>
      <c r="AN1009" s="63"/>
      <c r="AO1009" s="63"/>
      <c r="AP1009" s="63"/>
      <c r="AQ1009" s="63"/>
      <c r="AR1009" s="63"/>
      <c r="AS1009" s="63"/>
      <c r="AT1009" s="63"/>
      <c r="AU1009" s="63"/>
      <c r="AV1009" s="63"/>
      <c r="AW1009" s="63"/>
      <c r="AX1009" s="63"/>
      <c r="AY1009" s="63"/>
      <c r="AZ1009" s="63"/>
      <c r="BA1009" s="63"/>
      <c r="BB1009" s="63"/>
    </row>
    <row r="1010" spans="1:54" ht="15.75" customHeight="1">
      <c r="A1010" s="79"/>
      <c r="B1010" s="187" t="s">
        <v>3428</v>
      </c>
      <c r="C1010" s="63"/>
      <c r="D1010" s="63"/>
      <c r="E1010" s="63"/>
      <c r="F1010" s="63"/>
      <c r="G1010" s="63">
        <v>23</v>
      </c>
      <c r="H1010" s="84" t="s">
        <v>661</v>
      </c>
      <c r="I1010" s="63"/>
      <c r="J1010" s="63"/>
      <c r="K1010" s="63"/>
      <c r="L1010" s="63"/>
      <c r="M1010" s="63"/>
      <c r="N1010" s="63"/>
      <c r="O1010" s="63"/>
      <c r="P1010" s="63"/>
      <c r="Q1010" s="63"/>
      <c r="R1010" s="63"/>
      <c r="S1010" s="63"/>
      <c r="T1010" s="63"/>
      <c r="U1010" s="63"/>
      <c r="V1010" s="63"/>
      <c r="W1010" s="63"/>
      <c r="X1010" s="63"/>
      <c r="Y1010" s="63"/>
      <c r="Z1010" s="63"/>
      <c r="AA1010" s="63"/>
      <c r="AB1010" s="63"/>
      <c r="AC1010" s="63"/>
      <c r="AD1010" s="63"/>
      <c r="AE1010" s="63"/>
      <c r="AF1010" s="63"/>
      <c r="AG1010" s="63"/>
      <c r="AH1010" s="63"/>
      <c r="AI1010" s="63"/>
      <c r="AJ1010" s="63"/>
      <c r="AK1010" s="63"/>
      <c r="AL1010" s="63"/>
      <c r="AM1010" s="63"/>
      <c r="AN1010" s="63"/>
      <c r="AO1010" s="63"/>
      <c r="AP1010" s="63"/>
      <c r="AQ1010" s="63"/>
      <c r="AR1010" s="63"/>
      <c r="AS1010" s="63"/>
      <c r="AT1010" s="63"/>
      <c r="AU1010" s="63"/>
      <c r="AV1010" s="63"/>
      <c r="AW1010" s="63"/>
      <c r="AX1010" s="63"/>
      <c r="AY1010" s="63"/>
      <c r="AZ1010" s="63"/>
      <c r="BA1010" s="63"/>
      <c r="BB1010" s="63"/>
    </row>
    <row r="1011" spans="1:54" ht="15.75" customHeight="1">
      <c r="A1011" s="79"/>
      <c r="B1011" s="187" t="s">
        <v>3429</v>
      </c>
      <c r="C1011" s="63"/>
      <c r="D1011" s="63"/>
      <c r="E1011" s="63"/>
      <c r="F1011" s="63"/>
      <c r="G1011" s="63">
        <v>33</v>
      </c>
      <c r="H1011" s="63"/>
      <c r="I1011" s="63"/>
      <c r="J1011" s="63"/>
      <c r="K1011" s="63"/>
      <c r="L1011" s="63"/>
      <c r="M1011" s="63"/>
      <c r="N1011" s="63"/>
      <c r="O1011" s="63"/>
      <c r="P1011" s="63"/>
      <c r="Q1011" s="63"/>
      <c r="R1011" s="63"/>
      <c r="S1011" s="63"/>
      <c r="T1011" s="63"/>
      <c r="U1011" s="63"/>
      <c r="V1011" s="63"/>
      <c r="W1011" s="63"/>
      <c r="X1011" s="63"/>
      <c r="Y1011" s="63"/>
      <c r="Z1011" s="63"/>
      <c r="AA1011" s="63"/>
      <c r="AB1011" s="63"/>
      <c r="AC1011" s="63"/>
      <c r="AD1011" s="63"/>
      <c r="AE1011" s="63"/>
      <c r="AF1011" s="63"/>
      <c r="AG1011" s="63"/>
      <c r="AH1011" s="63"/>
      <c r="AI1011" s="63"/>
      <c r="AJ1011" s="63"/>
      <c r="AK1011" s="63"/>
      <c r="AL1011" s="63"/>
      <c r="AM1011" s="63"/>
      <c r="AN1011" s="63"/>
      <c r="AO1011" s="63"/>
      <c r="AP1011" s="63"/>
      <c r="AQ1011" s="63"/>
      <c r="AR1011" s="63"/>
      <c r="AS1011" s="63"/>
      <c r="AT1011" s="63"/>
      <c r="AU1011" s="63"/>
      <c r="AV1011" s="63"/>
      <c r="AW1011" s="63"/>
      <c r="AX1011" s="63"/>
      <c r="AY1011" s="63"/>
      <c r="AZ1011" s="63"/>
      <c r="BA1011" s="63"/>
      <c r="BB1011" s="63"/>
    </row>
    <row r="1012" spans="1:54" ht="15.75" customHeight="1">
      <c r="A1012" s="79"/>
      <c r="B1012" s="187" t="s">
        <v>3430</v>
      </c>
      <c r="C1012" s="63"/>
      <c r="D1012" s="63"/>
      <c r="E1012" s="63"/>
      <c r="F1012" s="63"/>
      <c r="G1012" s="63">
        <v>30</v>
      </c>
      <c r="H1012" s="84" t="s">
        <v>735</v>
      </c>
      <c r="I1012" s="63"/>
      <c r="J1012" s="63"/>
      <c r="K1012" s="63"/>
      <c r="L1012" s="63"/>
      <c r="M1012" s="63"/>
      <c r="N1012" s="63"/>
      <c r="O1012" s="63"/>
      <c r="P1012" s="63"/>
      <c r="Q1012" s="63"/>
      <c r="R1012" s="63"/>
      <c r="S1012" s="63"/>
      <c r="T1012" s="63"/>
      <c r="U1012" s="63"/>
      <c r="V1012" s="63"/>
      <c r="W1012" s="63"/>
      <c r="X1012" s="63"/>
      <c r="Y1012" s="63"/>
      <c r="Z1012" s="63"/>
      <c r="AA1012" s="63"/>
      <c r="AB1012" s="63"/>
      <c r="AC1012" s="63"/>
      <c r="AD1012" s="63"/>
      <c r="AE1012" s="63"/>
      <c r="AF1012" s="63"/>
      <c r="AG1012" s="63"/>
      <c r="AH1012" s="63"/>
      <c r="AI1012" s="63"/>
      <c r="AJ1012" s="63"/>
      <c r="AK1012" s="63"/>
      <c r="AL1012" s="63"/>
      <c r="AM1012" s="63"/>
      <c r="AN1012" s="63"/>
      <c r="AO1012" s="63"/>
      <c r="AP1012" s="63"/>
      <c r="AQ1012" s="63"/>
      <c r="AR1012" s="63"/>
      <c r="AS1012" s="63"/>
      <c r="AT1012" s="63"/>
      <c r="AU1012" s="63"/>
      <c r="AV1012" s="63"/>
      <c r="AW1012" s="63"/>
      <c r="AX1012" s="63"/>
      <c r="AY1012" s="63"/>
      <c r="AZ1012" s="63"/>
      <c r="BA1012" s="63"/>
      <c r="BB1012" s="63"/>
    </row>
    <row r="1013" spans="1:54" ht="15.75" customHeight="1">
      <c r="A1013" s="79"/>
      <c r="B1013" s="187" t="s">
        <v>3431</v>
      </c>
      <c r="C1013" s="63"/>
      <c r="D1013" s="63"/>
      <c r="E1013" s="63"/>
      <c r="F1013" s="63"/>
      <c r="G1013" s="84" t="s">
        <v>737</v>
      </c>
      <c r="H1013" s="84" t="s">
        <v>735</v>
      </c>
      <c r="I1013" s="63"/>
      <c r="J1013" s="63"/>
      <c r="K1013" s="63"/>
      <c r="L1013" s="63"/>
      <c r="M1013" s="63"/>
      <c r="N1013" s="63"/>
      <c r="O1013" s="63"/>
      <c r="P1013" s="63"/>
      <c r="Q1013" s="63"/>
      <c r="R1013" s="63"/>
      <c r="S1013" s="63"/>
      <c r="T1013" s="63"/>
      <c r="U1013" s="63"/>
      <c r="V1013" s="63"/>
      <c r="W1013" s="63"/>
      <c r="X1013" s="63"/>
      <c r="Y1013" s="63"/>
      <c r="Z1013" s="63"/>
      <c r="AA1013" s="63"/>
      <c r="AB1013" s="63"/>
      <c r="AC1013" s="63"/>
      <c r="AD1013" s="63"/>
      <c r="AE1013" s="63"/>
      <c r="AF1013" s="63"/>
      <c r="AG1013" s="63"/>
      <c r="AH1013" s="63"/>
      <c r="AI1013" s="63"/>
      <c r="AJ1013" s="63"/>
      <c r="AK1013" s="63"/>
      <c r="AL1013" s="63"/>
      <c r="AM1013" s="63"/>
      <c r="AN1013" s="63"/>
      <c r="AO1013" s="63"/>
      <c r="AP1013" s="63"/>
      <c r="AQ1013" s="63"/>
      <c r="AR1013" s="63"/>
      <c r="AS1013" s="63"/>
      <c r="AT1013" s="63"/>
      <c r="AU1013" s="63"/>
      <c r="AV1013" s="63"/>
      <c r="AW1013" s="63"/>
      <c r="AX1013" s="63"/>
      <c r="AY1013" s="63"/>
      <c r="AZ1013" s="63"/>
      <c r="BA1013" s="63"/>
      <c r="BB1013" s="63"/>
    </row>
    <row r="1014" spans="1:54" ht="15.75" customHeight="1">
      <c r="A1014" s="79"/>
      <c r="B1014" s="187" t="s">
        <v>3432</v>
      </c>
      <c r="C1014" s="63"/>
      <c r="D1014" s="63"/>
      <c r="E1014" s="63"/>
      <c r="F1014" s="63"/>
      <c r="G1014" s="84" t="s">
        <v>3927</v>
      </c>
      <c r="H1014" s="84" t="s">
        <v>735</v>
      </c>
      <c r="I1014" s="63"/>
      <c r="J1014" s="63"/>
      <c r="K1014" s="63"/>
      <c r="L1014" s="63"/>
      <c r="M1014" s="63"/>
      <c r="N1014" s="63"/>
      <c r="O1014" s="63"/>
      <c r="P1014" s="63"/>
      <c r="Q1014" s="63"/>
      <c r="R1014" s="63"/>
      <c r="S1014" s="63"/>
      <c r="T1014" s="63"/>
      <c r="U1014" s="63"/>
      <c r="V1014" s="63"/>
      <c r="W1014" s="63"/>
      <c r="X1014" s="63"/>
      <c r="Y1014" s="63"/>
      <c r="Z1014" s="63"/>
      <c r="AA1014" s="63"/>
      <c r="AB1014" s="63"/>
      <c r="AC1014" s="63"/>
      <c r="AD1014" s="63"/>
      <c r="AE1014" s="63"/>
      <c r="AF1014" s="63"/>
      <c r="AG1014" s="63"/>
      <c r="AH1014" s="63"/>
      <c r="AI1014" s="63"/>
      <c r="AJ1014" s="63"/>
      <c r="AK1014" s="63"/>
      <c r="AL1014" s="63"/>
      <c r="AM1014" s="63"/>
      <c r="AN1014" s="63"/>
      <c r="AO1014" s="63"/>
      <c r="AP1014" s="63"/>
      <c r="AQ1014" s="63"/>
      <c r="AR1014" s="63"/>
      <c r="AS1014" s="63"/>
      <c r="AT1014" s="63"/>
      <c r="AU1014" s="63"/>
      <c r="AV1014" s="63"/>
      <c r="AW1014" s="63"/>
      <c r="AX1014" s="63"/>
      <c r="AY1014" s="63"/>
      <c r="AZ1014" s="63"/>
      <c r="BA1014" s="63"/>
      <c r="BB1014" s="63"/>
    </row>
    <row r="1015" spans="1:54" ht="15.75" customHeight="1">
      <c r="A1015" s="79"/>
      <c r="B1015" s="187" t="s">
        <v>3433</v>
      </c>
      <c r="C1015" s="63"/>
      <c r="D1015" s="63"/>
      <c r="E1015" s="63"/>
      <c r="F1015" s="63"/>
      <c r="G1015" s="84" t="s">
        <v>908</v>
      </c>
      <c r="H1015" s="84" t="s">
        <v>735</v>
      </c>
      <c r="I1015" s="63"/>
      <c r="J1015" s="63"/>
      <c r="K1015" s="63"/>
      <c r="L1015" s="63"/>
      <c r="M1015" s="63"/>
      <c r="N1015" s="63"/>
      <c r="O1015" s="63"/>
      <c r="P1015" s="63"/>
      <c r="Q1015" s="63"/>
      <c r="R1015" s="63"/>
      <c r="S1015" s="63"/>
      <c r="T1015" s="63"/>
      <c r="U1015" s="63"/>
      <c r="V1015" s="63"/>
      <c r="W1015" s="63"/>
      <c r="X1015" s="63"/>
      <c r="Y1015" s="63"/>
      <c r="Z1015" s="63"/>
      <c r="AA1015" s="63"/>
      <c r="AB1015" s="63"/>
      <c r="AC1015" s="63"/>
      <c r="AD1015" s="63"/>
      <c r="AE1015" s="63"/>
      <c r="AF1015" s="63"/>
      <c r="AG1015" s="63"/>
      <c r="AH1015" s="63"/>
      <c r="AI1015" s="63"/>
      <c r="AJ1015" s="63"/>
      <c r="AK1015" s="63"/>
      <c r="AL1015" s="63"/>
      <c r="AM1015" s="63"/>
      <c r="AN1015" s="63"/>
      <c r="AO1015" s="63"/>
      <c r="AP1015" s="63"/>
      <c r="AQ1015" s="63"/>
      <c r="AR1015" s="63"/>
      <c r="AS1015" s="63"/>
      <c r="AT1015" s="63"/>
      <c r="AU1015" s="63"/>
      <c r="AV1015" s="63"/>
      <c r="AW1015" s="63"/>
      <c r="AX1015" s="63"/>
      <c r="AY1015" s="63"/>
      <c r="AZ1015" s="63"/>
      <c r="BA1015" s="63"/>
      <c r="BB1015" s="63"/>
    </row>
    <row r="1016" spans="1:54" ht="15.75" customHeight="1">
      <c r="A1016" s="83" t="s">
        <v>3938</v>
      </c>
      <c r="B1016" s="187" t="s">
        <v>3088</v>
      </c>
      <c r="C1016" s="63"/>
      <c r="D1016" s="63">
        <v>2590</v>
      </c>
      <c r="E1016" s="63">
        <v>22</v>
      </c>
      <c r="F1016" s="84" t="s">
        <v>978</v>
      </c>
      <c r="G1016" s="84" t="s">
        <v>748</v>
      </c>
      <c r="H1016" s="63"/>
      <c r="I1016" s="63"/>
      <c r="J1016" s="63"/>
      <c r="K1016" s="63"/>
      <c r="L1016" s="63"/>
      <c r="M1016" s="63"/>
      <c r="N1016" s="63"/>
      <c r="O1016" s="63"/>
      <c r="P1016" s="63"/>
      <c r="Q1016" s="63"/>
      <c r="R1016" s="63"/>
      <c r="S1016" s="63"/>
      <c r="T1016" s="63"/>
      <c r="U1016" s="63"/>
      <c r="V1016" s="63"/>
      <c r="W1016" s="63"/>
      <c r="X1016" s="63"/>
      <c r="Y1016" s="63"/>
      <c r="Z1016" s="63"/>
      <c r="AA1016" s="63"/>
      <c r="AB1016" s="63"/>
      <c r="AC1016" s="63"/>
      <c r="AD1016" s="63"/>
      <c r="AE1016" s="63"/>
      <c r="AF1016" s="63"/>
      <c r="AG1016" s="63"/>
      <c r="AH1016" s="63"/>
      <c r="AI1016" s="63"/>
      <c r="AJ1016" s="63"/>
      <c r="AK1016" s="63"/>
      <c r="AL1016" s="63"/>
      <c r="AM1016" s="63"/>
      <c r="AN1016" s="63"/>
      <c r="AO1016" s="63"/>
      <c r="AP1016" s="63"/>
      <c r="AQ1016" s="63"/>
      <c r="AR1016" s="63"/>
      <c r="AS1016" s="63"/>
      <c r="AT1016" s="63"/>
      <c r="AU1016" s="63"/>
      <c r="AV1016" s="63"/>
      <c r="AW1016" s="63"/>
      <c r="AX1016" s="63"/>
      <c r="AY1016" s="63"/>
      <c r="AZ1016" s="63"/>
      <c r="BA1016" s="63"/>
      <c r="BB1016" s="63"/>
    </row>
    <row r="1017" spans="1:54" ht="15.75" customHeight="1">
      <c r="A1017" s="83" t="s">
        <v>3945</v>
      </c>
      <c r="B1017" s="187" t="s">
        <v>3852</v>
      </c>
      <c r="C1017" s="84" t="s">
        <v>2980</v>
      </c>
      <c r="D1017" s="63"/>
      <c r="E1017" s="63"/>
      <c r="F1017" s="63"/>
      <c r="G1017" s="63"/>
      <c r="H1017" s="63"/>
      <c r="I1017" s="63"/>
      <c r="J1017" s="63"/>
      <c r="K1017" s="63"/>
      <c r="L1017" s="63"/>
      <c r="M1017" s="63"/>
      <c r="N1017" s="63"/>
      <c r="O1017" s="63"/>
      <c r="P1017" s="63"/>
      <c r="Q1017" s="63"/>
      <c r="R1017" s="63"/>
      <c r="S1017" s="63"/>
      <c r="T1017" s="63"/>
      <c r="U1017" s="63"/>
      <c r="V1017" s="63"/>
      <c r="W1017" s="63"/>
      <c r="X1017" s="63"/>
      <c r="Y1017" s="63"/>
      <c r="Z1017" s="63"/>
      <c r="AA1017" s="63"/>
      <c r="AB1017" s="63"/>
      <c r="AC1017" s="63"/>
      <c r="AD1017" s="63"/>
      <c r="AE1017" s="63"/>
      <c r="AF1017" s="63"/>
      <c r="AG1017" s="63"/>
      <c r="AH1017" s="63"/>
      <c r="AI1017" s="63"/>
      <c r="AJ1017" s="63"/>
      <c r="AK1017" s="63"/>
      <c r="AL1017" s="63"/>
      <c r="AM1017" s="63"/>
      <c r="AN1017" s="63"/>
      <c r="AO1017" s="63"/>
      <c r="AP1017" s="63"/>
      <c r="AQ1017" s="63"/>
      <c r="AR1017" s="63"/>
      <c r="AS1017" s="63"/>
      <c r="AT1017" s="63"/>
      <c r="AU1017" s="63"/>
      <c r="AV1017" s="63"/>
      <c r="AW1017" s="63"/>
      <c r="AX1017" s="63"/>
      <c r="AY1017" s="63"/>
      <c r="AZ1017" s="63"/>
      <c r="BA1017" s="63"/>
      <c r="BB1017" s="63"/>
    </row>
    <row r="1018" spans="1:54" ht="15.75" customHeight="1">
      <c r="A1018" s="83" t="s">
        <v>3963</v>
      </c>
      <c r="B1018" s="187" t="s">
        <v>3100</v>
      </c>
      <c r="C1018" s="84" t="s">
        <v>3956</v>
      </c>
      <c r="D1018" s="84" t="s">
        <v>3958</v>
      </c>
      <c r="E1018" s="63"/>
      <c r="G1018" s="84" t="s">
        <v>3960</v>
      </c>
      <c r="H1018" s="63"/>
      <c r="I1018" s="63"/>
      <c r="J1018" s="63"/>
      <c r="K1018" s="63"/>
      <c r="L1018" s="63"/>
      <c r="M1018" s="63"/>
      <c r="N1018" s="63"/>
      <c r="O1018" s="63"/>
      <c r="P1018" s="63"/>
      <c r="Q1018" s="63"/>
      <c r="R1018" s="63"/>
      <c r="S1018" s="63"/>
      <c r="T1018" s="63"/>
      <c r="U1018" s="63"/>
      <c r="V1018" s="63"/>
      <c r="W1018" s="63"/>
      <c r="X1018" s="63"/>
      <c r="Y1018" s="63"/>
      <c r="Z1018" s="63"/>
      <c r="AA1018" s="63"/>
      <c r="AB1018" s="63"/>
      <c r="AC1018" s="63"/>
      <c r="AD1018" s="63"/>
      <c r="AE1018" s="63"/>
      <c r="AF1018" s="63"/>
      <c r="AG1018" s="63"/>
      <c r="AH1018" s="63"/>
      <c r="AI1018" s="63"/>
      <c r="AJ1018" s="63"/>
      <c r="AK1018" s="63"/>
      <c r="AL1018" s="63"/>
      <c r="AM1018" s="63"/>
      <c r="AN1018" s="63"/>
      <c r="AO1018" s="63"/>
      <c r="AP1018" s="63"/>
      <c r="AQ1018" s="63"/>
      <c r="AR1018" s="63"/>
      <c r="AS1018" s="63"/>
      <c r="AT1018" s="63"/>
      <c r="AU1018" s="63"/>
      <c r="AV1018" s="63"/>
      <c r="AW1018" s="63"/>
      <c r="AX1018" s="63"/>
      <c r="AY1018" s="63"/>
      <c r="AZ1018" s="63"/>
      <c r="BA1018" s="63"/>
      <c r="BB1018" s="63"/>
    </row>
    <row r="1019" spans="1:54" ht="15.75" customHeight="1">
      <c r="A1019" s="79"/>
      <c r="B1019" s="187" t="s">
        <v>3955</v>
      </c>
      <c r="C1019" s="84" t="s">
        <v>3957</v>
      </c>
      <c r="D1019" s="84" t="s">
        <v>3959</v>
      </c>
      <c r="E1019" s="63"/>
      <c r="G1019" s="84" t="s">
        <v>3961</v>
      </c>
      <c r="H1019" s="63"/>
      <c r="I1019" s="63"/>
      <c r="J1019" s="63"/>
      <c r="K1019" s="63"/>
      <c r="L1019" s="63"/>
      <c r="M1019" s="63"/>
      <c r="N1019" s="63"/>
      <c r="O1019" s="63"/>
      <c r="P1019" s="63"/>
      <c r="Q1019" s="63"/>
      <c r="R1019" s="63"/>
      <c r="S1019" s="63"/>
      <c r="T1019" s="63"/>
      <c r="U1019" s="63"/>
      <c r="V1019" s="63"/>
      <c r="W1019" s="63"/>
      <c r="X1019" s="63"/>
      <c r="Y1019" s="63"/>
      <c r="Z1019" s="63"/>
      <c r="AA1019" s="63"/>
      <c r="AB1019" s="63"/>
      <c r="AC1019" s="63"/>
      <c r="AD1019" s="63"/>
      <c r="AE1019" s="63"/>
      <c r="AF1019" s="63"/>
      <c r="AG1019" s="63"/>
      <c r="AH1019" s="63"/>
      <c r="AI1019" s="63"/>
      <c r="AJ1019" s="63"/>
      <c r="AK1019" s="63"/>
      <c r="AL1019" s="63"/>
      <c r="AM1019" s="63"/>
      <c r="AN1019" s="63"/>
      <c r="AO1019" s="63"/>
      <c r="AP1019" s="63"/>
      <c r="AQ1019" s="63"/>
      <c r="AR1019" s="63"/>
      <c r="AS1019" s="63"/>
      <c r="AT1019" s="63"/>
      <c r="AU1019" s="63"/>
      <c r="AV1019" s="63"/>
      <c r="AW1019" s="63"/>
      <c r="AX1019" s="63"/>
      <c r="AY1019" s="63"/>
      <c r="AZ1019" s="63"/>
      <c r="BA1019" s="63"/>
      <c r="BB1019" s="63"/>
    </row>
    <row r="1020" spans="1:54" ht="15.75" customHeight="1">
      <c r="A1020" s="83" t="s">
        <v>3972</v>
      </c>
      <c r="B1020" s="187" t="s">
        <v>3088</v>
      </c>
      <c r="C1020" s="63"/>
      <c r="D1020" s="63">
        <v>2770</v>
      </c>
      <c r="E1020" s="63">
        <v>2</v>
      </c>
      <c r="F1020" s="63"/>
      <c r="G1020" s="84" t="s">
        <v>738</v>
      </c>
      <c r="H1020" s="63"/>
      <c r="I1020" s="63"/>
      <c r="J1020" s="63"/>
      <c r="K1020" s="63"/>
      <c r="L1020" s="63"/>
      <c r="M1020" s="63"/>
      <c r="N1020" s="63"/>
      <c r="O1020" s="63"/>
      <c r="P1020" s="63"/>
      <c r="Q1020" s="63"/>
      <c r="R1020" s="63"/>
      <c r="S1020" s="63"/>
      <c r="T1020" s="63"/>
      <c r="U1020" s="63"/>
      <c r="V1020" s="63"/>
      <c r="W1020" s="63"/>
      <c r="X1020" s="63"/>
      <c r="Y1020" s="63"/>
      <c r="Z1020" s="63"/>
      <c r="AA1020" s="63"/>
      <c r="AB1020" s="63"/>
      <c r="AC1020" s="63"/>
      <c r="AD1020" s="63"/>
      <c r="AE1020" s="63"/>
      <c r="AF1020" s="63"/>
      <c r="AG1020" s="63"/>
      <c r="AH1020" s="63"/>
      <c r="AI1020" s="63"/>
      <c r="AJ1020" s="63"/>
      <c r="AK1020" s="63"/>
      <c r="AL1020" s="63"/>
      <c r="AM1020" s="63"/>
      <c r="AN1020" s="63"/>
      <c r="AO1020" s="63"/>
      <c r="AP1020" s="63"/>
      <c r="AQ1020" s="63"/>
      <c r="AR1020" s="63"/>
      <c r="AS1020" s="63"/>
      <c r="AT1020" s="63"/>
      <c r="AU1020" s="63"/>
      <c r="AV1020" s="63"/>
      <c r="AW1020" s="63"/>
      <c r="AX1020" s="63"/>
      <c r="AY1020" s="63"/>
      <c r="AZ1020" s="63"/>
      <c r="BA1020" s="63"/>
      <c r="BB1020" s="63"/>
    </row>
    <row r="1021" spans="1:54" ht="15.75" customHeight="1">
      <c r="A1021" s="79"/>
      <c r="B1021" s="187" t="s">
        <v>3345</v>
      </c>
      <c r="C1021" s="63"/>
      <c r="D1021" s="63">
        <v>3620</v>
      </c>
      <c r="E1021" s="63">
        <v>2</v>
      </c>
      <c r="F1021" s="63"/>
      <c r="G1021" s="84" t="s">
        <v>1033</v>
      </c>
      <c r="H1021" s="63"/>
      <c r="I1021" s="63"/>
      <c r="J1021" s="63"/>
      <c r="K1021" s="63"/>
      <c r="L1021" s="63"/>
      <c r="M1021" s="63"/>
      <c r="N1021" s="63"/>
      <c r="O1021" s="63"/>
      <c r="P1021" s="63"/>
      <c r="Q1021" s="63"/>
      <c r="R1021" s="63"/>
      <c r="S1021" s="63"/>
      <c r="T1021" s="63"/>
      <c r="U1021" s="63"/>
      <c r="V1021" s="63"/>
      <c r="W1021" s="63"/>
      <c r="X1021" s="63"/>
      <c r="Y1021" s="63"/>
      <c r="Z1021" s="63"/>
      <c r="AA1021" s="63"/>
      <c r="AB1021" s="63"/>
      <c r="AC1021" s="63"/>
      <c r="AD1021" s="63"/>
      <c r="AE1021" s="63"/>
      <c r="AF1021" s="63"/>
      <c r="AG1021" s="63"/>
      <c r="AH1021" s="63"/>
      <c r="AI1021" s="63"/>
      <c r="AJ1021" s="63"/>
      <c r="AK1021" s="63"/>
      <c r="AL1021" s="63"/>
      <c r="AM1021" s="63"/>
      <c r="AN1021" s="63"/>
      <c r="AO1021" s="63"/>
      <c r="AP1021" s="63"/>
      <c r="AQ1021" s="63"/>
      <c r="AR1021" s="63"/>
      <c r="AS1021" s="63"/>
      <c r="AT1021" s="63"/>
      <c r="AU1021" s="63"/>
      <c r="AV1021" s="63"/>
      <c r="AW1021" s="63"/>
      <c r="AX1021" s="63"/>
      <c r="AY1021" s="63"/>
      <c r="AZ1021" s="63"/>
      <c r="BA1021" s="63"/>
      <c r="BB1021" s="63"/>
    </row>
    <row r="1022" spans="1:54" ht="15.75" customHeight="1">
      <c r="A1022" s="79"/>
      <c r="B1022" s="187" t="s">
        <v>3454</v>
      </c>
      <c r="C1022" s="63"/>
      <c r="D1022" s="63">
        <v>2950</v>
      </c>
      <c r="E1022" s="63">
        <v>2</v>
      </c>
      <c r="F1022" s="63"/>
      <c r="G1022" s="84" t="s">
        <v>1033</v>
      </c>
      <c r="H1022" s="63"/>
      <c r="I1022" s="63"/>
      <c r="J1022" s="63"/>
      <c r="K1022" s="63"/>
      <c r="L1022" s="63"/>
      <c r="M1022" s="63"/>
      <c r="N1022" s="63"/>
      <c r="O1022" s="63"/>
      <c r="P1022" s="63"/>
      <c r="Q1022" s="63"/>
      <c r="R1022" s="63"/>
      <c r="S1022" s="63"/>
      <c r="T1022" s="63"/>
      <c r="U1022" s="63"/>
      <c r="V1022" s="63"/>
      <c r="W1022" s="63"/>
      <c r="X1022" s="63"/>
      <c r="Y1022" s="63"/>
      <c r="Z1022" s="63"/>
      <c r="AA1022" s="63"/>
      <c r="AB1022" s="63"/>
      <c r="AC1022" s="63"/>
      <c r="AD1022" s="63"/>
      <c r="AE1022" s="63"/>
      <c r="AF1022" s="63"/>
      <c r="AG1022" s="63"/>
      <c r="AH1022" s="63"/>
      <c r="AI1022" s="63"/>
      <c r="AJ1022" s="63"/>
      <c r="AK1022" s="63"/>
      <c r="AL1022" s="63"/>
      <c r="AM1022" s="63"/>
      <c r="AN1022" s="63"/>
      <c r="AO1022" s="63"/>
      <c r="AP1022" s="63"/>
      <c r="AQ1022" s="63"/>
      <c r="AR1022" s="63"/>
      <c r="AS1022" s="63"/>
      <c r="AT1022" s="63"/>
      <c r="AU1022" s="63"/>
      <c r="AV1022" s="63"/>
      <c r="AW1022" s="63"/>
      <c r="AX1022" s="63"/>
      <c r="AY1022" s="63"/>
      <c r="AZ1022" s="63"/>
      <c r="BA1022" s="63"/>
      <c r="BB1022" s="63"/>
    </row>
    <row r="1023" spans="1:54" ht="15.75" customHeight="1">
      <c r="A1023" s="79"/>
      <c r="B1023" s="187" t="s">
        <v>3428</v>
      </c>
      <c r="C1023" s="63"/>
      <c r="D1023" s="63">
        <v>2980</v>
      </c>
      <c r="E1023" s="63">
        <v>0</v>
      </c>
      <c r="F1023" s="63"/>
      <c r="G1023" s="84" t="s">
        <v>869</v>
      </c>
      <c r="H1023" s="63"/>
      <c r="I1023" s="63"/>
      <c r="J1023" s="63"/>
      <c r="K1023" s="63"/>
      <c r="L1023" s="63"/>
      <c r="M1023" s="63"/>
      <c r="N1023" s="63"/>
      <c r="O1023" s="63"/>
      <c r="P1023" s="63"/>
      <c r="Q1023" s="63"/>
      <c r="R1023" s="63"/>
      <c r="S1023" s="63"/>
      <c r="T1023" s="63"/>
      <c r="U1023" s="63"/>
      <c r="V1023" s="63"/>
      <c r="W1023" s="63"/>
      <c r="X1023" s="63"/>
      <c r="Y1023" s="63"/>
      <c r="Z1023" s="63"/>
      <c r="AA1023" s="63"/>
      <c r="AB1023" s="63"/>
      <c r="AC1023" s="63"/>
      <c r="AD1023" s="63"/>
      <c r="AE1023" s="63"/>
      <c r="AF1023" s="63"/>
      <c r="AG1023" s="63"/>
      <c r="AH1023" s="63"/>
      <c r="AI1023" s="63"/>
      <c r="AJ1023" s="63"/>
      <c r="AK1023" s="63"/>
      <c r="AL1023" s="63"/>
      <c r="AM1023" s="63"/>
      <c r="AN1023" s="63"/>
      <c r="AO1023" s="63"/>
      <c r="AP1023" s="63"/>
      <c r="AQ1023" s="63"/>
      <c r="AR1023" s="63"/>
      <c r="AS1023" s="63"/>
      <c r="AT1023" s="63"/>
      <c r="AU1023" s="63"/>
      <c r="AV1023" s="63"/>
      <c r="AW1023" s="63"/>
      <c r="AX1023" s="63"/>
      <c r="AY1023" s="63"/>
      <c r="AZ1023" s="63"/>
      <c r="BA1023" s="63"/>
      <c r="BB1023" s="63"/>
    </row>
    <row r="1024" spans="1:54" ht="15.75" customHeight="1">
      <c r="A1024" s="79"/>
      <c r="B1024" s="187" t="s">
        <v>3429</v>
      </c>
      <c r="C1024" s="63"/>
      <c r="D1024" s="63">
        <v>1920</v>
      </c>
      <c r="E1024" s="63">
        <v>2</v>
      </c>
      <c r="F1024" s="63"/>
      <c r="G1024" s="84" t="s">
        <v>913</v>
      </c>
      <c r="H1024" s="63"/>
      <c r="I1024" s="63"/>
      <c r="J1024" s="63"/>
      <c r="K1024" s="63"/>
      <c r="L1024" s="63"/>
      <c r="M1024" s="63"/>
      <c r="N1024" s="63"/>
      <c r="O1024" s="63"/>
      <c r="P1024" s="63"/>
      <c r="Q1024" s="63"/>
      <c r="R1024" s="63"/>
      <c r="S1024" s="63"/>
      <c r="T1024" s="63"/>
      <c r="U1024" s="63"/>
      <c r="V1024" s="63"/>
      <c r="W1024" s="63"/>
      <c r="X1024" s="63"/>
      <c r="Y1024" s="63"/>
      <c r="Z1024" s="63"/>
      <c r="AA1024" s="63"/>
      <c r="AB1024" s="63"/>
      <c r="AC1024" s="63"/>
      <c r="AD1024" s="63"/>
      <c r="AE1024" s="63"/>
      <c r="AF1024" s="63"/>
      <c r="AG1024" s="63"/>
      <c r="AH1024" s="63"/>
      <c r="AI1024" s="63"/>
      <c r="AJ1024" s="63"/>
      <c r="AK1024" s="63"/>
      <c r="AL1024" s="63"/>
      <c r="AM1024" s="63"/>
      <c r="AN1024" s="63"/>
      <c r="AO1024" s="63"/>
      <c r="AP1024" s="63"/>
      <c r="AQ1024" s="63"/>
      <c r="AR1024" s="63"/>
      <c r="AS1024" s="63"/>
      <c r="AT1024" s="63"/>
      <c r="AU1024" s="63"/>
      <c r="AV1024" s="63"/>
      <c r="AW1024" s="63"/>
      <c r="AX1024" s="63"/>
      <c r="AY1024" s="63"/>
      <c r="AZ1024" s="63"/>
      <c r="BA1024" s="63"/>
      <c r="BB1024" s="63"/>
    </row>
    <row r="1025" spans="1:54" ht="15.75" customHeight="1">
      <c r="A1025" s="79"/>
      <c r="B1025" s="187" t="s">
        <v>3430</v>
      </c>
      <c r="C1025" s="63"/>
      <c r="D1025" s="63">
        <v>2800</v>
      </c>
      <c r="E1025" s="63">
        <v>2</v>
      </c>
      <c r="F1025" s="63"/>
      <c r="G1025" s="84" t="s">
        <v>748</v>
      </c>
      <c r="H1025" s="63"/>
      <c r="I1025" s="63"/>
      <c r="J1025" s="63"/>
      <c r="K1025" s="63"/>
      <c r="L1025" s="63"/>
      <c r="M1025" s="63"/>
      <c r="N1025" s="63"/>
      <c r="O1025" s="63"/>
      <c r="P1025" s="63"/>
      <c r="Q1025" s="63"/>
      <c r="R1025" s="63"/>
      <c r="S1025" s="63"/>
      <c r="T1025" s="63"/>
      <c r="U1025" s="63"/>
      <c r="V1025" s="63"/>
      <c r="W1025" s="63"/>
      <c r="X1025" s="63"/>
      <c r="Y1025" s="63"/>
      <c r="Z1025" s="63"/>
      <c r="AA1025" s="63"/>
      <c r="AB1025" s="63"/>
      <c r="AC1025" s="63"/>
      <c r="AD1025" s="63"/>
      <c r="AE1025" s="63"/>
      <c r="AF1025" s="63"/>
      <c r="AG1025" s="63"/>
      <c r="AH1025" s="63"/>
      <c r="AI1025" s="63"/>
      <c r="AJ1025" s="63"/>
      <c r="AK1025" s="63"/>
      <c r="AL1025" s="63"/>
      <c r="AM1025" s="63"/>
      <c r="AN1025" s="63"/>
      <c r="AO1025" s="63"/>
      <c r="AP1025" s="63"/>
      <c r="AQ1025" s="63"/>
      <c r="AR1025" s="63"/>
      <c r="AS1025" s="63"/>
      <c r="AT1025" s="63"/>
      <c r="AU1025" s="63"/>
      <c r="AV1025" s="63"/>
      <c r="AW1025" s="63"/>
      <c r="AX1025" s="63"/>
      <c r="AY1025" s="63"/>
      <c r="AZ1025" s="63"/>
      <c r="BA1025" s="63"/>
      <c r="BB1025" s="63"/>
    </row>
    <row r="1026" spans="1:54" ht="15.75" customHeight="1">
      <c r="A1026" s="79"/>
      <c r="B1026" s="187" t="s">
        <v>3431</v>
      </c>
      <c r="C1026" s="63"/>
      <c r="D1026" s="63">
        <v>3750</v>
      </c>
      <c r="E1026" s="63">
        <v>0</v>
      </c>
      <c r="F1026" s="63"/>
      <c r="G1026" s="84" t="s">
        <v>751</v>
      </c>
      <c r="H1026" s="63"/>
      <c r="I1026" s="63"/>
      <c r="J1026" s="63"/>
      <c r="K1026" s="63"/>
      <c r="L1026" s="63"/>
      <c r="M1026" s="63"/>
      <c r="N1026" s="63"/>
      <c r="O1026" s="63"/>
      <c r="P1026" s="63"/>
      <c r="Q1026" s="63"/>
      <c r="R1026" s="63"/>
      <c r="S1026" s="63"/>
      <c r="T1026" s="63"/>
      <c r="U1026" s="63"/>
      <c r="V1026" s="63"/>
      <c r="W1026" s="63"/>
      <c r="X1026" s="63"/>
      <c r="Y1026" s="63"/>
      <c r="Z1026" s="63"/>
      <c r="AA1026" s="63"/>
      <c r="AB1026" s="63"/>
      <c r="AC1026" s="63"/>
      <c r="AD1026" s="63"/>
      <c r="AE1026" s="63"/>
      <c r="AF1026" s="63"/>
      <c r="AG1026" s="63"/>
      <c r="AH1026" s="63"/>
      <c r="AI1026" s="63"/>
      <c r="AJ1026" s="63"/>
      <c r="AK1026" s="63"/>
      <c r="AL1026" s="63"/>
      <c r="AM1026" s="63"/>
      <c r="AN1026" s="63"/>
      <c r="AO1026" s="63"/>
      <c r="AP1026" s="63"/>
      <c r="AQ1026" s="63"/>
      <c r="AR1026" s="63"/>
      <c r="AS1026" s="63"/>
      <c r="AT1026" s="63"/>
      <c r="AU1026" s="63"/>
      <c r="AV1026" s="63"/>
      <c r="AW1026" s="63"/>
      <c r="AX1026" s="63"/>
      <c r="AY1026" s="63"/>
      <c r="AZ1026" s="63"/>
      <c r="BA1026" s="63"/>
      <c r="BB1026" s="63"/>
    </row>
    <row r="1027" spans="1:54" ht="15.75" customHeight="1">
      <c r="A1027" s="79"/>
      <c r="B1027" s="187" t="s">
        <v>3432</v>
      </c>
      <c r="C1027" s="63"/>
      <c r="D1027" s="63">
        <v>3540</v>
      </c>
      <c r="E1027" s="63">
        <v>5</v>
      </c>
      <c r="F1027" s="63"/>
      <c r="G1027" s="84" t="s">
        <v>790</v>
      </c>
      <c r="H1027" s="63"/>
      <c r="I1027" s="63"/>
      <c r="J1027" s="63"/>
      <c r="K1027" s="63"/>
      <c r="L1027" s="63"/>
      <c r="M1027" s="63"/>
      <c r="N1027" s="63"/>
      <c r="O1027" s="63"/>
      <c r="P1027" s="63"/>
      <c r="Q1027" s="63"/>
      <c r="R1027" s="63"/>
      <c r="S1027" s="63"/>
      <c r="T1027" s="63"/>
      <c r="U1027" s="63"/>
      <c r="V1027" s="63"/>
      <c r="W1027" s="63"/>
      <c r="X1027" s="63"/>
      <c r="Y1027" s="63"/>
      <c r="Z1027" s="63"/>
      <c r="AA1027" s="63"/>
      <c r="AB1027" s="63"/>
      <c r="AC1027" s="63"/>
      <c r="AD1027" s="63"/>
      <c r="AE1027" s="63"/>
      <c r="AF1027" s="63"/>
      <c r="AG1027" s="63"/>
      <c r="AH1027" s="63"/>
      <c r="AI1027" s="63"/>
      <c r="AJ1027" s="63"/>
      <c r="AK1027" s="63"/>
      <c r="AL1027" s="63"/>
      <c r="AM1027" s="63"/>
      <c r="AN1027" s="63"/>
      <c r="AO1027" s="63"/>
      <c r="AP1027" s="63"/>
      <c r="AQ1027" s="63"/>
      <c r="AR1027" s="63"/>
      <c r="AS1027" s="63"/>
      <c r="AT1027" s="63"/>
      <c r="AU1027" s="63"/>
      <c r="AV1027" s="63"/>
      <c r="AW1027" s="63"/>
      <c r="AX1027" s="63"/>
      <c r="AY1027" s="63"/>
      <c r="AZ1027" s="63"/>
      <c r="BA1027" s="63"/>
      <c r="BB1027" s="63"/>
    </row>
    <row r="1028" spans="1:54" ht="15.75" customHeight="1">
      <c r="A1028" s="79"/>
      <c r="B1028" s="187" t="s">
        <v>3433</v>
      </c>
      <c r="C1028" s="63"/>
      <c r="D1028" s="63">
        <v>3830</v>
      </c>
      <c r="E1028" s="63">
        <v>0</v>
      </c>
      <c r="F1028" s="63"/>
      <c r="G1028" s="84" t="s">
        <v>897</v>
      </c>
      <c r="H1028" s="63"/>
      <c r="I1028" s="63"/>
      <c r="J1028" s="63"/>
      <c r="K1028" s="63"/>
      <c r="L1028" s="63"/>
      <c r="M1028" s="63"/>
      <c r="N1028" s="63"/>
      <c r="O1028" s="63"/>
      <c r="P1028" s="63"/>
      <c r="Q1028" s="63"/>
      <c r="R1028" s="63"/>
      <c r="S1028" s="63"/>
      <c r="T1028" s="63"/>
      <c r="U1028" s="63"/>
      <c r="V1028" s="63"/>
      <c r="W1028" s="63"/>
      <c r="X1028" s="63"/>
      <c r="Y1028" s="63"/>
      <c r="Z1028" s="63"/>
      <c r="AA1028" s="63"/>
      <c r="AB1028" s="63"/>
      <c r="AC1028" s="63"/>
      <c r="AD1028" s="63"/>
      <c r="AE1028" s="63"/>
      <c r="AF1028" s="63"/>
      <c r="AG1028" s="63"/>
      <c r="AH1028" s="63"/>
      <c r="AI1028" s="63"/>
      <c r="AJ1028" s="63"/>
      <c r="AK1028" s="63"/>
      <c r="AL1028" s="63"/>
      <c r="AM1028" s="63"/>
      <c r="AN1028" s="63"/>
      <c r="AO1028" s="63"/>
      <c r="AP1028" s="63"/>
      <c r="AQ1028" s="63"/>
      <c r="AR1028" s="63"/>
      <c r="AS1028" s="63"/>
      <c r="AT1028" s="63"/>
      <c r="AU1028" s="63"/>
      <c r="AV1028" s="63"/>
      <c r="AW1028" s="63"/>
      <c r="AX1028" s="63"/>
      <c r="AY1028" s="63"/>
      <c r="AZ1028" s="63"/>
      <c r="BA1028" s="63"/>
      <c r="BB1028" s="63"/>
    </row>
    <row r="1029" spans="1:54" ht="15.75" customHeight="1">
      <c r="A1029" s="79"/>
      <c r="B1029" s="187" t="s">
        <v>3434</v>
      </c>
      <c r="C1029" s="63"/>
      <c r="D1029" s="63">
        <v>3610</v>
      </c>
      <c r="E1029" s="63">
        <v>14</v>
      </c>
      <c r="F1029" s="63"/>
      <c r="G1029" s="84" t="s">
        <v>790</v>
      </c>
      <c r="H1029" s="63"/>
      <c r="I1029" s="63"/>
      <c r="J1029" s="63"/>
      <c r="K1029" s="63"/>
      <c r="L1029" s="63"/>
      <c r="M1029" s="63"/>
      <c r="N1029" s="63"/>
      <c r="O1029" s="63"/>
      <c r="P1029" s="63"/>
      <c r="Q1029" s="63"/>
      <c r="R1029" s="63"/>
      <c r="S1029" s="63"/>
      <c r="T1029" s="63"/>
      <c r="U1029" s="63"/>
      <c r="V1029" s="63"/>
      <c r="W1029" s="63"/>
      <c r="X1029" s="63"/>
      <c r="Y1029" s="63"/>
      <c r="Z1029" s="63"/>
      <c r="AA1029" s="63"/>
      <c r="AB1029" s="63"/>
      <c r="AC1029" s="63"/>
      <c r="AD1029" s="63"/>
      <c r="AE1029" s="63"/>
      <c r="AF1029" s="63"/>
      <c r="AG1029" s="63"/>
      <c r="AH1029" s="63"/>
      <c r="AI1029" s="63"/>
      <c r="AJ1029" s="63"/>
      <c r="AK1029" s="63"/>
      <c r="AL1029" s="63"/>
      <c r="AM1029" s="63"/>
      <c r="AN1029" s="63"/>
      <c r="AO1029" s="63"/>
      <c r="AP1029" s="63"/>
      <c r="AQ1029" s="63"/>
      <c r="AR1029" s="63"/>
      <c r="AS1029" s="63"/>
      <c r="AT1029" s="63"/>
      <c r="AU1029" s="63"/>
      <c r="AV1029" s="63"/>
      <c r="AW1029" s="63"/>
      <c r="AX1029" s="63"/>
      <c r="AY1029" s="63"/>
      <c r="AZ1029" s="63"/>
      <c r="BA1029" s="63"/>
      <c r="BB1029" s="63"/>
    </row>
    <row r="1030" spans="1:54" ht="15.75" customHeight="1">
      <c r="A1030" s="79"/>
      <c r="B1030" s="187" t="s">
        <v>3435</v>
      </c>
      <c r="C1030" s="63"/>
      <c r="D1030" s="63">
        <v>3147</v>
      </c>
      <c r="E1030" s="63">
        <v>1</v>
      </c>
      <c r="F1030" s="63"/>
      <c r="G1030" s="84" t="s">
        <v>822</v>
      </c>
      <c r="H1030" s="63"/>
      <c r="I1030" s="63"/>
      <c r="J1030" s="63"/>
      <c r="K1030" s="63"/>
      <c r="L1030" s="63"/>
      <c r="M1030" s="63"/>
      <c r="N1030" s="63"/>
      <c r="O1030" s="63"/>
      <c r="P1030" s="63"/>
      <c r="Q1030" s="63"/>
      <c r="R1030" s="63"/>
      <c r="S1030" s="63"/>
      <c r="T1030" s="63"/>
      <c r="U1030" s="63"/>
      <c r="V1030" s="63"/>
      <c r="W1030" s="63"/>
      <c r="X1030" s="63"/>
      <c r="Y1030" s="63"/>
      <c r="Z1030" s="63"/>
      <c r="AA1030" s="63"/>
      <c r="AB1030" s="63"/>
      <c r="AC1030" s="63"/>
      <c r="AD1030" s="63"/>
      <c r="AE1030" s="63"/>
      <c r="AF1030" s="63"/>
      <c r="AG1030" s="63"/>
      <c r="AH1030" s="63"/>
      <c r="AI1030" s="63"/>
      <c r="AJ1030" s="63"/>
      <c r="AK1030" s="63"/>
      <c r="AL1030" s="63"/>
      <c r="AM1030" s="63"/>
      <c r="AN1030" s="63"/>
      <c r="AO1030" s="63"/>
      <c r="AP1030" s="63"/>
      <c r="AQ1030" s="63"/>
      <c r="AR1030" s="63"/>
      <c r="AS1030" s="63"/>
      <c r="AT1030" s="63"/>
      <c r="AU1030" s="63"/>
      <c r="AV1030" s="63"/>
      <c r="AW1030" s="63"/>
      <c r="AX1030" s="63"/>
      <c r="AY1030" s="63"/>
      <c r="AZ1030" s="63"/>
      <c r="BA1030" s="63"/>
      <c r="BB1030" s="63"/>
    </row>
    <row r="1031" spans="1:54" ht="15.75" customHeight="1">
      <c r="A1031" s="79"/>
      <c r="B1031" s="187" t="s">
        <v>3436</v>
      </c>
      <c r="C1031" s="63"/>
      <c r="D1031" s="63">
        <v>3796</v>
      </c>
      <c r="E1031" s="63">
        <v>1</v>
      </c>
      <c r="F1031" s="63"/>
      <c r="G1031" s="84" t="s">
        <v>3971</v>
      </c>
      <c r="H1031" s="63"/>
      <c r="I1031" s="63"/>
      <c r="J1031" s="63"/>
      <c r="K1031" s="63"/>
      <c r="L1031" s="63"/>
      <c r="M1031" s="63"/>
      <c r="N1031" s="63"/>
      <c r="O1031" s="63"/>
      <c r="P1031" s="63"/>
      <c r="Q1031" s="63"/>
      <c r="R1031" s="63"/>
      <c r="S1031" s="63"/>
      <c r="T1031" s="63"/>
      <c r="U1031" s="63"/>
      <c r="V1031" s="63"/>
      <c r="W1031" s="63"/>
      <c r="X1031" s="63"/>
      <c r="Y1031" s="63"/>
      <c r="Z1031" s="63"/>
      <c r="AA1031" s="63"/>
      <c r="AB1031" s="63"/>
      <c r="AC1031" s="63"/>
      <c r="AD1031" s="63"/>
      <c r="AE1031" s="63"/>
      <c r="AF1031" s="63"/>
      <c r="AG1031" s="63"/>
      <c r="AH1031" s="63"/>
      <c r="AI1031" s="63"/>
      <c r="AJ1031" s="63"/>
      <c r="AK1031" s="63"/>
      <c r="AL1031" s="63"/>
      <c r="AM1031" s="63"/>
      <c r="AN1031" s="63"/>
      <c r="AO1031" s="63"/>
      <c r="AP1031" s="63"/>
      <c r="AQ1031" s="63"/>
      <c r="AR1031" s="63"/>
      <c r="AS1031" s="63"/>
      <c r="AT1031" s="63"/>
      <c r="AU1031" s="63"/>
      <c r="AV1031" s="63"/>
      <c r="AW1031" s="63"/>
      <c r="AX1031" s="63"/>
      <c r="AY1031" s="63"/>
      <c r="AZ1031" s="63"/>
      <c r="BA1031" s="63"/>
      <c r="BB1031" s="63"/>
    </row>
    <row r="1032" spans="1:54" ht="15.75" customHeight="1">
      <c r="A1032" s="79"/>
      <c r="B1032" s="187" t="s">
        <v>3437</v>
      </c>
      <c r="C1032" s="63"/>
      <c r="D1032" s="63">
        <v>3520</v>
      </c>
      <c r="E1032" s="63">
        <v>1</v>
      </c>
      <c r="F1032" s="63"/>
      <c r="G1032" s="84" t="s">
        <v>796</v>
      </c>
      <c r="H1032" s="63"/>
      <c r="I1032" s="63"/>
      <c r="J1032" s="63"/>
      <c r="K1032" s="63"/>
      <c r="L1032" s="63"/>
      <c r="M1032" s="63"/>
      <c r="N1032" s="63"/>
      <c r="O1032" s="63"/>
      <c r="P1032" s="63"/>
      <c r="Q1032" s="63"/>
      <c r="R1032" s="63"/>
      <c r="S1032" s="63"/>
      <c r="T1032" s="63"/>
      <c r="U1032" s="63"/>
      <c r="V1032" s="63"/>
      <c r="W1032" s="63"/>
      <c r="X1032" s="63"/>
      <c r="Y1032" s="63"/>
      <c r="Z1032" s="63"/>
      <c r="AA1032" s="63"/>
      <c r="AB1032" s="63"/>
      <c r="AC1032" s="63"/>
      <c r="AD1032" s="63"/>
      <c r="AE1032" s="63"/>
      <c r="AF1032" s="63"/>
      <c r="AG1032" s="63"/>
      <c r="AH1032" s="63"/>
      <c r="AI1032" s="63"/>
      <c r="AJ1032" s="63"/>
      <c r="AK1032" s="63"/>
      <c r="AL1032" s="63"/>
      <c r="AM1032" s="63"/>
      <c r="AN1032" s="63"/>
      <c r="AO1032" s="63"/>
      <c r="AP1032" s="63"/>
      <c r="AQ1032" s="63"/>
      <c r="AR1032" s="63"/>
      <c r="AS1032" s="63"/>
      <c r="AT1032" s="63"/>
      <c r="AU1032" s="63"/>
      <c r="AV1032" s="63"/>
      <c r="AW1032" s="63"/>
      <c r="AX1032" s="63"/>
      <c r="AY1032" s="63"/>
      <c r="AZ1032" s="63"/>
      <c r="BA1032" s="63"/>
      <c r="BB1032" s="63"/>
    </row>
    <row r="1033" spans="1:54" ht="15.75" customHeight="1">
      <c r="A1033" s="79"/>
      <c r="B1033" s="187" t="s">
        <v>3438</v>
      </c>
      <c r="C1033" s="63"/>
      <c r="D1033" s="63">
        <v>3605</v>
      </c>
      <c r="E1033" s="63">
        <v>14</v>
      </c>
      <c r="F1033" s="63"/>
      <c r="G1033" s="84" t="s">
        <v>786</v>
      </c>
      <c r="H1033" s="63"/>
      <c r="I1033" s="63"/>
      <c r="J1033" s="63"/>
      <c r="K1033" s="63"/>
      <c r="L1033" s="63"/>
      <c r="M1033" s="63"/>
      <c r="N1033" s="63"/>
      <c r="O1033" s="63"/>
      <c r="P1033" s="63"/>
      <c r="Q1033" s="63"/>
      <c r="R1033" s="63"/>
      <c r="S1033" s="63"/>
      <c r="T1033" s="63"/>
      <c r="U1033" s="63"/>
      <c r="V1033" s="63"/>
      <c r="W1033" s="63"/>
      <c r="X1033" s="63"/>
      <c r="Y1033" s="63"/>
      <c r="Z1033" s="63"/>
      <c r="AA1033" s="63"/>
      <c r="AB1033" s="63"/>
      <c r="AC1033" s="63"/>
      <c r="AD1033" s="63"/>
      <c r="AE1033" s="63"/>
      <c r="AF1033" s="63"/>
      <c r="AG1033" s="63"/>
      <c r="AH1033" s="63"/>
      <c r="AI1033" s="63"/>
      <c r="AJ1033" s="63"/>
      <c r="AK1033" s="63"/>
      <c r="AL1033" s="63"/>
      <c r="AM1033" s="63"/>
      <c r="AN1033" s="63"/>
      <c r="AO1033" s="63"/>
      <c r="AP1033" s="63"/>
      <c r="AQ1033" s="63"/>
      <c r="AR1033" s="63"/>
      <c r="AS1033" s="63"/>
      <c r="AT1033" s="63"/>
      <c r="AU1033" s="63"/>
      <c r="AV1033" s="63"/>
      <c r="AW1033" s="63"/>
      <c r="AX1033" s="63"/>
      <c r="AY1033" s="63"/>
      <c r="AZ1033" s="63"/>
      <c r="BA1033" s="63"/>
      <c r="BB1033" s="63"/>
    </row>
    <row r="1034" spans="1:54" ht="15.75" customHeight="1">
      <c r="A1034" s="79"/>
      <c r="B1034" s="187" t="s">
        <v>3439</v>
      </c>
      <c r="C1034" s="63"/>
      <c r="D1034" s="63">
        <v>3100</v>
      </c>
      <c r="E1034" s="63">
        <v>0</v>
      </c>
      <c r="F1034" s="63"/>
      <c r="G1034" s="84" t="s">
        <v>790</v>
      </c>
      <c r="H1034" s="63"/>
      <c r="I1034" s="63"/>
      <c r="J1034" s="63"/>
      <c r="K1034" s="63"/>
      <c r="L1034" s="63"/>
      <c r="M1034" s="63"/>
      <c r="N1034" s="63"/>
      <c r="O1034" s="63"/>
      <c r="P1034" s="63"/>
      <c r="Q1034" s="63"/>
      <c r="R1034" s="63"/>
      <c r="S1034" s="63"/>
      <c r="T1034" s="63"/>
      <c r="U1034" s="63"/>
      <c r="V1034" s="63"/>
      <c r="W1034" s="63"/>
      <c r="X1034" s="63"/>
      <c r="Y1034" s="63"/>
      <c r="Z1034" s="63"/>
      <c r="AA1034" s="63"/>
      <c r="AB1034" s="63"/>
      <c r="AC1034" s="63"/>
      <c r="AD1034" s="63"/>
      <c r="AE1034" s="63"/>
      <c r="AF1034" s="63"/>
      <c r="AG1034" s="63"/>
      <c r="AH1034" s="63"/>
      <c r="AI1034" s="63"/>
      <c r="AJ1034" s="63"/>
      <c r="AK1034" s="63"/>
      <c r="AL1034" s="63"/>
      <c r="AM1034" s="63"/>
      <c r="AN1034" s="63"/>
      <c r="AO1034" s="63"/>
      <c r="AP1034" s="63"/>
      <c r="AQ1034" s="63"/>
      <c r="AR1034" s="63"/>
      <c r="AS1034" s="63"/>
      <c r="AT1034" s="63"/>
      <c r="AU1034" s="63"/>
      <c r="AV1034" s="63"/>
      <c r="AW1034" s="63"/>
      <c r="AX1034" s="63"/>
      <c r="AY1034" s="63"/>
      <c r="AZ1034" s="63"/>
      <c r="BA1034" s="63"/>
      <c r="BB1034" s="63"/>
    </row>
    <row r="1035" spans="1:54" ht="15.75" customHeight="1">
      <c r="A1035" s="79"/>
      <c r="B1035" s="187" t="s">
        <v>3440</v>
      </c>
      <c r="C1035" s="63"/>
      <c r="D1035" s="63">
        <v>2270</v>
      </c>
      <c r="E1035" s="63">
        <v>5</v>
      </c>
      <c r="F1035" s="63"/>
      <c r="G1035" s="84" t="s">
        <v>944</v>
      </c>
      <c r="H1035" s="63"/>
      <c r="I1035" s="63"/>
      <c r="J1035" s="63"/>
      <c r="K1035" s="63"/>
      <c r="L1035" s="63"/>
      <c r="M1035" s="63"/>
      <c r="N1035" s="63"/>
      <c r="O1035" s="63"/>
      <c r="P1035" s="63"/>
      <c r="Q1035" s="63"/>
      <c r="R1035" s="63"/>
      <c r="S1035" s="63"/>
      <c r="T1035" s="63"/>
      <c r="U1035" s="63"/>
      <c r="V1035" s="63"/>
      <c r="W1035" s="63"/>
      <c r="X1035" s="63"/>
      <c r="Y1035" s="63"/>
      <c r="Z1035" s="63"/>
      <c r="AA1035" s="63"/>
      <c r="AB1035" s="63"/>
      <c r="AC1035" s="63"/>
      <c r="AD1035" s="63"/>
      <c r="AE1035" s="63"/>
      <c r="AF1035" s="63"/>
      <c r="AG1035" s="63"/>
      <c r="AH1035" s="63"/>
      <c r="AI1035" s="63"/>
      <c r="AJ1035" s="63"/>
      <c r="AK1035" s="63"/>
      <c r="AL1035" s="63"/>
      <c r="AM1035" s="63"/>
      <c r="AN1035" s="63"/>
      <c r="AO1035" s="63"/>
      <c r="AP1035" s="63"/>
      <c r="AQ1035" s="63"/>
      <c r="AR1035" s="63"/>
      <c r="AS1035" s="63"/>
      <c r="AT1035" s="63"/>
      <c r="AU1035" s="63"/>
      <c r="AV1035" s="63"/>
      <c r="AW1035" s="63"/>
      <c r="AX1035" s="63"/>
      <c r="AY1035" s="63"/>
      <c r="AZ1035" s="63"/>
      <c r="BA1035" s="63"/>
      <c r="BB1035" s="63"/>
    </row>
    <row r="1036" spans="1:54" ht="15.75" customHeight="1">
      <c r="A1036" s="79"/>
      <c r="B1036" s="187" t="s">
        <v>3441</v>
      </c>
      <c r="C1036" s="63"/>
      <c r="D1036" s="63">
        <v>3400</v>
      </c>
      <c r="E1036" s="63">
        <v>0</v>
      </c>
      <c r="F1036" s="63"/>
      <c r="G1036" s="84" t="s">
        <v>760</v>
      </c>
      <c r="H1036" s="63"/>
      <c r="I1036" s="63"/>
      <c r="J1036" s="63"/>
      <c r="K1036" s="63"/>
      <c r="L1036" s="63"/>
      <c r="M1036" s="63"/>
      <c r="N1036" s="63"/>
      <c r="O1036" s="63"/>
      <c r="P1036" s="63"/>
      <c r="Q1036" s="63"/>
      <c r="R1036" s="63"/>
      <c r="S1036" s="63"/>
      <c r="T1036" s="63"/>
      <c r="U1036" s="63"/>
      <c r="V1036" s="63"/>
      <c r="W1036" s="63"/>
      <c r="X1036" s="63"/>
      <c r="Y1036" s="63"/>
      <c r="Z1036" s="63"/>
      <c r="AA1036" s="63"/>
      <c r="AB1036" s="63"/>
      <c r="AC1036" s="63"/>
      <c r="AD1036" s="63"/>
      <c r="AE1036" s="63"/>
      <c r="AF1036" s="63"/>
      <c r="AG1036" s="63"/>
      <c r="AH1036" s="63"/>
      <c r="AI1036" s="63"/>
      <c r="AJ1036" s="63"/>
      <c r="AK1036" s="63"/>
      <c r="AL1036" s="63"/>
      <c r="AM1036" s="63"/>
      <c r="AN1036" s="63"/>
      <c r="AO1036" s="63"/>
      <c r="AP1036" s="63"/>
      <c r="AQ1036" s="63"/>
      <c r="AR1036" s="63"/>
      <c r="AS1036" s="63"/>
      <c r="AT1036" s="63"/>
      <c r="AU1036" s="63"/>
      <c r="AV1036" s="63"/>
      <c r="AW1036" s="63"/>
      <c r="AX1036" s="63"/>
      <c r="AY1036" s="63"/>
      <c r="AZ1036" s="63"/>
      <c r="BA1036" s="63"/>
      <c r="BB1036" s="63"/>
    </row>
    <row r="1037" spans="1:54" ht="15.75" customHeight="1">
      <c r="A1037" s="79"/>
      <c r="B1037" s="187" t="s">
        <v>3442</v>
      </c>
      <c r="C1037" s="63"/>
      <c r="D1037" s="63">
        <v>3735</v>
      </c>
      <c r="E1037" s="63">
        <v>14</v>
      </c>
      <c r="F1037" s="63"/>
      <c r="G1037" s="84" t="s">
        <v>896</v>
      </c>
      <c r="H1037" s="63"/>
      <c r="I1037" s="63"/>
      <c r="J1037" s="63"/>
      <c r="K1037" s="63"/>
      <c r="L1037" s="63"/>
      <c r="M1037" s="63"/>
      <c r="N1037" s="63"/>
      <c r="O1037" s="63"/>
      <c r="P1037" s="63"/>
      <c r="Q1037" s="63"/>
      <c r="R1037" s="63"/>
      <c r="S1037" s="63"/>
      <c r="T1037" s="63"/>
      <c r="U1037" s="63"/>
      <c r="V1037" s="63"/>
      <c r="W1037" s="63"/>
      <c r="X1037" s="63"/>
      <c r="Y1037" s="63"/>
      <c r="Z1037" s="63"/>
      <c r="AA1037" s="63"/>
      <c r="AB1037" s="63"/>
      <c r="AC1037" s="63"/>
      <c r="AD1037" s="63"/>
      <c r="AE1037" s="63"/>
      <c r="AF1037" s="63"/>
      <c r="AG1037" s="63"/>
      <c r="AH1037" s="63"/>
      <c r="AI1037" s="63"/>
      <c r="AJ1037" s="63"/>
      <c r="AK1037" s="63"/>
      <c r="AL1037" s="63"/>
      <c r="AM1037" s="63"/>
      <c r="AN1037" s="63"/>
      <c r="AO1037" s="63"/>
      <c r="AP1037" s="63"/>
      <c r="AQ1037" s="63"/>
      <c r="AR1037" s="63"/>
      <c r="AS1037" s="63"/>
      <c r="AT1037" s="63"/>
      <c r="AU1037" s="63"/>
      <c r="AV1037" s="63"/>
      <c r="AW1037" s="63"/>
      <c r="AX1037" s="63"/>
      <c r="AY1037" s="63"/>
      <c r="AZ1037" s="63"/>
      <c r="BA1037" s="63"/>
      <c r="BB1037" s="63"/>
    </row>
    <row r="1038" spans="1:54" ht="15.75" customHeight="1">
      <c r="A1038" s="79"/>
      <c r="B1038" s="187" t="s">
        <v>3443</v>
      </c>
      <c r="C1038" s="63"/>
      <c r="D1038" s="63">
        <v>4070</v>
      </c>
      <c r="E1038" s="63">
        <v>0</v>
      </c>
      <c r="F1038" s="63"/>
      <c r="G1038" s="84" t="s">
        <v>823</v>
      </c>
      <c r="H1038" s="63"/>
      <c r="I1038" s="63"/>
      <c r="J1038" s="63"/>
      <c r="K1038" s="63"/>
      <c r="L1038" s="63"/>
      <c r="M1038" s="63"/>
      <c r="N1038" s="63"/>
      <c r="O1038" s="63"/>
      <c r="P1038" s="63"/>
      <c r="Q1038" s="63"/>
      <c r="R1038" s="63"/>
      <c r="S1038" s="63"/>
      <c r="T1038" s="63"/>
      <c r="U1038" s="63"/>
      <c r="V1038" s="63"/>
      <c r="W1038" s="63"/>
      <c r="X1038" s="63"/>
      <c r="Y1038" s="63"/>
      <c r="Z1038" s="63"/>
      <c r="AA1038" s="63"/>
      <c r="AB1038" s="63"/>
      <c r="AC1038" s="63"/>
      <c r="AD1038" s="63"/>
      <c r="AE1038" s="63"/>
      <c r="AF1038" s="63"/>
      <c r="AG1038" s="63"/>
      <c r="AH1038" s="63"/>
      <c r="AI1038" s="63"/>
      <c r="AJ1038" s="63"/>
      <c r="AK1038" s="63"/>
      <c r="AL1038" s="63"/>
      <c r="AM1038" s="63"/>
      <c r="AN1038" s="63"/>
      <c r="AO1038" s="63"/>
      <c r="AP1038" s="63"/>
      <c r="AQ1038" s="63"/>
      <c r="AR1038" s="63"/>
      <c r="AS1038" s="63"/>
      <c r="AT1038" s="63"/>
      <c r="AU1038" s="63"/>
      <c r="AV1038" s="63"/>
      <c r="AW1038" s="63"/>
      <c r="AX1038" s="63"/>
      <c r="AY1038" s="63"/>
      <c r="AZ1038" s="63"/>
      <c r="BA1038" s="63"/>
      <c r="BB1038" s="63"/>
    </row>
    <row r="1039" spans="1:54" ht="15.75" customHeight="1">
      <c r="A1039" s="79"/>
      <c r="B1039" s="187" t="s">
        <v>3685</v>
      </c>
      <c r="C1039" s="63"/>
      <c r="D1039" s="63">
        <v>3410</v>
      </c>
      <c r="E1039" s="63">
        <v>0</v>
      </c>
      <c r="F1039" s="63"/>
      <c r="G1039" s="84" t="s">
        <v>790</v>
      </c>
      <c r="H1039" s="63"/>
      <c r="I1039" s="63"/>
      <c r="J1039" s="63"/>
      <c r="K1039" s="63"/>
      <c r="L1039" s="63"/>
      <c r="M1039" s="63"/>
      <c r="N1039" s="63"/>
      <c r="O1039" s="63"/>
      <c r="P1039" s="63"/>
      <c r="Q1039" s="63"/>
      <c r="R1039" s="63"/>
      <c r="S1039" s="63"/>
      <c r="T1039" s="63"/>
      <c r="U1039" s="63"/>
      <c r="V1039" s="63"/>
      <c r="W1039" s="63"/>
      <c r="X1039" s="63"/>
      <c r="Y1039" s="63"/>
      <c r="Z1039" s="63"/>
      <c r="AA1039" s="63"/>
      <c r="AB1039" s="63"/>
      <c r="AC1039" s="63"/>
      <c r="AD1039" s="63"/>
      <c r="AE1039" s="63"/>
      <c r="AF1039" s="63"/>
      <c r="AG1039" s="63"/>
      <c r="AH1039" s="63"/>
      <c r="AI1039" s="63"/>
      <c r="AJ1039" s="63"/>
      <c r="AK1039" s="63"/>
      <c r="AL1039" s="63"/>
      <c r="AM1039" s="63"/>
      <c r="AN1039" s="63"/>
      <c r="AO1039" s="63"/>
      <c r="AP1039" s="63"/>
      <c r="AQ1039" s="63"/>
      <c r="AR1039" s="63"/>
      <c r="AS1039" s="63"/>
      <c r="AT1039" s="63"/>
      <c r="AU1039" s="63"/>
      <c r="AV1039" s="63"/>
      <c r="AW1039" s="63"/>
      <c r="AX1039" s="63"/>
      <c r="AY1039" s="63"/>
      <c r="AZ1039" s="63"/>
      <c r="BA1039" s="63"/>
      <c r="BB1039" s="63"/>
    </row>
    <row r="1040" spans="1:54" ht="15.75" customHeight="1">
      <c r="A1040" s="79"/>
      <c r="B1040" s="187" t="s">
        <v>3730</v>
      </c>
      <c r="C1040" s="63"/>
      <c r="D1040" s="63">
        <v>3610</v>
      </c>
      <c r="E1040" s="63">
        <v>6</v>
      </c>
      <c r="F1040" s="63"/>
      <c r="G1040" s="63">
        <v>40</v>
      </c>
      <c r="H1040" s="63"/>
      <c r="I1040" s="63"/>
      <c r="J1040" s="63"/>
      <c r="K1040" s="63"/>
      <c r="L1040" s="63"/>
      <c r="M1040" s="63"/>
      <c r="N1040" s="63"/>
      <c r="O1040" s="63"/>
      <c r="P1040" s="63"/>
      <c r="Q1040" s="63"/>
      <c r="R1040" s="63"/>
      <c r="S1040" s="63"/>
      <c r="T1040" s="63"/>
      <c r="U1040" s="63"/>
      <c r="V1040" s="63"/>
      <c r="W1040" s="63"/>
      <c r="X1040" s="63"/>
      <c r="Y1040" s="63"/>
      <c r="Z1040" s="63"/>
      <c r="AA1040" s="63"/>
      <c r="AB1040" s="63"/>
      <c r="AC1040" s="63"/>
      <c r="AD1040" s="63"/>
      <c r="AE1040" s="63"/>
      <c r="AF1040" s="63"/>
      <c r="AG1040" s="63"/>
      <c r="AH1040" s="63"/>
      <c r="AI1040" s="63"/>
      <c r="AJ1040" s="63"/>
      <c r="AK1040" s="63"/>
      <c r="AL1040" s="63"/>
      <c r="AM1040" s="63"/>
      <c r="AN1040" s="63"/>
      <c r="AO1040" s="63"/>
      <c r="AP1040" s="63"/>
      <c r="AQ1040" s="63"/>
      <c r="AR1040" s="63"/>
      <c r="AS1040" s="63"/>
      <c r="AT1040" s="63"/>
      <c r="AU1040" s="63"/>
      <c r="AV1040" s="63"/>
      <c r="AW1040" s="63"/>
      <c r="AX1040" s="63"/>
      <c r="AY1040" s="63"/>
      <c r="AZ1040" s="63"/>
      <c r="BA1040" s="63"/>
      <c r="BB1040" s="63"/>
    </row>
    <row r="1041" spans="1:54" ht="15.75" customHeight="1">
      <c r="A1041" s="83" t="s">
        <v>3981</v>
      </c>
      <c r="B1041" s="187" t="s">
        <v>3088</v>
      </c>
      <c r="C1041" s="63"/>
      <c r="D1041" s="321">
        <v>1430</v>
      </c>
      <c r="E1041" s="63">
        <v>11</v>
      </c>
      <c r="F1041" s="84" t="s">
        <v>3555</v>
      </c>
      <c r="G1041" s="63">
        <v>28</v>
      </c>
      <c r="H1041" s="63"/>
      <c r="I1041" s="63"/>
      <c r="J1041" s="63"/>
      <c r="K1041" s="63"/>
      <c r="L1041" s="63"/>
      <c r="M1041" s="63"/>
      <c r="N1041" s="63"/>
      <c r="O1041" s="63"/>
      <c r="P1041" s="63"/>
      <c r="Q1041" s="63"/>
      <c r="R1041" s="63"/>
      <c r="S1041" s="63"/>
      <c r="T1041" s="63"/>
      <c r="U1041" s="63"/>
      <c r="V1041" s="63"/>
      <c r="W1041" s="63"/>
      <c r="X1041" s="63"/>
      <c r="Y1041" s="63"/>
      <c r="Z1041" s="63"/>
      <c r="AA1041" s="63"/>
      <c r="AB1041" s="63"/>
      <c r="AC1041" s="63"/>
      <c r="AD1041" s="63"/>
      <c r="AE1041" s="63"/>
      <c r="AF1041" s="63"/>
      <c r="AG1041" s="63"/>
      <c r="AH1041" s="63"/>
      <c r="AI1041" s="63"/>
      <c r="AJ1041" s="63"/>
      <c r="AK1041" s="63"/>
      <c r="AL1041" s="63"/>
      <c r="AM1041" s="63"/>
      <c r="AN1041" s="63"/>
      <c r="AO1041" s="63"/>
      <c r="AP1041" s="63"/>
      <c r="AQ1041" s="63"/>
      <c r="AR1041" s="63"/>
      <c r="AS1041" s="63"/>
      <c r="AT1041" s="63"/>
      <c r="AU1041" s="63"/>
      <c r="AV1041" s="63"/>
      <c r="AW1041" s="63"/>
      <c r="AX1041" s="63"/>
      <c r="AY1041" s="63"/>
      <c r="AZ1041" s="63"/>
      <c r="BA1041" s="63"/>
      <c r="BB1041" s="63"/>
    </row>
    <row r="1042" spans="1:54" ht="15.75" customHeight="1">
      <c r="A1042" s="83" t="s">
        <v>3993</v>
      </c>
      <c r="B1042" s="187" t="s">
        <v>3991</v>
      </c>
      <c r="C1042" s="84" t="s">
        <v>2980</v>
      </c>
      <c r="D1042" s="63"/>
      <c r="E1042" s="63"/>
      <c r="F1042" s="63"/>
      <c r="G1042" s="63"/>
      <c r="H1042" s="63"/>
      <c r="I1042" s="63"/>
      <c r="J1042" s="63"/>
      <c r="K1042" s="63"/>
      <c r="L1042" s="63"/>
      <c r="M1042" s="63"/>
      <c r="N1042" s="63"/>
      <c r="O1042" s="63"/>
      <c r="P1042" s="63"/>
      <c r="Q1042" s="63"/>
      <c r="R1042" s="63"/>
      <c r="S1042" s="63"/>
      <c r="T1042" s="63"/>
      <c r="U1042" s="63"/>
      <c r="V1042" s="63"/>
      <c r="W1042" s="63"/>
      <c r="X1042" s="63"/>
      <c r="Y1042" s="63"/>
      <c r="Z1042" s="63"/>
      <c r="AA1042" s="63"/>
      <c r="AB1042" s="63"/>
      <c r="AC1042" s="63"/>
      <c r="AD1042" s="63"/>
      <c r="AE1042" s="63"/>
      <c r="AF1042" s="63"/>
      <c r="AG1042" s="63"/>
      <c r="AH1042" s="63"/>
      <c r="AI1042" s="63"/>
      <c r="AJ1042" s="63"/>
      <c r="AK1042" s="63"/>
      <c r="AL1042" s="63"/>
      <c r="AM1042" s="63"/>
      <c r="AN1042" s="63"/>
      <c r="AO1042" s="63"/>
      <c r="AP1042" s="63"/>
      <c r="AQ1042" s="63"/>
      <c r="AR1042" s="63"/>
      <c r="AS1042" s="63"/>
      <c r="AT1042" s="63"/>
      <c r="AU1042" s="63"/>
      <c r="AV1042" s="63"/>
      <c r="AW1042" s="63"/>
      <c r="AX1042" s="63"/>
      <c r="AY1042" s="63"/>
      <c r="AZ1042" s="63"/>
      <c r="BA1042" s="63"/>
      <c r="BB1042" s="63"/>
    </row>
    <row r="1043" spans="1:54" ht="15.75" customHeight="1">
      <c r="A1043" s="83" t="s">
        <v>3998</v>
      </c>
      <c r="B1043" s="187" t="s">
        <v>2980</v>
      </c>
      <c r="C1043" s="63"/>
      <c r="D1043" s="63"/>
      <c r="E1043" s="63"/>
      <c r="F1043" s="63"/>
      <c r="G1043" s="63"/>
      <c r="H1043" s="63"/>
      <c r="I1043" s="63"/>
      <c r="J1043" s="63"/>
      <c r="K1043" s="63"/>
      <c r="L1043" s="63"/>
      <c r="M1043" s="63"/>
      <c r="N1043" s="63"/>
      <c r="O1043" s="63"/>
      <c r="P1043" s="63"/>
      <c r="Q1043" s="63"/>
      <c r="R1043" s="63"/>
      <c r="S1043" s="63"/>
      <c r="T1043" s="63"/>
      <c r="U1043" s="63"/>
      <c r="V1043" s="63"/>
      <c r="W1043" s="63"/>
      <c r="X1043" s="63"/>
      <c r="Y1043" s="63"/>
      <c r="Z1043" s="63"/>
      <c r="AA1043" s="63"/>
      <c r="AB1043" s="63"/>
      <c r="AC1043" s="63"/>
      <c r="AD1043" s="63"/>
      <c r="AE1043" s="63"/>
      <c r="AF1043" s="63"/>
      <c r="AG1043" s="63"/>
      <c r="AH1043" s="63"/>
      <c r="AI1043" s="63"/>
      <c r="AJ1043" s="63"/>
      <c r="AK1043" s="63"/>
      <c r="AL1043" s="63"/>
      <c r="AM1043" s="63"/>
      <c r="AN1043" s="63"/>
      <c r="AO1043" s="63"/>
      <c r="AP1043" s="63"/>
      <c r="AQ1043" s="63"/>
      <c r="AR1043" s="63"/>
      <c r="AS1043" s="63"/>
      <c r="AT1043" s="63"/>
      <c r="AU1043" s="63"/>
      <c r="AV1043" s="63"/>
      <c r="AW1043" s="63"/>
      <c r="AX1043" s="63"/>
      <c r="AY1043" s="63"/>
      <c r="AZ1043" s="63"/>
      <c r="BA1043" s="63"/>
      <c r="BB1043" s="63"/>
    </row>
    <row r="1044" spans="1:54" ht="15.75" customHeight="1">
      <c r="A1044" s="83" t="s">
        <v>4008</v>
      </c>
      <c r="B1044" s="187" t="s">
        <v>3088</v>
      </c>
      <c r="C1044" s="63"/>
      <c r="D1044" s="63"/>
      <c r="E1044" s="63">
        <f>12*7+3</f>
        <v>87</v>
      </c>
      <c r="F1044" s="37" t="s">
        <v>904</v>
      </c>
      <c r="G1044" s="63">
        <v>39</v>
      </c>
      <c r="H1044" s="63"/>
      <c r="I1044" s="63"/>
      <c r="J1044" s="63"/>
      <c r="K1044" s="63"/>
      <c r="L1044" s="63"/>
      <c r="M1044" s="63"/>
      <c r="N1044" s="63"/>
      <c r="O1044" s="63"/>
      <c r="P1044" s="63"/>
      <c r="Q1044" s="63"/>
      <c r="R1044" s="63"/>
      <c r="S1044" s="63"/>
      <c r="T1044" s="63"/>
      <c r="U1044" s="63"/>
      <c r="V1044" s="63"/>
      <c r="W1044" s="63"/>
      <c r="X1044" s="63"/>
      <c r="Y1044" s="63"/>
      <c r="Z1044" s="63"/>
      <c r="AA1044" s="63"/>
      <c r="AB1044" s="63"/>
      <c r="AC1044" s="63"/>
      <c r="AD1044" s="63"/>
      <c r="AE1044" s="63"/>
      <c r="AF1044" s="63"/>
      <c r="AG1044" s="63"/>
      <c r="AH1044" s="63"/>
      <c r="AI1044" s="63"/>
      <c r="AJ1044" s="63"/>
      <c r="AK1044" s="63"/>
      <c r="AL1044" s="63"/>
      <c r="AM1044" s="63"/>
      <c r="AN1044" s="63"/>
      <c r="AO1044" s="63"/>
      <c r="AP1044" s="63"/>
      <c r="AQ1044" s="63"/>
      <c r="AR1044" s="63"/>
      <c r="AS1044" s="63"/>
      <c r="AT1044" s="63"/>
      <c r="AU1044" s="63"/>
      <c r="AV1044" s="63"/>
      <c r="AW1044" s="63"/>
      <c r="AX1044" s="63"/>
      <c r="AY1044" s="63"/>
      <c r="AZ1044" s="63"/>
      <c r="BA1044" s="63"/>
      <c r="BB1044" s="63"/>
    </row>
    <row r="1045" spans="1:54" ht="15.75" customHeight="1">
      <c r="A1045" s="83" t="s">
        <v>4015</v>
      </c>
      <c r="B1045" s="187" t="s">
        <v>2980</v>
      </c>
      <c r="C1045" s="63"/>
      <c r="D1045" s="63"/>
      <c r="E1045" s="63"/>
      <c r="F1045" s="63"/>
      <c r="G1045" s="63"/>
      <c r="H1045" s="63"/>
      <c r="I1045" s="63"/>
      <c r="J1045" s="63"/>
      <c r="K1045" s="63"/>
      <c r="L1045" s="63"/>
      <c r="M1045" s="63"/>
      <c r="N1045" s="63"/>
      <c r="O1045" s="63"/>
      <c r="P1045" s="63"/>
      <c r="Q1045" s="63"/>
      <c r="R1045" s="63"/>
      <c r="S1045" s="63"/>
      <c r="T1045" s="63"/>
      <c r="U1045" s="63"/>
      <c r="V1045" s="63"/>
      <c r="W1045" s="63"/>
      <c r="X1045" s="63"/>
      <c r="Y1045" s="63"/>
      <c r="Z1045" s="63"/>
      <c r="AA1045" s="63"/>
      <c r="AB1045" s="63"/>
      <c r="AC1045" s="63"/>
      <c r="AD1045" s="63"/>
      <c r="AE1045" s="63"/>
      <c r="AF1045" s="63"/>
      <c r="AG1045" s="63"/>
      <c r="AH1045" s="63"/>
      <c r="AI1045" s="63"/>
      <c r="AJ1045" s="63"/>
      <c r="AK1045" s="63"/>
      <c r="AL1045" s="63"/>
      <c r="AM1045" s="63"/>
      <c r="AN1045" s="63"/>
      <c r="AO1045" s="63"/>
      <c r="AP1045" s="63"/>
      <c r="AQ1045" s="63"/>
      <c r="AR1045" s="63"/>
      <c r="AS1045" s="63"/>
      <c r="AT1045" s="63"/>
      <c r="AU1045" s="63"/>
      <c r="AV1045" s="63"/>
      <c r="AW1045" s="63"/>
      <c r="AX1045" s="63"/>
      <c r="AY1045" s="63"/>
      <c r="AZ1045" s="63"/>
      <c r="BA1045" s="63"/>
      <c r="BB1045" s="63"/>
    </row>
    <row r="1046" spans="1:54" ht="15.75" customHeight="1">
      <c r="A1046" s="83" t="s">
        <v>4019</v>
      </c>
      <c r="B1046" s="187" t="s">
        <v>2980</v>
      </c>
      <c r="C1046" s="63"/>
      <c r="D1046" s="63"/>
      <c r="E1046" s="63"/>
      <c r="F1046" s="63"/>
      <c r="G1046" s="63"/>
      <c r="H1046" s="63"/>
      <c r="I1046" s="63"/>
      <c r="J1046" s="63"/>
      <c r="K1046" s="63"/>
      <c r="L1046" s="63"/>
      <c r="M1046" s="63"/>
      <c r="N1046" s="63"/>
      <c r="O1046" s="63"/>
      <c r="P1046" s="63"/>
      <c r="Q1046" s="63"/>
      <c r="R1046" s="63"/>
      <c r="S1046" s="63"/>
      <c r="T1046" s="63"/>
      <c r="U1046" s="63"/>
      <c r="V1046" s="63"/>
      <c r="W1046" s="63"/>
      <c r="X1046" s="63"/>
      <c r="Y1046" s="63"/>
      <c r="Z1046" s="63"/>
      <c r="AA1046" s="63"/>
      <c r="AB1046" s="63"/>
      <c r="AC1046" s="63"/>
      <c r="AD1046" s="63"/>
      <c r="AE1046" s="63"/>
      <c r="AF1046" s="63"/>
      <c r="AG1046" s="63"/>
      <c r="AH1046" s="63"/>
      <c r="AI1046" s="63"/>
      <c r="AJ1046" s="63"/>
      <c r="AK1046" s="63"/>
      <c r="AL1046" s="63"/>
      <c r="AM1046" s="63"/>
      <c r="AN1046" s="63"/>
      <c r="AO1046" s="63"/>
      <c r="AP1046" s="63"/>
      <c r="AQ1046" s="63"/>
      <c r="AR1046" s="63"/>
      <c r="AS1046" s="63"/>
      <c r="AT1046" s="63"/>
      <c r="AU1046" s="63"/>
      <c r="AV1046" s="63"/>
      <c r="AW1046" s="63"/>
      <c r="AX1046" s="63"/>
      <c r="AY1046" s="63"/>
      <c r="AZ1046" s="63"/>
      <c r="BA1046" s="63"/>
      <c r="BB1046" s="63"/>
    </row>
    <row r="1047" spans="1:54" ht="15.75" customHeight="1">
      <c r="A1047" s="83" t="s">
        <v>4027</v>
      </c>
      <c r="B1047" s="187" t="s">
        <v>3088</v>
      </c>
      <c r="C1047" s="63"/>
      <c r="D1047" s="63"/>
      <c r="E1047" s="63"/>
      <c r="F1047" s="63"/>
      <c r="G1047" s="84" t="s">
        <v>779</v>
      </c>
      <c r="H1047" s="63"/>
      <c r="I1047" s="63"/>
      <c r="J1047" s="63"/>
      <c r="K1047" s="63"/>
      <c r="L1047" s="63"/>
      <c r="M1047" s="63"/>
      <c r="N1047" s="63"/>
      <c r="O1047" s="63"/>
      <c r="P1047" s="63"/>
      <c r="Q1047" s="63"/>
      <c r="R1047" s="63"/>
      <c r="S1047" s="63"/>
      <c r="T1047" s="63"/>
      <c r="U1047" s="63"/>
      <c r="V1047" s="63"/>
      <c r="W1047" s="63"/>
      <c r="X1047" s="63"/>
      <c r="Y1047" s="63"/>
      <c r="Z1047" s="63"/>
      <c r="AA1047" s="63"/>
      <c r="AB1047" s="63"/>
      <c r="AC1047" s="63"/>
      <c r="AD1047" s="63"/>
      <c r="AE1047" s="63"/>
      <c r="AF1047" s="63"/>
      <c r="AG1047" s="63"/>
      <c r="AH1047" s="63"/>
      <c r="AI1047" s="63"/>
      <c r="AJ1047" s="63"/>
      <c r="AK1047" s="63"/>
      <c r="AL1047" s="63"/>
      <c r="AM1047" s="63"/>
      <c r="AN1047" s="63"/>
      <c r="AO1047" s="63"/>
      <c r="AP1047" s="63"/>
      <c r="AQ1047" s="63"/>
      <c r="AR1047" s="63"/>
      <c r="AS1047" s="63"/>
      <c r="AT1047" s="63"/>
      <c r="AU1047" s="63"/>
      <c r="AV1047" s="63"/>
      <c r="AW1047" s="63"/>
      <c r="AX1047" s="63"/>
      <c r="AY1047" s="63"/>
      <c r="AZ1047" s="63"/>
      <c r="BA1047" s="63"/>
      <c r="BB1047" s="63"/>
    </row>
    <row r="1048" spans="1:54" ht="15.75" customHeight="1">
      <c r="A1048" s="79"/>
      <c r="B1048" s="187" t="s">
        <v>3345</v>
      </c>
      <c r="C1048" s="63"/>
      <c r="D1048" s="63"/>
      <c r="E1048" s="63"/>
      <c r="F1048" s="63"/>
      <c r="G1048" s="84" t="s">
        <v>786</v>
      </c>
      <c r="H1048" s="63"/>
      <c r="I1048" s="63"/>
      <c r="J1048" s="63"/>
      <c r="K1048" s="63"/>
      <c r="L1048" s="63"/>
      <c r="M1048" s="63"/>
      <c r="N1048" s="63"/>
      <c r="O1048" s="63"/>
      <c r="P1048" s="63"/>
      <c r="Q1048" s="63"/>
      <c r="R1048" s="63"/>
      <c r="S1048" s="63"/>
      <c r="T1048" s="63"/>
      <c r="U1048" s="63"/>
      <c r="V1048" s="63"/>
      <c r="W1048" s="63"/>
      <c r="X1048" s="63"/>
      <c r="Y1048" s="63"/>
      <c r="Z1048" s="63"/>
      <c r="AA1048" s="63"/>
      <c r="AB1048" s="63"/>
      <c r="AC1048" s="63"/>
      <c r="AD1048" s="63"/>
      <c r="AE1048" s="63"/>
      <c r="AF1048" s="63"/>
      <c r="AG1048" s="63"/>
      <c r="AH1048" s="63"/>
      <c r="AI1048" s="63"/>
      <c r="AJ1048" s="63"/>
      <c r="AK1048" s="63"/>
      <c r="AL1048" s="63"/>
      <c r="AM1048" s="63"/>
      <c r="AN1048" s="63"/>
      <c r="AO1048" s="63"/>
      <c r="AP1048" s="63"/>
      <c r="AQ1048" s="63"/>
      <c r="AR1048" s="63"/>
      <c r="AS1048" s="63"/>
      <c r="AT1048" s="63"/>
      <c r="AU1048" s="63"/>
      <c r="AV1048" s="63"/>
      <c r="AW1048" s="63"/>
      <c r="AX1048" s="63"/>
      <c r="AY1048" s="63"/>
      <c r="AZ1048" s="63"/>
      <c r="BA1048" s="63"/>
      <c r="BB1048" s="63"/>
    </row>
    <row r="1049" spans="1:54" ht="15.75" customHeight="1">
      <c r="A1049" s="79"/>
      <c r="B1049" s="187" t="s">
        <v>3454</v>
      </c>
      <c r="C1049" s="63"/>
      <c r="D1049" s="63"/>
      <c r="E1049" s="63"/>
      <c r="F1049" s="63"/>
      <c r="G1049" s="84" t="s">
        <v>748</v>
      </c>
      <c r="H1049" s="63"/>
      <c r="I1049" s="63"/>
      <c r="J1049" s="63"/>
      <c r="K1049" s="63"/>
      <c r="L1049" s="63"/>
      <c r="M1049" s="63"/>
      <c r="N1049" s="63"/>
      <c r="O1049" s="63"/>
      <c r="P1049" s="63"/>
      <c r="Q1049" s="63"/>
      <c r="R1049" s="63"/>
      <c r="S1049" s="63"/>
      <c r="T1049" s="63"/>
      <c r="U1049" s="63"/>
      <c r="V1049" s="63"/>
      <c r="W1049" s="63"/>
      <c r="X1049" s="63"/>
      <c r="Y1049" s="63"/>
      <c r="Z1049" s="63"/>
      <c r="AA1049" s="63"/>
      <c r="AB1049" s="63"/>
      <c r="AC1049" s="63"/>
      <c r="AD1049" s="63"/>
      <c r="AE1049" s="63"/>
      <c r="AF1049" s="63"/>
      <c r="AG1049" s="63"/>
      <c r="AH1049" s="63"/>
      <c r="AI1049" s="63"/>
      <c r="AJ1049" s="63"/>
      <c r="AK1049" s="63"/>
      <c r="AL1049" s="63"/>
      <c r="AM1049" s="63"/>
      <c r="AN1049" s="63"/>
      <c r="AO1049" s="63"/>
      <c r="AP1049" s="63"/>
      <c r="AQ1049" s="63"/>
      <c r="AR1049" s="63"/>
      <c r="AS1049" s="63"/>
      <c r="AT1049" s="63"/>
      <c r="AU1049" s="63"/>
      <c r="AV1049" s="63"/>
      <c r="AW1049" s="63"/>
      <c r="AX1049" s="63"/>
      <c r="AY1049" s="63"/>
      <c r="AZ1049" s="63"/>
      <c r="BA1049" s="63"/>
      <c r="BB1049" s="63"/>
    </row>
    <row r="1050" spans="1:54" ht="15.75" customHeight="1">
      <c r="A1050" s="190" t="s">
        <v>4034</v>
      </c>
      <c r="B1050" s="187" t="s">
        <v>4039</v>
      </c>
      <c r="C1050" s="63"/>
      <c r="D1050" s="321" t="s">
        <v>4032</v>
      </c>
      <c r="E1050" s="63"/>
      <c r="F1050" s="63"/>
      <c r="G1050" s="189">
        <v>37.869999999999997</v>
      </c>
      <c r="H1050" s="63"/>
      <c r="I1050" s="63"/>
      <c r="J1050" s="63"/>
      <c r="K1050" s="63"/>
      <c r="L1050" s="63"/>
      <c r="M1050" s="63"/>
      <c r="N1050" s="63"/>
      <c r="O1050" s="63"/>
      <c r="P1050" s="63"/>
      <c r="Q1050" s="63"/>
      <c r="R1050" s="63"/>
      <c r="S1050" s="63"/>
      <c r="T1050" s="63"/>
      <c r="U1050" s="63"/>
      <c r="V1050" s="63"/>
      <c r="W1050" s="63"/>
      <c r="X1050" s="63"/>
      <c r="Y1050" s="63"/>
      <c r="Z1050" s="63"/>
      <c r="AA1050" s="63"/>
      <c r="AB1050" s="63"/>
      <c r="AC1050" s="63"/>
      <c r="AD1050" s="63"/>
      <c r="AE1050" s="63"/>
      <c r="AF1050" s="63"/>
      <c r="AG1050" s="63"/>
      <c r="AH1050" s="63"/>
      <c r="AI1050" s="63"/>
      <c r="AJ1050" s="63"/>
      <c r="AK1050" s="63"/>
      <c r="AL1050" s="63"/>
      <c r="AM1050" s="63"/>
      <c r="AN1050" s="63"/>
      <c r="AO1050" s="63"/>
      <c r="AP1050" s="63"/>
      <c r="AQ1050" s="63"/>
      <c r="AR1050" s="63"/>
      <c r="AS1050" s="63"/>
      <c r="AT1050" s="63"/>
      <c r="AU1050" s="63"/>
      <c r="AV1050" s="63"/>
      <c r="AW1050" s="63"/>
      <c r="AX1050" s="63"/>
      <c r="AY1050" s="63"/>
      <c r="AZ1050" s="63"/>
      <c r="BA1050" s="63"/>
      <c r="BB1050" s="63"/>
    </row>
    <row r="1051" spans="1:54" ht="15.75" customHeight="1">
      <c r="A1051" s="83" t="s">
        <v>4054</v>
      </c>
      <c r="B1051" s="187" t="s">
        <v>803</v>
      </c>
      <c r="C1051" s="63"/>
      <c r="D1051" s="84" t="s">
        <v>4042</v>
      </c>
      <c r="E1051" s="63"/>
      <c r="F1051" s="37" t="s">
        <v>4041</v>
      </c>
      <c r="G1051" s="63"/>
      <c r="H1051" s="63"/>
      <c r="I1051" s="63"/>
      <c r="J1051" s="63"/>
      <c r="K1051" s="63"/>
      <c r="L1051" s="63"/>
      <c r="M1051" s="63"/>
      <c r="N1051" s="63"/>
      <c r="O1051" s="63"/>
      <c r="P1051" s="63"/>
      <c r="Q1051" s="63"/>
      <c r="R1051" s="63"/>
      <c r="S1051" s="63"/>
      <c r="T1051" s="63"/>
      <c r="U1051" s="63"/>
      <c r="V1051" s="63"/>
      <c r="W1051" s="63"/>
      <c r="X1051" s="63"/>
      <c r="Y1051" s="63"/>
      <c r="Z1051" s="63"/>
      <c r="AA1051" s="63"/>
      <c r="AB1051" s="63"/>
      <c r="AC1051" s="63"/>
      <c r="AD1051" s="63"/>
      <c r="AE1051" s="63"/>
      <c r="AF1051" s="63"/>
      <c r="AG1051" s="63"/>
      <c r="AH1051" s="63"/>
      <c r="AI1051" s="63"/>
      <c r="AJ1051" s="63"/>
      <c r="AK1051" s="63"/>
      <c r="AL1051" s="63"/>
      <c r="AM1051" s="63"/>
      <c r="AN1051" s="63"/>
      <c r="AO1051" s="63"/>
      <c r="AP1051" s="63"/>
      <c r="AQ1051" s="63"/>
      <c r="AR1051" s="63"/>
      <c r="AS1051" s="63"/>
      <c r="AT1051" s="63"/>
      <c r="AU1051" s="63"/>
      <c r="AV1051" s="63"/>
      <c r="AW1051" s="63"/>
      <c r="AX1051" s="63"/>
      <c r="AY1051" s="63"/>
      <c r="AZ1051" s="63"/>
      <c r="BA1051" s="63"/>
      <c r="BB1051" s="63"/>
    </row>
    <row r="1052" spans="1:54" ht="15.75" customHeight="1">
      <c r="A1052" s="83" t="s">
        <v>4056</v>
      </c>
      <c r="B1052" s="187" t="s">
        <v>3088</v>
      </c>
      <c r="C1052" s="63"/>
      <c r="D1052" s="327">
        <v>2680</v>
      </c>
      <c r="E1052" s="63">
        <v>28</v>
      </c>
      <c r="F1052" s="37" t="s">
        <v>764</v>
      </c>
      <c r="G1052" s="84" t="s">
        <v>903</v>
      </c>
      <c r="H1052" s="63"/>
      <c r="I1052" s="63"/>
      <c r="J1052" s="63"/>
      <c r="K1052" s="63"/>
      <c r="L1052" s="63"/>
      <c r="M1052" s="63"/>
      <c r="N1052" s="63"/>
      <c r="O1052" s="63"/>
      <c r="P1052" s="63"/>
      <c r="Q1052" s="63"/>
      <c r="R1052" s="63"/>
      <c r="S1052" s="63"/>
      <c r="T1052" s="63"/>
      <c r="U1052" s="63"/>
      <c r="V1052" s="63"/>
      <c r="W1052" s="63"/>
      <c r="X1052" s="63"/>
      <c r="Y1052" s="63"/>
      <c r="Z1052" s="63"/>
      <c r="AA1052" s="63"/>
      <c r="AB1052" s="63"/>
      <c r="AC1052" s="63"/>
      <c r="AD1052" s="63"/>
      <c r="AE1052" s="63"/>
      <c r="AF1052" s="63"/>
      <c r="AG1052" s="63"/>
      <c r="AH1052" s="63"/>
      <c r="AI1052" s="63"/>
      <c r="AJ1052" s="63"/>
      <c r="AK1052" s="63"/>
      <c r="AL1052" s="63"/>
      <c r="AM1052" s="63"/>
      <c r="AN1052" s="63"/>
      <c r="AO1052" s="63"/>
      <c r="AP1052" s="63"/>
      <c r="AQ1052" s="63"/>
      <c r="AR1052" s="63"/>
      <c r="AS1052" s="63"/>
      <c r="AT1052" s="63"/>
      <c r="AU1052" s="63"/>
      <c r="AV1052" s="63"/>
      <c r="AW1052" s="63"/>
      <c r="AX1052" s="63"/>
      <c r="AY1052" s="63"/>
      <c r="AZ1052" s="63"/>
      <c r="BA1052" s="63"/>
      <c r="BB1052" s="63"/>
    </row>
    <row r="1053" spans="1:54" ht="15.75" customHeight="1">
      <c r="A1053" s="83" t="s">
        <v>62</v>
      </c>
      <c r="B1053" s="187" t="s">
        <v>3088</v>
      </c>
      <c r="C1053" s="63"/>
      <c r="D1053" s="63">
        <v>3000</v>
      </c>
      <c r="E1053" s="63">
        <f>19*7+6</f>
        <v>139</v>
      </c>
      <c r="F1053" s="84" t="s">
        <v>4066</v>
      </c>
      <c r="G1053" s="84" t="s">
        <v>4070</v>
      </c>
      <c r="H1053" s="63"/>
      <c r="I1053" s="63"/>
      <c r="J1053" s="63"/>
      <c r="K1053" s="63"/>
      <c r="L1053" s="63"/>
      <c r="M1053" s="63"/>
      <c r="N1053" s="63"/>
      <c r="O1053" s="63"/>
      <c r="P1053" s="63"/>
      <c r="Q1053" s="63"/>
      <c r="R1053" s="63"/>
      <c r="S1053" s="63"/>
      <c r="T1053" s="63"/>
      <c r="U1053" s="63"/>
      <c r="V1053" s="63"/>
      <c r="W1053" s="63"/>
      <c r="X1053" s="63"/>
      <c r="Y1053" s="63"/>
      <c r="Z1053" s="63"/>
      <c r="AA1053" s="63"/>
      <c r="AB1053" s="63"/>
      <c r="AC1053" s="63"/>
      <c r="AD1053" s="63"/>
      <c r="AE1053" s="63"/>
      <c r="AF1053" s="63"/>
      <c r="AG1053" s="63"/>
      <c r="AH1053" s="63"/>
      <c r="AI1053" s="63"/>
      <c r="AJ1053" s="63"/>
      <c r="AK1053" s="63"/>
      <c r="AL1053" s="63"/>
      <c r="AM1053" s="63"/>
      <c r="AN1053" s="63"/>
      <c r="AO1053" s="63"/>
      <c r="AP1053" s="63"/>
      <c r="AQ1053" s="63"/>
      <c r="AR1053" s="63"/>
      <c r="AS1053" s="63"/>
      <c r="AT1053" s="63"/>
      <c r="AU1053" s="63"/>
      <c r="AV1053" s="63"/>
      <c r="AW1053" s="63"/>
      <c r="AX1053" s="63"/>
      <c r="AY1053" s="63"/>
      <c r="AZ1053" s="63"/>
      <c r="BA1053" s="63"/>
      <c r="BB1053" s="63"/>
    </row>
    <row r="1054" spans="1:54" ht="15.75" customHeight="1">
      <c r="A1054" s="79"/>
      <c r="B1054" s="187" t="s">
        <v>3345</v>
      </c>
      <c r="C1054" s="63"/>
      <c r="D1054" s="63">
        <v>3500</v>
      </c>
      <c r="E1054" s="63">
        <f>21*7+3</f>
        <v>150</v>
      </c>
      <c r="F1054" s="84" t="s">
        <v>4067</v>
      </c>
      <c r="G1054" s="84" t="s">
        <v>740</v>
      </c>
      <c r="H1054" s="63"/>
      <c r="I1054" s="63"/>
      <c r="J1054" s="63"/>
      <c r="K1054" s="63"/>
      <c r="L1054" s="63"/>
      <c r="M1054" s="63"/>
      <c r="N1054" s="63"/>
      <c r="O1054" s="63"/>
      <c r="P1054" s="63"/>
      <c r="Q1054" s="63"/>
      <c r="R1054" s="63"/>
      <c r="S1054" s="63"/>
      <c r="T1054" s="63"/>
      <c r="U1054" s="63"/>
      <c r="V1054" s="63"/>
      <c r="W1054" s="63"/>
      <c r="X1054" s="63"/>
      <c r="Y1054" s="63"/>
      <c r="Z1054" s="63"/>
      <c r="AA1054" s="63"/>
      <c r="AB1054" s="63"/>
      <c r="AC1054" s="63"/>
      <c r="AD1054" s="63"/>
      <c r="AE1054" s="63"/>
      <c r="AF1054" s="63"/>
      <c r="AG1054" s="63"/>
      <c r="AH1054" s="63"/>
      <c r="AI1054" s="63"/>
      <c r="AJ1054" s="63"/>
      <c r="AK1054" s="63"/>
      <c r="AL1054" s="63"/>
      <c r="AM1054" s="63"/>
      <c r="AN1054" s="63"/>
      <c r="AO1054" s="63"/>
      <c r="AP1054" s="63"/>
      <c r="AQ1054" s="63"/>
      <c r="AR1054" s="63"/>
      <c r="AS1054" s="63"/>
      <c r="AT1054" s="63"/>
      <c r="AU1054" s="63"/>
      <c r="AV1054" s="63"/>
      <c r="AW1054" s="63"/>
      <c r="AX1054" s="63"/>
      <c r="AY1054" s="63"/>
      <c r="AZ1054" s="63"/>
      <c r="BA1054" s="63"/>
      <c r="BB1054" s="63"/>
    </row>
    <row r="1055" spans="1:54" ht="15.75" customHeight="1">
      <c r="A1055" s="79"/>
      <c r="B1055" s="187" t="s">
        <v>3454</v>
      </c>
      <c r="C1055" s="63"/>
      <c r="D1055" s="63">
        <v>4200</v>
      </c>
      <c r="E1055" s="63">
        <f>20*7+2</f>
        <v>142</v>
      </c>
      <c r="F1055" s="84" t="s">
        <v>4068</v>
      </c>
      <c r="G1055" s="84" t="s">
        <v>852</v>
      </c>
      <c r="H1055" s="63"/>
      <c r="I1055" s="63"/>
      <c r="J1055" s="63"/>
      <c r="K1055" s="63"/>
      <c r="L1055" s="63"/>
      <c r="M1055" s="63"/>
      <c r="N1055" s="63"/>
      <c r="O1055" s="63"/>
      <c r="P1055" s="63"/>
      <c r="Q1055" s="63"/>
      <c r="R1055" s="63"/>
      <c r="S1055" s="63"/>
      <c r="T1055" s="63"/>
      <c r="U1055" s="63"/>
      <c r="V1055" s="63"/>
      <c r="W1055" s="63"/>
      <c r="X1055" s="63"/>
      <c r="Y1055" s="63"/>
      <c r="Z1055" s="63"/>
      <c r="AA1055" s="63"/>
      <c r="AB1055" s="63"/>
      <c r="AC1055" s="63"/>
      <c r="AD1055" s="63"/>
      <c r="AE1055" s="63"/>
      <c r="AF1055" s="63"/>
      <c r="AG1055" s="63"/>
      <c r="AH1055" s="63"/>
      <c r="AI1055" s="63"/>
      <c r="AJ1055" s="63"/>
      <c r="AK1055" s="63"/>
      <c r="AL1055" s="63"/>
      <c r="AM1055" s="63"/>
      <c r="AN1055" s="63"/>
      <c r="AO1055" s="63"/>
      <c r="AP1055" s="63"/>
      <c r="AQ1055" s="63"/>
      <c r="AR1055" s="63"/>
      <c r="AS1055" s="63"/>
      <c r="AT1055" s="63"/>
      <c r="AU1055" s="63"/>
      <c r="AV1055" s="63"/>
      <c r="AW1055" s="63"/>
      <c r="AX1055" s="63"/>
      <c r="AY1055" s="63"/>
      <c r="AZ1055" s="63"/>
      <c r="BA1055" s="63"/>
      <c r="BB1055" s="63"/>
    </row>
    <row r="1056" spans="1:54" ht="15.75" customHeight="1">
      <c r="A1056" s="79"/>
      <c r="B1056" s="187" t="s">
        <v>3428</v>
      </c>
      <c r="C1056" s="63"/>
      <c r="D1056" s="63">
        <v>3500</v>
      </c>
      <c r="E1056" s="63">
        <f>13*7+1</f>
        <v>92</v>
      </c>
      <c r="F1056" s="84" t="s">
        <v>904</v>
      </c>
      <c r="G1056" s="84" t="s">
        <v>808</v>
      </c>
      <c r="H1056" s="63"/>
      <c r="I1056" s="63"/>
      <c r="J1056" s="63"/>
      <c r="K1056" s="63"/>
      <c r="L1056" s="63"/>
      <c r="M1056" s="63"/>
      <c r="N1056" s="63"/>
      <c r="O1056" s="63"/>
      <c r="P1056" s="63"/>
      <c r="Q1056" s="63"/>
      <c r="R1056" s="63"/>
      <c r="S1056" s="63"/>
      <c r="T1056" s="63"/>
      <c r="U1056" s="63"/>
      <c r="V1056" s="63"/>
      <c r="W1056" s="63"/>
      <c r="X1056" s="63"/>
      <c r="Y1056" s="63"/>
      <c r="Z1056" s="63"/>
      <c r="AA1056" s="63"/>
      <c r="AB1056" s="63"/>
      <c r="AC1056" s="63"/>
      <c r="AD1056" s="63"/>
      <c r="AE1056" s="63"/>
      <c r="AF1056" s="63"/>
      <c r="AG1056" s="63"/>
      <c r="AH1056" s="63"/>
      <c r="AI1056" s="63"/>
      <c r="AJ1056" s="63"/>
      <c r="AK1056" s="63"/>
      <c r="AL1056" s="63"/>
      <c r="AM1056" s="63"/>
      <c r="AN1056" s="63"/>
      <c r="AO1056" s="63"/>
      <c r="AP1056" s="63"/>
      <c r="AQ1056" s="63"/>
      <c r="AR1056" s="63"/>
      <c r="AS1056" s="63"/>
      <c r="AT1056" s="63"/>
      <c r="AU1056" s="63"/>
      <c r="AV1056" s="63"/>
      <c r="AW1056" s="63"/>
      <c r="AX1056" s="63"/>
      <c r="AY1056" s="63"/>
      <c r="AZ1056" s="63"/>
      <c r="BA1056" s="63"/>
      <c r="BB1056" s="63"/>
    </row>
    <row r="1057" spans="1:54" ht="15.75" customHeight="1">
      <c r="A1057" s="79"/>
      <c r="B1057" s="187" t="s">
        <v>3429</v>
      </c>
      <c r="C1057" s="63"/>
      <c r="D1057" s="63">
        <v>3600</v>
      </c>
      <c r="E1057" s="63">
        <f>10*7+2</f>
        <v>72</v>
      </c>
      <c r="F1057" s="84" t="s">
        <v>4069</v>
      </c>
      <c r="G1057" s="84" t="s">
        <v>751</v>
      </c>
      <c r="H1057" s="63"/>
      <c r="I1057" s="63"/>
      <c r="J1057" s="63"/>
      <c r="K1057" s="63"/>
      <c r="L1057" s="63"/>
      <c r="M1057" s="63"/>
      <c r="N1057" s="63"/>
      <c r="O1057" s="63"/>
      <c r="P1057" s="63"/>
      <c r="Q1057" s="63"/>
      <c r="R1057" s="63"/>
      <c r="S1057" s="63"/>
      <c r="T1057" s="63"/>
      <c r="U1057" s="63"/>
      <c r="V1057" s="63"/>
      <c r="W1057" s="63"/>
      <c r="X1057" s="63"/>
      <c r="Y1057" s="63"/>
      <c r="Z1057" s="63"/>
      <c r="AA1057" s="63"/>
      <c r="AB1057" s="63"/>
      <c r="AC1057" s="63"/>
      <c r="AD1057" s="63"/>
      <c r="AE1057" s="63"/>
      <c r="AF1057" s="63"/>
      <c r="AG1057" s="63"/>
      <c r="AH1057" s="63"/>
      <c r="AI1057" s="63"/>
      <c r="AJ1057" s="63"/>
      <c r="AK1057" s="63"/>
      <c r="AL1057" s="63"/>
      <c r="AM1057" s="63"/>
      <c r="AN1057" s="63"/>
      <c r="AO1057" s="63"/>
      <c r="AP1057" s="63"/>
      <c r="AQ1057" s="63"/>
      <c r="AR1057" s="63"/>
      <c r="AS1057" s="63"/>
      <c r="AT1057" s="63"/>
      <c r="AU1057" s="63"/>
      <c r="AV1057" s="63"/>
      <c r="AW1057" s="63"/>
      <c r="AX1057" s="63"/>
      <c r="AY1057" s="63"/>
      <c r="AZ1057" s="63"/>
      <c r="BA1057" s="63"/>
      <c r="BB1057" s="63"/>
    </row>
    <row r="1058" spans="1:54" ht="15.75" customHeight="1">
      <c r="A1058" s="79"/>
      <c r="B1058" s="187" t="s">
        <v>3430</v>
      </c>
      <c r="C1058" s="63"/>
      <c r="D1058" s="63">
        <v>4500</v>
      </c>
      <c r="E1058" s="63">
        <f>8*7+6</f>
        <v>62</v>
      </c>
      <c r="F1058" s="84" t="s">
        <v>963</v>
      </c>
      <c r="G1058" s="84" t="s">
        <v>902</v>
      </c>
      <c r="H1058" s="63"/>
      <c r="I1058" s="63"/>
      <c r="J1058" s="63"/>
      <c r="K1058" s="63"/>
      <c r="L1058" s="63"/>
      <c r="M1058" s="63"/>
      <c r="N1058" s="63"/>
      <c r="O1058" s="63"/>
      <c r="P1058" s="63"/>
      <c r="Q1058" s="63"/>
      <c r="R1058" s="63"/>
      <c r="S1058" s="63"/>
      <c r="T1058" s="63"/>
      <c r="U1058" s="63"/>
      <c r="V1058" s="63"/>
      <c r="W1058" s="63"/>
      <c r="X1058" s="63"/>
      <c r="Y1058" s="63"/>
      <c r="Z1058" s="63"/>
      <c r="AA1058" s="63"/>
      <c r="AB1058" s="63"/>
      <c r="AC1058" s="63"/>
      <c r="AD1058" s="63"/>
      <c r="AE1058" s="63"/>
      <c r="AF1058" s="63"/>
      <c r="AG1058" s="63"/>
      <c r="AH1058" s="63"/>
      <c r="AI1058" s="63"/>
      <c r="AJ1058" s="63"/>
      <c r="AK1058" s="63"/>
      <c r="AL1058" s="63"/>
      <c r="AM1058" s="63"/>
      <c r="AN1058" s="63"/>
      <c r="AO1058" s="63"/>
      <c r="AP1058" s="63"/>
      <c r="AQ1058" s="63"/>
      <c r="AR1058" s="63"/>
      <c r="AS1058" s="63"/>
      <c r="AT1058" s="63"/>
      <c r="AU1058" s="63"/>
      <c r="AV1058" s="63"/>
      <c r="AW1058" s="63"/>
      <c r="AX1058" s="63"/>
      <c r="AY1058" s="63"/>
      <c r="AZ1058" s="63"/>
      <c r="BA1058" s="63"/>
      <c r="BB1058" s="63"/>
    </row>
    <row r="1059" spans="1:54" ht="15.75" customHeight="1">
      <c r="A1059" s="79"/>
      <c r="B1059" s="187" t="s">
        <v>3431</v>
      </c>
      <c r="C1059" s="63"/>
      <c r="D1059" s="63">
        <v>3200</v>
      </c>
      <c r="E1059" s="63">
        <f>5*7+10</f>
        <v>45</v>
      </c>
      <c r="F1059" s="84" t="s">
        <v>958</v>
      </c>
      <c r="G1059" s="84" t="s">
        <v>751</v>
      </c>
      <c r="H1059" s="63"/>
      <c r="I1059" s="63"/>
      <c r="J1059" s="63"/>
      <c r="K1059" s="63"/>
      <c r="L1059" s="63"/>
      <c r="M1059" s="63"/>
      <c r="N1059" s="63"/>
      <c r="O1059" s="63"/>
      <c r="P1059" s="63"/>
      <c r="Q1059" s="63"/>
      <c r="R1059" s="63"/>
      <c r="S1059" s="63"/>
      <c r="T1059" s="63"/>
      <c r="U1059" s="63"/>
      <c r="V1059" s="63"/>
      <c r="W1059" s="63"/>
      <c r="X1059" s="63"/>
      <c r="Y1059" s="63"/>
      <c r="Z1059" s="63"/>
      <c r="AA1059" s="63"/>
      <c r="AB1059" s="63"/>
      <c r="AC1059" s="63"/>
      <c r="AD1059" s="63"/>
      <c r="AE1059" s="63"/>
      <c r="AF1059" s="63"/>
      <c r="AG1059" s="63"/>
      <c r="AH1059" s="63"/>
      <c r="AI1059" s="63"/>
      <c r="AJ1059" s="63"/>
      <c r="AK1059" s="63"/>
      <c r="AL1059" s="63"/>
      <c r="AM1059" s="63"/>
      <c r="AN1059" s="63"/>
      <c r="AO1059" s="63"/>
      <c r="AP1059" s="63"/>
      <c r="AQ1059" s="63"/>
      <c r="AR1059" s="63"/>
      <c r="AS1059" s="63"/>
      <c r="AT1059" s="63"/>
      <c r="AU1059" s="63"/>
      <c r="AV1059" s="63"/>
      <c r="AW1059" s="63"/>
      <c r="AX1059" s="63"/>
      <c r="AY1059" s="63"/>
      <c r="AZ1059" s="63"/>
      <c r="BA1059" s="63"/>
      <c r="BB1059" s="63"/>
    </row>
    <row r="1060" spans="1:54" ht="15.75" customHeight="1">
      <c r="A1060" s="79"/>
      <c r="B1060" s="187" t="s">
        <v>3432</v>
      </c>
      <c r="C1060" s="63"/>
      <c r="D1060" s="63">
        <v>2700</v>
      </c>
      <c r="E1060" s="63">
        <v>49</v>
      </c>
      <c r="F1060" s="84" t="s">
        <v>2986</v>
      </c>
      <c r="G1060" s="84" t="s">
        <v>788</v>
      </c>
      <c r="H1060" s="63"/>
      <c r="I1060" s="63"/>
      <c r="J1060" s="63"/>
      <c r="K1060" s="63"/>
      <c r="L1060" s="63"/>
      <c r="M1060" s="63"/>
      <c r="N1060" s="63"/>
      <c r="O1060" s="63"/>
      <c r="P1060" s="63"/>
      <c r="Q1060" s="63"/>
      <c r="R1060" s="63"/>
      <c r="S1060" s="63"/>
      <c r="T1060" s="63"/>
      <c r="U1060" s="63"/>
      <c r="V1060" s="63"/>
      <c r="W1060" s="63"/>
      <c r="X1060" s="63"/>
      <c r="Y1060" s="63"/>
      <c r="Z1060" s="63"/>
      <c r="AA1060" s="63"/>
      <c r="AB1060" s="63"/>
      <c r="AC1060" s="63"/>
      <c r="AD1060" s="63"/>
      <c r="AE1060" s="63"/>
      <c r="AF1060" s="63"/>
      <c r="AG1060" s="63"/>
      <c r="AH1060" s="63"/>
      <c r="AI1060" s="63"/>
      <c r="AJ1060" s="63"/>
      <c r="AK1060" s="63"/>
      <c r="AL1060" s="63"/>
      <c r="AM1060" s="63"/>
      <c r="AN1060" s="63"/>
      <c r="AO1060" s="63"/>
      <c r="AP1060" s="63"/>
      <c r="AQ1060" s="63"/>
      <c r="AR1060" s="63"/>
      <c r="AS1060" s="63"/>
      <c r="AT1060" s="63"/>
      <c r="AU1060" s="63"/>
      <c r="AV1060" s="63"/>
      <c r="AW1060" s="63"/>
      <c r="AX1060" s="63"/>
      <c r="AY1060" s="63"/>
      <c r="AZ1060" s="63"/>
      <c r="BA1060" s="63"/>
      <c r="BB1060" s="63"/>
    </row>
    <row r="1061" spans="1:54" ht="15.75" customHeight="1">
      <c r="A1061" s="79"/>
      <c r="B1061" s="187" t="s">
        <v>3433</v>
      </c>
      <c r="C1061" s="63"/>
      <c r="D1061" s="63">
        <v>3500</v>
      </c>
      <c r="E1061" s="63">
        <v>37</v>
      </c>
      <c r="F1061" s="84" t="s">
        <v>745</v>
      </c>
      <c r="G1061" s="84" t="s">
        <v>4071</v>
      </c>
      <c r="H1061" s="63"/>
      <c r="I1061" s="63"/>
      <c r="J1061" s="63"/>
      <c r="K1061" s="63"/>
      <c r="L1061" s="63"/>
      <c r="M1061" s="63"/>
      <c r="N1061" s="63"/>
      <c r="O1061" s="63"/>
      <c r="P1061" s="63"/>
      <c r="Q1061" s="63"/>
      <c r="R1061" s="63"/>
      <c r="S1061" s="63"/>
      <c r="T1061" s="63"/>
      <c r="U1061" s="63"/>
      <c r="V1061" s="63"/>
      <c r="W1061" s="63"/>
      <c r="X1061" s="63"/>
      <c r="Y1061" s="63"/>
      <c r="Z1061" s="63"/>
      <c r="AA1061" s="63"/>
      <c r="AB1061" s="63"/>
      <c r="AC1061" s="63"/>
      <c r="AD1061" s="63"/>
      <c r="AE1061" s="63"/>
      <c r="AF1061" s="63"/>
      <c r="AG1061" s="63"/>
      <c r="AH1061" s="63"/>
      <c r="AI1061" s="63"/>
      <c r="AJ1061" s="63"/>
      <c r="AK1061" s="63"/>
      <c r="AL1061" s="63"/>
      <c r="AM1061" s="63"/>
      <c r="AN1061" s="63"/>
      <c r="AO1061" s="63"/>
      <c r="AP1061" s="63"/>
      <c r="AQ1061" s="63"/>
      <c r="AR1061" s="63"/>
      <c r="AS1061" s="63"/>
      <c r="AT1061" s="63"/>
      <c r="AU1061" s="63"/>
      <c r="AV1061" s="63"/>
      <c r="AW1061" s="63"/>
      <c r="AX1061" s="63"/>
      <c r="AY1061" s="63"/>
      <c r="AZ1061" s="63"/>
      <c r="BA1061" s="63"/>
      <c r="BB1061" s="63"/>
    </row>
    <row r="1062" spans="1:54" ht="15.75" customHeight="1">
      <c r="A1062" s="79"/>
      <c r="B1062" s="187" t="s">
        <v>3434</v>
      </c>
      <c r="C1062" s="63"/>
      <c r="D1062" s="63">
        <v>3000</v>
      </c>
      <c r="E1062" s="63">
        <v>22</v>
      </c>
      <c r="F1062" s="84" t="s">
        <v>745</v>
      </c>
      <c r="G1062" s="84" t="s">
        <v>903</v>
      </c>
      <c r="H1062" s="63"/>
      <c r="I1062" s="63"/>
      <c r="J1062" s="63"/>
      <c r="K1062" s="63"/>
      <c r="L1062" s="63"/>
      <c r="M1062" s="63"/>
      <c r="N1062" s="63"/>
      <c r="O1062" s="63"/>
      <c r="P1062" s="63"/>
      <c r="Q1062" s="63"/>
      <c r="R1062" s="63"/>
      <c r="S1062" s="63"/>
      <c r="T1062" s="63"/>
      <c r="U1062" s="63"/>
      <c r="V1062" s="63"/>
      <c r="W1062" s="63"/>
      <c r="X1062" s="63"/>
      <c r="Y1062" s="63"/>
      <c r="Z1062" s="63"/>
      <c r="AA1062" s="63"/>
      <c r="AB1062" s="63"/>
      <c r="AC1062" s="63"/>
      <c r="AD1062" s="63"/>
      <c r="AE1062" s="63"/>
      <c r="AF1062" s="63"/>
      <c r="AG1062" s="63"/>
      <c r="AH1062" s="63"/>
      <c r="AI1062" s="63"/>
      <c r="AJ1062" s="63"/>
      <c r="AK1062" s="63"/>
      <c r="AL1062" s="63"/>
      <c r="AM1062" s="63"/>
      <c r="AN1062" s="63"/>
      <c r="AO1062" s="63"/>
      <c r="AP1062" s="63"/>
      <c r="AQ1062" s="63"/>
      <c r="AR1062" s="63"/>
      <c r="AS1062" s="63"/>
      <c r="AT1062" s="63"/>
      <c r="AU1062" s="63"/>
      <c r="AV1062" s="63"/>
      <c r="AW1062" s="63"/>
      <c r="AX1062" s="63"/>
      <c r="AY1062" s="63"/>
      <c r="AZ1062" s="63"/>
      <c r="BA1062" s="63"/>
      <c r="BB1062" s="63"/>
    </row>
    <row r="1063" spans="1:54" ht="15.75" customHeight="1">
      <c r="A1063" s="83" t="s">
        <v>4078</v>
      </c>
      <c r="B1063" s="187" t="s">
        <v>3088</v>
      </c>
      <c r="C1063" s="63"/>
      <c r="D1063" s="329">
        <v>200</v>
      </c>
      <c r="E1063" s="329">
        <v>8</v>
      </c>
      <c r="F1063" s="37" t="s">
        <v>766</v>
      </c>
      <c r="G1063">
        <v>36</v>
      </c>
      <c r="H1063" s="63"/>
      <c r="I1063" s="63"/>
      <c r="J1063" s="63"/>
      <c r="K1063" s="63"/>
      <c r="L1063" s="63"/>
      <c r="M1063" s="63"/>
      <c r="N1063" s="63"/>
      <c r="O1063" s="63"/>
      <c r="P1063" s="63"/>
      <c r="Q1063" s="63"/>
      <c r="R1063" s="63"/>
      <c r="S1063" s="63"/>
      <c r="T1063" s="63"/>
      <c r="U1063" s="63"/>
      <c r="V1063" s="63"/>
      <c r="W1063" s="63"/>
      <c r="X1063" s="63"/>
      <c r="Y1063" s="63"/>
      <c r="Z1063" s="63"/>
      <c r="AA1063" s="63"/>
      <c r="AB1063" s="63"/>
      <c r="AC1063" s="63"/>
      <c r="AD1063" s="63"/>
      <c r="AE1063" s="63"/>
      <c r="AF1063" s="63"/>
      <c r="AG1063" s="63"/>
      <c r="AH1063" s="63"/>
      <c r="AI1063" s="63"/>
      <c r="AJ1063" s="63"/>
      <c r="AK1063" s="63"/>
      <c r="AL1063" s="63"/>
      <c r="AM1063" s="63"/>
      <c r="AN1063" s="63"/>
      <c r="AO1063" s="63"/>
      <c r="AP1063" s="63"/>
      <c r="AQ1063" s="63"/>
      <c r="AR1063" s="63"/>
      <c r="AS1063" s="63"/>
      <c r="AT1063" s="63"/>
      <c r="AU1063" s="63"/>
      <c r="AV1063" s="63"/>
      <c r="AW1063" s="63"/>
      <c r="AX1063" s="63"/>
      <c r="AY1063" s="63"/>
      <c r="AZ1063" s="63"/>
      <c r="BA1063" s="63"/>
      <c r="BB1063" s="63"/>
    </row>
    <row r="1064" spans="1:54" s="337" customFormat="1" ht="15.75" customHeight="1">
      <c r="A1064" s="83" t="s">
        <v>4085</v>
      </c>
      <c r="B1064" s="187" t="s">
        <v>3088</v>
      </c>
      <c r="C1064" s="338"/>
      <c r="D1064" s="338">
        <v>2830</v>
      </c>
      <c r="E1064" s="338">
        <v>96</v>
      </c>
      <c r="F1064" s="84" t="s">
        <v>3927</v>
      </c>
      <c r="G1064" s="337">
        <v>39</v>
      </c>
      <c r="H1064" s="338"/>
      <c r="I1064" s="338"/>
      <c r="J1064" s="338"/>
      <c r="K1064" s="338"/>
      <c r="L1064" s="338"/>
      <c r="M1064" s="338"/>
      <c r="N1064" s="338"/>
      <c r="O1064" s="338"/>
      <c r="P1064" s="338"/>
      <c r="Q1064" s="338"/>
      <c r="R1064" s="338"/>
      <c r="S1064" s="338"/>
      <c r="T1064" s="338"/>
      <c r="U1064" s="338"/>
      <c r="V1064" s="338"/>
      <c r="W1064" s="338"/>
      <c r="X1064" s="338"/>
      <c r="Y1064" s="338"/>
      <c r="Z1064" s="338"/>
      <c r="AA1064" s="338"/>
      <c r="AB1064" s="338"/>
      <c r="AC1064" s="338"/>
      <c r="AD1064" s="338"/>
      <c r="AE1064" s="338"/>
      <c r="AF1064" s="338"/>
      <c r="AG1064" s="338"/>
      <c r="AH1064" s="338"/>
      <c r="AI1064" s="338"/>
      <c r="AJ1064" s="338"/>
      <c r="AK1064" s="338"/>
      <c r="AL1064" s="338"/>
      <c r="AM1064" s="338"/>
      <c r="AN1064" s="338"/>
      <c r="AO1064" s="338"/>
      <c r="AP1064" s="338"/>
      <c r="AQ1064" s="338"/>
      <c r="AR1064" s="338"/>
      <c r="AS1064" s="338"/>
      <c r="AT1064" s="338"/>
      <c r="AU1064" s="338"/>
      <c r="AV1064" s="338"/>
      <c r="AW1064" s="338"/>
      <c r="AX1064" s="338"/>
      <c r="AY1064" s="338"/>
      <c r="AZ1064" s="338"/>
      <c r="BA1064" s="338"/>
      <c r="BB1064" s="338"/>
    </row>
    <row r="1065" spans="1:54" s="337" customFormat="1" ht="15.75" customHeight="1">
      <c r="A1065" s="83" t="s">
        <v>4089</v>
      </c>
      <c r="B1065" s="187" t="s">
        <v>3088</v>
      </c>
      <c r="C1065" s="338"/>
      <c r="D1065" s="338">
        <v>3142</v>
      </c>
      <c r="E1065" s="338"/>
      <c r="F1065" s="84" t="s">
        <v>4160</v>
      </c>
      <c r="G1065" s="338"/>
      <c r="H1065" s="338"/>
      <c r="I1065" s="338"/>
      <c r="J1065" s="338"/>
      <c r="K1065" s="338"/>
      <c r="L1065" s="338"/>
      <c r="M1065" s="338"/>
      <c r="N1065" s="338"/>
      <c r="O1065" s="338"/>
      <c r="P1065" s="338"/>
      <c r="Q1065" s="338"/>
      <c r="R1065" s="338"/>
      <c r="S1065" s="338"/>
      <c r="T1065" s="338"/>
      <c r="U1065" s="338"/>
      <c r="V1065" s="338"/>
      <c r="W1065" s="338"/>
      <c r="X1065" s="338"/>
      <c r="Y1065" s="338"/>
      <c r="Z1065" s="338"/>
      <c r="AA1065" s="338"/>
      <c r="AB1065" s="338"/>
      <c r="AC1065" s="338"/>
      <c r="AD1065" s="338"/>
      <c r="AE1065" s="338"/>
      <c r="AF1065" s="338"/>
      <c r="AG1065" s="338"/>
      <c r="AH1065" s="338"/>
      <c r="AI1065" s="338"/>
      <c r="AJ1065" s="338"/>
      <c r="AK1065" s="338"/>
      <c r="AL1065" s="338"/>
      <c r="AM1065" s="338"/>
      <c r="AN1065" s="338"/>
      <c r="AO1065" s="338"/>
      <c r="AP1065" s="338"/>
      <c r="AQ1065" s="338"/>
      <c r="AR1065" s="338"/>
      <c r="AS1065" s="338"/>
      <c r="AT1065" s="338"/>
      <c r="AU1065" s="338"/>
      <c r="AV1065" s="338"/>
      <c r="AW1065" s="338"/>
      <c r="AX1065" s="338"/>
      <c r="AY1065" s="338"/>
      <c r="AZ1065" s="338"/>
      <c r="BA1065" s="338"/>
      <c r="BB1065" s="338"/>
    </row>
    <row r="1066" spans="1:54" s="337" customFormat="1" ht="15.75" customHeight="1">
      <c r="A1066" s="83"/>
      <c r="B1066" s="187" t="s">
        <v>3345</v>
      </c>
      <c r="C1066" s="338"/>
      <c r="D1066" s="338">
        <v>3714</v>
      </c>
      <c r="E1066" s="338"/>
      <c r="F1066" s="84" t="s">
        <v>4161</v>
      </c>
      <c r="G1066" s="338"/>
      <c r="H1066" s="338"/>
      <c r="I1066" s="338"/>
      <c r="J1066" s="338"/>
      <c r="K1066" s="338"/>
      <c r="L1066" s="338"/>
      <c r="M1066" s="338"/>
      <c r="N1066" s="338"/>
      <c r="O1066" s="338"/>
      <c r="P1066" s="338"/>
      <c r="Q1066" s="338"/>
      <c r="R1066" s="338"/>
      <c r="S1066" s="338"/>
      <c r="T1066" s="338"/>
      <c r="U1066" s="338"/>
      <c r="V1066" s="338"/>
      <c r="W1066" s="338"/>
      <c r="X1066" s="338"/>
      <c r="Y1066" s="338"/>
      <c r="Z1066" s="338"/>
      <c r="AA1066" s="338"/>
      <c r="AB1066" s="338"/>
      <c r="AC1066" s="338"/>
      <c r="AD1066" s="338"/>
      <c r="AE1066" s="338"/>
      <c r="AF1066" s="338"/>
      <c r="AG1066" s="338"/>
      <c r="AH1066" s="338"/>
      <c r="AI1066" s="338"/>
      <c r="AJ1066" s="338"/>
      <c r="AK1066" s="338"/>
      <c r="AL1066" s="338"/>
      <c r="AM1066" s="338"/>
      <c r="AN1066" s="338"/>
      <c r="AO1066" s="338"/>
      <c r="AP1066" s="338"/>
      <c r="AQ1066" s="338"/>
      <c r="AR1066" s="338"/>
      <c r="AS1066" s="338"/>
      <c r="AT1066" s="338"/>
      <c r="AU1066" s="338"/>
      <c r="AV1066" s="338"/>
      <c r="AW1066" s="338"/>
      <c r="AX1066" s="338"/>
      <c r="AY1066" s="338"/>
      <c r="AZ1066" s="338"/>
      <c r="BA1066" s="338"/>
      <c r="BB1066" s="338"/>
    </row>
    <row r="1067" spans="1:54" s="337" customFormat="1" ht="15.75" customHeight="1">
      <c r="A1067" s="83"/>
      <c r="B1067" s="187" t="s">
        <v>3454</v>
      </c>
      <c r="C1067" s="338"/>
      <c r="D1067" s="338">
        <v>3560</v>
      </c>
      <c r="E1067" s="338"/>
      <c r="F1067" s="84" t="s">
        <v>4162</v>
      </c>
      <c r="G1067" s="338"/>
      <c r="H1067" s="338"/>
      <c r="I1067" s="338"/>
      <c r="J1067" s="338"/>
      <c r="K1067" s="338"/>
      <c r="L1067" s="338"/>
      <c r="M1067" s="338"/>
      <c r="N1067" s="338"/>
      <c r="O1067" s="338"/>
      <c r="P1067" s="338"/>
      <c r="Q1067" s="338"/>
      <c r="R1067" s="338"/>
      <c r="S1067" s="338"/>
      <c r="T1067" s="338"/>
      <c r="U1067" s="338"/>
      <c r="V1067" s="338"/>
      <c r="W1067" s="338"/>
      <c r="X1067" s="338"/>
      <c r="Y1067" s="338"/>
      <c r="Z1067" s="338"/>
      <c r="AA1067" s="338"/>
      <c r="AB1067" s="338"/>
      <c r="AC1067" s="338"/>
      <c r="AD1067" s="338"/>
      <c r="AE1067" s="338"/>
      <c r="AF1067" s="338"/>
      <c r="AG1067" s="338"/>
      <c r="AH1067" s="338"/>
      <c r="AI1067" s="338"/>
      <c r="AJ1067" s="338"/>
      <c r="AK1067" s="338"/>
      <c r="AL1067" s="338"/>
      <c r="AM1067" s="338"/>
      <c r="AN1067" s="338"/>
      <c r="AO1067" s="338"/>
      <c r="AP1067" s="338"/>
      <c r="AQ1067" s="338"/>
      <c r="AR1067" s="338"/>
      <c r="AS1067" s="338"/>
      <c r="AT1067" s="338"/>
      <c r="AU1067" s="338"/>
      <c r="AV1067" s="338"/>
      <c r="AW1067" s="338"/>
      <c r="AX1067" s="338"/>
      <c r="AY1067" s="338"/>
      <c r="AZ1067" s="338"/>
      <c r="BA1067" s="338"/>
      <c r="BB1067" s="338"/>
    </row>
    <row r="1068" spans="1:54" s="337" customFormat="1" ht="15.75" customHeight="1">
      <c r="A1068" s="83" t="s">
        <v>4091</v>
      </c>
      <c r="B1068" s="187" t="s">
        <v>3088</v>
      </c>
      <c r="C1068" s="338"/>
      <c r="E1068" s="338"/>
      <c r="F1068" s="84" t="s">
        <v>900</v>
      </c>
      <c r="G1068" s="338"/>
      <c r="H1068" s="338"/>
      <c r="I1068" s="338"/>
      <c r="J1068" s="338"/>
      <c r="K1068" s="338"/>
      <c r="L1068" s="338"/>
      <c r="M1068" s="338"/>
      <c r="N1068" s="338"/>
      <c r="O1068" s="338"/>
      <c r="P1068" s="338"/>
      <c r="Q1068" s="338"/>
      <c r="R1068" s="338"/>
      <c r="S1068" s="338"/>
      <c r="T1068" s="338"/>
      <c r="U1068" s="338"/>
      <c r="V1068" s="338"/>
      <c r="W1068" s="338"/>
      <c r="X1068" s="338"/>
      <c r="Y1068" s="338"/>
      <c r="Z1068" s="338"/>
      <c r="AA1068" s="338"/>
      <c r="AB1068" s="338"/>
      <c r="AC1068" s="338"/>
      <c r="AD1068" s="338"/>
      <c r="AE1068" s="338"/>
      <c r="AF1068" s="338"/>
      <c r="AG1068" s="338"/>
      <c r="AH1068" s="338"/>
      <c r="AI1068" s="338"/>
      <c r="AJ1068" s="338"/>
      <c r="AK1068" s="338"/>
      <c r="AL1068" s="338"/>
      <c r="AM1068" s="338"/>
      <c r="AN1068" s="338"/>
      <c r="AO1068" s="338"/>
      <c r="AP1068" s="338"/>
      <c r="AQ1068" s="338"/>
      <c r="AR1068" s="338"/>
      <c r="AS1068" s="338"/>
      <c r="AT1068" s="338"/>
      <c r="AU1068" s="338"/>
      <c r="AV1068" s="338"/>
      <c r="AW1068" s="338"/>
      <c r="AX1068" s="338"/>
      <c r="AY1068" s="338"/>
      <c r="AZ1068" s="338"/>
      <c r="BA1068" s="338"/>
      <c r="BB1068" s="338"/>
    </row>
    <row r="1069" spans="1:54" s="337" customFormat="1" ht="15.75" customHeight="1">
      <c r="A1069" s="83" t="s">
        <v>4092</v>
      </c>
      <c r="B1069" s="187" t="s">
        <v>3088</v>
      </c>
      <c r="C1069" s="338"/>
      <c r="D1069" s="338">
        <v>2750</v>
      </c>
      <c r="E1069" s="338"/>
      <c r="F1069" s="338">
        <v>36</v>
      </c>
      <c r="G1069" s="338">
        <v>36</v>
      </c>
      <c r="H1069" s="338"/>
      <c r="I1069" s="338"/>
      <c r="J1069" s="338"/>
      <c r="K1069" s="338"/>
      <c r="L1069" s="338"/>
      <c r="M1069" s="338"/>
      <c r="N1069" s="338"/>
      <c r="O1069" s="338"/>
      <c r="P1069" s="338"/>
      <c r="Q1069" s="338"/>
      <c r="R1069" s="338"/>
      <c r="S1069" s="338"/>
      <c r="T1069" s="338"/>
      <c r="U1069" s="338"/>
      <c r="V1069" s="338"/>
      <c r="W1069" s="338"/>
      <c r="X1069" s="338"/>
      <c r="Y1069" s="338"/>
      <c r="Z1069" s="338"/>
      <c r="AA1069" s="338"/>
      <c r="AB1069" s="338"/>
      <c r="AC1069" s="338"/>
      <c r="AD1069" s="338"/>
      <c r="AE1069" s="338"/>
      <c r="AF1069" s="338"/>
      <c r="AG1069" s="338"/>
      <c r="AH1069" s="338"/>
      <c r="AI1069" s="338"/>
      <c r="AJ1069" s="338"/>
      <c r="AK1069" s="338"/>
      <c r="AL1069" s="338"/>
      <c r="AM1069" s="338"/>
      <c r="AN1069" s="338"/>
      <c r="AO1069" s="338"/>
      <c r="AP1069" s="338"/>
      <c r="AQ1069" s="338"/>
      <c r="AR1069" s="338"/>
      <c r="AS1069" s="338"/>
      <c r="AT1069" s="338"/>
      <c r="AU1069" s="338"/>
      <c r="AV1069" s="338"/>
      <c r="AW1069" s="338"/>
      <c r="AX1069" s="338"/>
      <c r="AY1069" s="338"/>
      <c r="AZ1069" s="338"/>
      <c r="BA1069" s="338"/>
      <c r="BB1069" s="338"/>
    </row>
    <row r="1070" spans="1:54" s="337" customFormat="1" ht="15.75" customHeight="1">
      <c r="A1070" s="83"/>
      <c r="B1070" s="187" t="s">
        <v>3345</v>
      </c>
      <c r="C1070" s="338"/>
      <c r="D1070" s="338">
        <v>2560</v>
      </c>
      <c r="E1070" s="338"/>
      <c r="F1070" s="84" t="s">
        <v>745</v>
      </c>
      <c r="G1070" s="84" t="s">
        <v>746</v>
      </c>
      <c r="H1070" s="338"/>
      <c r="I1070" s="338"/>
      <c r="J1070" s="338"/>
      <c r="K1070" s="338"/>
      <c r="L1070" s="338"/>
      <c r="M1070" s="338"/>
      <c r="N1070" s="338"/>
      <c r="O1070" s="338"/>
      <c r="P1070" s="338"/>
      <c r="Q1070" s="338"/>
      <c r="R1070" s="338"/>
      <c r="S1070" s="338"/>
      <c r="T1070" s="338"/>
      <c r="U1070" s="338"/>
      <c r="V1070" s="338"/>
      <c r="W1070" s="338"/>
      <c r="X1070" s="338"/>
      <c r="Y1070" s="338"/>
      <c r="Z1070" s="338"/>
      <c r="AA1070" s="338"/>
      <c r="AB1070" s="338"/>
      <c r="AC1070" s="338"/>
      <c r="AD1070" s="338"/>
      <c r="AE1070" s="338"/>
      <c r="AF1070" s="338"/>
      <c r="AG1070" s="338"/>
      <c r="AH1070" s="338"/>
      <c r="AI1070" s="338"/>
      <c r="AJ1070" s="338"/>
      <c r="AK1070" s="338"/>
      <c r="AL1070" s="338"/>
      <c r="AM1070" s="338"/>
      <c r="AN1070" s="338"/>
      <c r="AO1070" s="338"/>
      <c r="AP1070" s="338"/>
      <c r="AQ1070" s="338"/>
      <c r="AR1070" s="338"/>
      <c r="AS1070" s="338"/>
      <c r="AT1070" s="338"/>
      <c r="AU1070" s="338"/>
      <c r="AV1070" s="338"/>
      <c r="AW1070" s="338"/>
      <c r="AX1070" s="338"/>
      <c r="AY1070" s="338"/>
      <c r="AZ1070" s="338"/>
      <c r="BA1070" s="338"/>
      <c r="BB1070" s="338"/>
    </row>
    <row r="1071" spans="1:54" s="337" customFormat="1" ht="15.75" customHeight="1">
      <c r="A1071" s="83"/>
      <c r="B1071" s="187" t="s">
        <v>3454</v>
      </c>
      <c r="C1071" s="338"/>
      <c r="D1071" s="338">
        <v>3000</v>
      </c>
      <c r="E1071" s="338"/>
      <c r="F1071" s="84" t="s">
        <v>796</v>
      </c>
      <c r="G1071" s="84" t="s">
        <v>796</v>
      </c>
      <c r="H1071" s="338"/>
      <c r="I1071" s="338"/>
      <c r="J1071" s="338"/>
      <c r="K1071" s="338"/>
      <c r="L1071" s="338"/>
      <c r="M1071" s="338"/>
      <c r="N1071" s="338"/>
      <c r="O1071" s="338"/>
      <c r="P1071" s="338"/>
      <c r="Q1071" s="338"/>
      <c r="R1071" s="338"/>
      <c r="S1071" s="338"/>
      <c r="T1071" s="338"/>
      <c r="U1071" s="338"/>
      <c r="V1071" s="338"/>
      <c r="W1071" s="338"/>
      <c r="X1071" s="338"/>
      <c r="Y1071" s="338"/>
      <c r="Z1071" s="338"/>
      <c r="AA1071" s="338"/>
      <c r="AB1071" s="338"/>
      <c r="AC1071" s="338"/>
      <c r="AD1071" s="338"/>
      <c r="AE1071" s="338"/>
      <c r="AF1071" s="338"/>
      <c r="AG1071" s="338"/>
      <c r="AH1071" s="338"/>
      <c r="AI1071" s="338"/>
      <c r="AJ1071" s="338"/>
      <c r="AK1071" s="338"/>
      <c r="AL1071" s="338"/>
      <c r="AM1071" s="338"/>
      <c r="AN1071" s="338"/>
      <c r="AO1071" s="338"/>
      <c r="AP1071" s="338"/>
      <c r="AQ1071" s="338"/>
      <c r="AR1071" s="338"/>
      <c r="AS1071" s="338"/>
      <c r="AT1071" s="338"/>
      <c r="AU1071" s="338"/>
      <c r="AV1071" s="338"/>
      <c r="AW1071" s="338"/>
      <c r="AX1071" s="338"/>
      <c r="AY1071" s="338"/>
      <c r="AZ1071" s="338"/>
      <c r="BA1071" s="338"/>
      <c r="BB1071" s="338"/>
    </row>
    <row r="1072" spans="1:54" s="337" customFormat="1" ht="15.75" customHeight="1">
      <c r="A1072" s="83" t="s">
        <v>4096</v>
      </c>
      <c r="B1072" s="187" t="s">
        <v>2980</v>
      </c>
      <c r="C1072" s="338"/>
      <c r="D1072" s="338"/>
      <c r="E1072" s="338"/>
      <c r="F1072" s="338"/>
      <c r="G1072" s="338"/>
      <c r="H1072" s="338"/>
      <c r="I1072" s="338"/>
      <c r="J1072" s="338"/>
      <c r="K1072" s="338"/>
      <c r="L1072" s="338"/>
      <c r="M1072" s="338"/>
      <c r="N1072" s="338"/>
      <c r="O1072" s="338"/>
      <c r="P1072" s="338"/>
      <c r="Q1072" s="338"/>
      <c r="R1072" s="338"/>
      <c r="S1072" s="338"/>
      <c r="T1072" s="338"/>
      <c r="U1072" s="338"/>
      <c r="V1072" s="338"/>
      <c r="W1072" s="338"/>
      <c r="X1072" s="338"/>
      <c r="Y1072" s="338"/>
      <c r="Z1072" s="338"/>
      <c r="AA1072" s="338"/>
      <c r="AB1072" s="338"/>
      <c r="AC1072" s="338"/>
      <c r="AD1072" s="338"/>
      <c r="AE1072" s="338"/>
      <c r="AF1072" s="338"/>
      <c r="AG1072" s="338"/>
      <c r="AH1072" s="338"/>
      <c r="AI1072" s="338"/>
      <c r="AJ1072" s="338"/>
      <c r="AK1072" s="338"/>
      <c r="AL1072" s="338"/>
      <c r="AM1072" s="338"/>
      <c r="AN1072" s="338"/>
      <c r="AO1072" s="338"/>
      <c r="AP1072" s="338"/>
      <c r="AQ1072" s="338"/>
      <c r="AR1072" s="338"/>
      <c r="AS1072" s="338"/>
      <c r="AT1072" s="338"/>
      <c r="AU1072" s="338"/>
      <c r="AV1072" s="338"/>
      <c r="AW1072" s="338"/>
      <c r="AX1072" s="338"/>
      <c r="AY1072" s="338"/>
      <c r="AZ1072" s="338"/>
      <c r="BA1072" s="338"/>
      <c r="BB1072" s="338"/>
    </row>
    <row r="1073" spans="1:54" s="337" customFormat="1" ht="15.75" customHeight="1">
      <c r="A1073" s="83" t="s">
        <v>4097</v>
      </c>
      <c r="B1073" s="187" t="s">
        <v>4163</v>
      </c>
      <c r="C1073" s="338"/>
      <c r="D1073" s="336">
        <v>2560.8000000000002</v>
      </c>
      <c r="E1073" s="338"/>
      <c r="F1073" s="338"/>
      <c r="G1073" s="338"/>
      <c r="H1073" s="338"/>
      <c r="I1073" s="338"/>
      <c r="J1073" s="338"/>
      <c r="K1073" s="338"/>
      <c r="L1073" s="338"/>
      <c r="M1073" s="338"/>
      <c r="N1073" s="338"/>
      <c r="O1073" s="338"/>
      <c r="P1073" s="338"/>
      <c r="Q1073" s="338"/>
      <c r="R1073" s="338"/>
      <c r="S1073" s="338"/>
      <c r="T1073" s="338"/>
      <c r="U1073" s="338"/>
      <c r="V1073" s="338"/>
      <c r="W1073" s="338"/>
      <c r="X1073" s="338"/>
      <c r="Y1073" s="338"/>
      <c r="Z1073" s="338"/>
      <c r="AA1073" s="338"/>
      <c r="AB1073" s="338"/>
      <c r="AC1073" s="338"/>
      <c r="AD1073" s="338"/>
      <c r="AE1073" s="338"/>
      <c r="AF1073" s="338"/>
      <c r="AG1073" s="338"/>
      <c r="AH1073" s="338"/>
      <c r="AI1073" s="338"/>
      <c r="AJ1073" s="338"/>
      <c r="AK1073" s="338"/>
      <c r="AL1073" s="338"/>
      <c r="AM1073" s="338"/>
      <c r="AN1073" s="338"/>
      <c r="AO1073" s="338"/>
      <c r="AP1073" s="338"/>
      <c r="AQ1073" s="338"/>
      <c r="AR1073" s="338"/>
      <c r="AS1073" s="338"/>
      <c r="AT1073" s="338"/>
      <c r="AU1073" s="338"/>
      <c r="AV1073" s="338"/>
      <c r="AW1073" s="338"/>
      <c r="AX1073" s="338"/>
      <c r="AY1073" s="338"/>
      <c r="AZ1073" s="338"/>
      <c r="BA1073" s="338"/>
      <c r="BB1073" s="338"/>
    </row>
    <row r="1074" spans="1:54" s="337" customFormat="1" ht="15.75" customHeight="1">
      <c r="A1074" s="83" t="s">
        <v>4100</v>
      </c>
      <c r="B1074" s="187" t="s">
        <v>4164</v>
      </c>
      <c r="C1074" s="338"/>
      <c r="D1074" s="336" t="s">
        <v>4148</v>
      </c>
      <c r="E1074" s="338"/>
      <c r="F1074" s="338"/>
      <c r="G1074" s="189" t="s">
        <v>4147</v>
      </c>
      <c r="H1074" s="338"/>
      <c r="I1074" s="338"/>
      <c r="J1074" s="338"/>
      <c r="K1074" s="338"/>
      <c r="L1074" s="338"/>
      <c r="M1074" s="338"/>
      <c r="N1074" s="338"/>
      <c r="O1074" s="338"/>
      <c r="P1074" s="338"/>
      <c r="Q1074" s="338"/>
      <c r="R1074" s="338"/>
      <c r="S1074" s="338"/>
      <c r="T1074" s="338"/>
      <c r="U1074" s="338"/>
      <c r="V1074" s="338"/>
      <c r="W1074" s="338"/>
      <c r="X1074" s="338"/>
      <c r="Y1074" s="338"/>
      <c r="Z1074" s="338"/>
      <c r="AA1074" s="338"/>
      <c r="AB1074" s="338"/>
      <c r="AC1074" s="338"/>
      <c r="AD1074" s="338"/>
      <c r="AE1074" s="338"/>
      <c r="AF1074" s="338"/>
      <c r="AG1074" s="338"/>
      <c r="AH1074" s="338"/>
      <c r="AI1074" s="338"/>
      <c r="AJ1074" s="338"/>
      <c r="AK1074" s="338"/>
      <c r="AL1074" s="338"/>
      <c r="AM1074" s="338"/>
      <c r="AN1074" s="338"/>
      <c r="AO1074" s="338"/>
      <c r="AP1074" s="338"/>
      <c r="AQ1074" s="338"/>
      <c r="AR1074" s="338"/>
      <c r="AS1074" s="338"/>
      <c r="AT1074" s="338"/>
      <c r="AU1074" s="338"/>
      <c r="AV1074" s="338"/>
      <c r="AW1074" s="338"/>
      <c r="AX1074" s="338"/>
      <c r="AY1074" s="338"/>
      <c r="AZ1074" s="338"/>
      <c r="BA1074" s="338"/>
      <c r="BB1074" s="338"/>
    </row>
    <row r="1075" spans="1:54" s="337" customFormat="1" ht="15.75" customHeight="1">
      <c r="A1075" s="83" t="s">
        <v>4104</v>
      </c>
      <c r="B1075" s="187" t="s">
        <v>3088</v>
      </c>
      <c r="C1075" s="338"/>
      <c r="D1075" s="338">
        <v>3500</v>
      </c>
      <c r="E1075" s="338"/>
      <c r="F1075" s="338"/>
      <c r="G1075" s="338"/>
      <c r="H1075" s="338"/>
      <c r="I1075" s="338"/>
      <c r="J1075" s="338"/>
      <c r="K1075" s="338"/>
      <c r="L1075" s="338"/>
      <c r="M1075" s="338"/>
      <c r="N1075" s="338"/>
      <c r="O1075" s="338"/>
      <c r="P1075" s="338"/>
      <c r="Q1075" s="338"/>
      <c r="R1075" s="338"/>
      <c r="S1075" s="338"/>
      <c r="T1075" s="338"/>
      <c r="U1075" s="338"/>
      <c r="V1075" s="338"/>
      <c r="W1075" s="338"/>
      <c r="X1075" s="338"/>
      <c r="Y1075" s="338"/>
      <c r="Z1075" s="338"/>
      <c r="AA1075" s="338"/>
      <c r="AB1075" s="338"/>
      <c r="AC1075" s="338"/>
      <c r="AD1075" s="338"/>
      <c r="AE1075" s="338"/>
      <c r="AF1075" s="338"/>
      <c r="AG1075" s="338"/>
      <c r="AH1075" s="338"/>
      <c r="AI1075" s="338"/>
      <c r="AJ1075" s="338"/>
      <c r="AK1075" s="338"/>
      <c r="AL1075" s="338"/>
      <c r="AM1075" s="338"/>
      <c r="AN1075" s="338"/>
      <c r="AO1075" s="338"/>
      <c r="AP1075" s="338"/>
      <c r="AQ1075" s="338"/>
      <c r="AR1075" s="338"/>
      <c r="AS1075" s="338"/>
      <c r="AT1075" s="338"/>
      <c r="AU1075" s="338"/>
      <c r="AV1075" s="338"/>
      <c r="AW1075" s="338"/>
      <c r="AX1075" s="338"/>
      <c r="AY1075" s="338"/>
      <c r="AZ1075" s="338"/>
      <c r="BA1075" s="338"/>
      <c r="BB1075" s="338"/>
    </row>
    <row r="1076" spans="1:54" s="337" customFormat="1" ht="15.75" customHeight="1">
      <c r="A1076" s="83" t="s">
        <v>3270</v>
      </c>
      <c r="B1076" s="187" t="s">
        <v>3088</v>
      </c>
      <c r="C1076" s="338"/>
      <c r="D1076" s="338"/>
      <c r="E1076" s="338"/>
      <c r="F1076" s="338">
        <v>32</v>
      </c>
      <c r="G1076" s="84" t="s">
        <v>968</v>
      </c>
      <c r="H1076" s="338"/>
      <c r="I1076" s="338"/>
      <c r="J1076" s="338"/>
      <c r="K1076" s="338"/>
      <c r="L1076" s="338"/>
      <c r="M1076" s="338"/>
      <c r="N1076" s="338"/>
      <c r="O1076" s="338"/>
      <c r="P1076" s="338"/>
      <c r="Q1076" s="338"/>
      <c r="R1076" s="338"/>
      <c r="S1076" s="338"/>
      <c r="T1076" s="338"/>
      <c r="U1076" s="338"/>
      <c r="V1076" s="338"/>
      <c r="W1076" s="338"/>
      <c r="X1076" s="338"/>
      <c r="Y1076" s="338"/>
      <c r="Z1076" s="338"/>
      <c r="AA1076" s="338"/>
      <c r="AB1076" s="338"/>
      <c r="AC1076" s="338"/>
      <c r="AD1076" s="338"/>
      <c r="AE1076" s="338"/>
      <c r="AF1076" s="338"/>
      <c r="AG1076" s="338"/>
      <c r="AH1076" s="338"/>
      <c r="AI1076" s="338"/>
      <c r="AJ1076" s="338"/>
      <c r="AK1076" s="338"/>
      <c r="AL1076" s="338"/>
      <c r="AM1076" s="338"/>
      <c r="AN1076" s="338"/>
      <c r="AO1076" s="338"/>
      <c r="AP1076" s="338"/>
      <c r="AQ1076" s="338"/>
      <c r="AR1076" s="338"/>
      <c r="AS1076" s="338"/>
      <c r="AT1076" s="338"/>
      <c r="AU1076" s="338"/>
      <c r="AV1076" s="338"/>
      <c r="AW1076" s="338"/>
      <c r="AX1076" s="338"/>
      <c r="AY1076" s="338"/>
      <c r="AZ1076" s="338"/>
      <c r="BA1076" s="338"/>
      <c r="BB1076" s="338"/>
    </row>
    <row r="1077" spans="1:54" s="337" customFormat="1" ht="15.75" customHeight="1">
      <c r="A1077" s="83" t="s">
        <v>4106</v>
      </c>
      <c r="B1077" s="187" t="s">
        <v>3088</v>
      </c>
      <c r="C1077" s="338"/>
      <c r="D1077" s="338">
        <v>2980</v>
      </c>
      <c r="E1077" s="338">
        <v>4</v>
      </c>
      <c r="F1077" s="338">
        <v>38</v>
      </c>
      <c r="G1077" s="84" t="s">
        <v>760</v>
      </c>
      <c r="I1077" s="338"/>
      <c r="J1077" s="338"/>
      <c r="K1077" s="338"/>
      <c r="L1077" s="338"/>
      <c r="M1077" s="338"/>
      <c r="N1077" s="338"/>
      <c r="O1077" s="338"/>
      <c r="P1077" s="338"/>
      <c r="Q1077" s="338"/>
      <c r="R1077" s="338"/>
      <c r="S1077" s="338"/>
      <c r="T1077" s="338"/>
      <c r="U1077" s="338"/>
      <c r="V1077" s="338"/>
      <c r="W1077" s="338"/>
      <c r="X1077" s="338"/>
      <c r="Y1077" s="338"/>
      <c r="Z1077" s="338"/>
      <c r="AA1077" s="338"/>
      <c r="AB1077" s="338"/>
      <c r="AC1077" s="338"/>
      <c r="AD1077" s="338"/>
      <c r="AE1077" s="338"/>
      <c r="AF1077" s="338"/>
      <c r="AG1077" s="338"/>
      <c r="AH1077" s="338"/>
      <c r="AI1077" s="338"/>
      <c r="AJ1077" s="338"/>
      <c r="AK1077" s="338"/>
      <c r="AL1077" s="338"/>
      <c r="AM1077" s="338"/>
      <c r="AN1077" s="338"/>
      <c r="AO1077" s="338"/>
      <c r="AP1077" s="338"/>
      <c r="AQ1077" s="338"/>
      <c r="AR1077" s="338"/>
      <c r="AS1077" s="338"/>
      <c r="AT1077" s="338"/>
      <c r="AU1077" s="338"/>
      <c r="AV1077" s="338"/>
      <c r="AW1077" s="338"/>
      <c r="AX1077" s="338"/>
      <c r="AY1077" s="338"/>
      <c r="AZ1077" s="338"/>
      <c r="BA1077" s="338"/>
      <c r="BB1077" s="338"/>
    </row>
    <row r="1078" spans="1:54" s="337" customFormat="1" ht="15.75" customHeight="1">
      <c r="A1078" s="83"/>
      <c r="B1078" s="187" t="s">
        <v>3345</v>
      </c>
      <c r="C1078" s="338"/>
      <c r="D1078" s="338">
        <v>2130</v>
      </c>
      <c r="E1078" s="338">
        <v>10</v>
      </c>
      <c r="F1078" s="84" t="s">
        <v>2986</v>
      </c>
      <c r="G1078" s="84" t="s">
        <v>954</v>
      </c>
      <c r="H1078" s="338"/>
      <c r="I1078" s="338"/>
      <c r="J1078" s="338"/>
      <c r="K1078" s="338"/>
      <c r="L1078" s="338"/>
      <c r="M1078" s="338"/>
      <c r="N1078" s="338"/>
      <c r="O1078" s="338"/>
      <c r="P1078" s="338"/>
      <c r="Q1078" s="338"/>
      <c r="R1078" s="338"/>
      <c r="S1078" s="338"/>
      <c r="T1078" s="338"/>
      <c r="U1078" s="338"/>
      <c r="V1078" s="338"/>
      <c r="W1078" s="338"/>
      <c r="X1078" s="338"/>
      <c r="Y1078" s="338"/>
      <c r="Z1078" s="338"/>
      <c r="AA1078" s="338"/>
      <c r="AB1078" s="338"/>
      <c r="AC1078" s="338"/>
      <c r="AD1078" s="338"/>
      <c r="AE1078" s="338"/>
      <c r="AF1078" s="338"/>
      <c r="AG1078" s="338"/>
      <c r="AH1078" s="338"/>
      <c r="AI1078" s="338"/>
      <c r="AJ1078" s="338"/>
      <c r="AK1078" s="338"/>
      <c r="AL1078" s="338"/>
      <c r="AM1078" s="338"/>
      <c r="AN1078" s="338"/>
      <c r="AO1078" s="338"/>
      <c r="AP1078" s="338"/>
      <c r="AQ1078" s="338"/>
      <c r="AR1078" s="338"/>
      <c r="AS1078" s="338"/>
      <c r="AT1078" s="338"/>
      <c r="AU1078" s="338"/>
      <c r="AV1078" s="338"/>
      <c r="AW1078" s="338"/>
      <c r="AX1078" s="338"/>
      <c r="AY1078" s="338"/>
      <c r="AZ1078" s="338"/>
      <c r="BA1078" s="338"/>
      <c r="BB1078" s="338"/>
    </row>
    <row r="1079" spans="1:54" s="337" customFormat="1" ht="15.75" customHeight="1">
      <c r="A1079" s="83" t="s">
        <v>4108</v>
      </c>
      <c r="B1079" s="187" t="s">
        <v>3088</v>
      </c>
      <c r="C1079" s="338"/>
      <c r="D1079" s="338">
        <v>3550</v>
      </c>
      <c r="E1079" s="338">
        <v>0</v>
      </c>
      <c r="F1079" s="84" t="s">
        <v>796</v>
      </c>
      <c r="G1079" s="84" t="s">
        <v>796</v>
      </c>
      <c r="H1079" s="338"/>
      <c r="I1079" s="338"/>
      <c r="J1079" s="338"/>
      <c r="K1079" s="338"/>
      <c r="L1079" s="338"/>
      <c r="M1079" s="338"/>
      <c r="N1079" s="338"/>
      <c r="O1079" s="338"/>
      <c r="P1079" s="338"/>
      <c r="Q1079" s="338"/>
      <c r="R1079" s="338"/>
      <c r="S1079" s="338"/>
      <c r="T1079" s="338"/>
      <c r="U1079" s="338"/>
      <c r="V1079" s="338"/>
      <c r="W1079" s="338"/>
      <c r="X1079" s="338"/>
      <c r="Y1079" s="338"/>
      <c r="Z1079" s="338"/>
      <c r="AA1079" s="338"/>
      <c r="AB1079" s="338"/>
      <c r="AC1079" s="338"/>
      <c r="AD1079" s="338"/>
      <c r="AE1079" s="338"/>
      <c r="AF1079" s="338"/>
      <c r="AG1079" s="338"/>
      <c r="AH1079" s="338"/>
      <c r="AI1079" s="338"/>
      <c r="AJ1079" s="338"/>
      <c r="AK1079" s="338"/>
      <c r="AL1079" s="338"/>
      <c r="AM1079" s="338"/>
      <c r="AN1079" s="338"/>
      <c r="AO1079" s="338"/>
      <c r="AP1079" s="338"/>
      <c r="AQ1079" s="338"/>
      <c r="AR1079" s="338"/>
      <c r="AS1079" s="338"/>
      <c r="AT1079" s="338"/>
      <c r="AU1079" s="338"/>
      <c r="AV1079" s="338"/>
      <c r="AW1079" s="338"/>
      <c r="AX1079" s="338"/>
      <c r="AY1079" s="338"/>
      <c r="AZ1079" s="338"/>
      <c r="BA1079" s="338"/>
      <c r="BB1079" s="338"/>
    </row>
    <row r="1080" spans="1:54" s="337" customFormat="1" ht="15.75" customHeight="1">
      <c r="A1080" s="83"/>
      <c r="B1080" s="187" t="s">
        <v>3345</v>
      </c>
      <c r="C1080" s="338"/>
      <c r="D1080" s="338">
        <v>3300</v>
      </c>
      <c r="E1080" s="338">
        <v>0</v>
      </c>
      <c r="F1080" s="84" t="s">
        <v>808</v>
      </c>
      <c r="G1080" s="84" t="s">
        <v>808</v>
      </c>
      <c r="H1080" s="338"/>
      <c r="I1080" s="338"/>
      <c r="J1080" s="338"/>
      <c r="K1080" s="338"/>
      <c r="L1080" s="338"/>
      <c r="M1080" s="338"/>
      <c r="N1080" s="338"/>
      <c r="O1080" s="338"/>
      <c r="P1080" s="338"/>
      <c r="Q1080" s="338"/>
      <c r="R1080" s="338"/>
      <c r="S1080" s="338"/>
      <c r="T1080" s="338"/>
      <c r="U1080" s="338"/>
      <c r="V1080" s="338"/>
      <c r="W1080" s="338"/>
      <c r="X1080" s="338"/>
      <c r="Y1080" s="338"/>
      <c r="Z1080" s="338"/>
      <c r="AA1080" s="338"/>
      <c r="AB1080" s="338"/>
      <c r="AC1080" s="338"/>
      <c r="AD1080" s="338"/>
      <c r="AE1080" s="338"/>
      <c r="AF1080" s="338"/>
      <c r="AG1080" s="338"/>
      <c r="AH1080" s="338"/>
      <c r="AI1080" s="338"/>
      <c r="AJ1080" s="338"/>
      <c r="AK1080" s="338"/>
      <c r="AL1080" s="338"/>
      <c r="AM1080" s="338"/>
      <c r="AN1080" s="338"/>
      <c r="AO1080" s="338"/>
      <c r="AP1080" s="338"/>
      <c r="AQ1080" s="338"/>
      <c r="AR1080" s="338"/>
      <c r="AS1080" s="338"/>
      <c r="AT1080" s="338"/>
      <c r="AU1080" s="338"/>
      <c r="AV1080" s="338"/>
      <c r="AW1080" s="338"/>
      <c r="AX1080" s="338"/>
      <c r="AY1080" s="338"/>
      <c r="AZ1080" s="338"/>
      <c r="BA1080" s="338"/>
      <c r="BB1080" s="338"/>
    </row>
    <row r="1081" spans="1:54" s="337" customFormat="1" ht="15.75" customHeight="1">
      <c r="A1081" s="83"/>
      <c r="B1081" s="187" t="s">
        <v>3454</v>
      </c>
      <c r="C1081" s="338"/>
      <c r="D1081" s="338">
        <v>3230</v>
      </c>
      <c r="E1081" s="338">
        <v>1</v>
      </c>
      <c r="F1081" s="84" t="s">
        <v>788</v>
      </c>
      <c r="G1081" s="84" t="s">
        <v>796</v>
      </c>
      <c r="H1081" s="338"/>
      <c r="I1081" s="338"/>
      <c r="J1081" s="338"/>
      <c r="K1081" s="338"/>
      <c r="L1081" s="338"/>
      <c r="M1081" s="338"/>
      <c r="N1081" s="338"/>
      <c r="O1081" s="338"/>
      <c r="P1081" s="338"/>
      <c r="Q1081" s="338"/>
      <c r="R1081" s="338"/>
      <c r="S1081" s="338"/>
      <c r="T1081" s="338"/>
      <c r="U1081" s="338"/>
      <c r="V1081" s="338"/>
      <c r="W1081" s="338"/>
      <c r="X1081" s="338"/>
      <c r="Y1081" s="338"/>
      <c r="Z1081" s="338"/>
      <c r="AA1081" s="338"/>
      <c r="AB1081" s="338"/>
      <c r="AC1081" s="338"/>
      <c r="AD1081" s="338"/>
      <c r="AE1081" s="338"/>
      <c r="AF1081" s="338"/>
      <c r="AG1081" s="338"/>
      <c r="AH1081" s="338"/>
      <c r="AI1081" s="338"/>
      <c r="AJ1081" s="338"/>
      <c r="AK1081" s="338"/>
      <c r="AL1081" s="338"/>
      <c r="AM1081" s="338"/>
      <c r="AN1081" s="338"/>
      <c r="AO1081" s="338"/>
      <c r="AP1081" s="338"/>
      <c r="AQ1081" s="338"/>
      <c r="AR1081" s="338"/>
      <c r="AS1081" s="338"/>
      <c r="AT1081" s="338"/>
      <c r="AU1081" s="338"/>
      <c r="AV1081" s="338"/>
      <c r="AW1081" s="338"/>
      <c r="AX1081" s="338"/>
      <c r="AY1081" s="338"/>
      <c r="AZ1081" s="338"/>
      <c r="BA1081" s="338"/>
      <c r="BB1081" s="338"/>
    </row>
    <row r="1082" spans="1:54" s="337" customFormat="1" ht="15.75" customHeight="1">
      <c r="A1082" s="83"/>
      <c r="B1082" s="187" t="s">
        <v>3428</v>
      </c>
      <c r="C1082" s="338"/>
      <c r="D1082" s="338">
        <v>2170</v>
      </c>
      <c r="E1082" s="338">
        <v>5</v>
      </c>
      <c r="F1082" s="84" t="s">
        <v>826</v>
      </c>
      <c r="G1082" s="84" t="s">
        <v>849</v>
      </c>
      <c r="H1082" s="338"/>
      <c r="I1082" s="338"/>
      <c r="J1082" s="338"/>
      <c r="K1082" s="338"/>
      <c r="L1082" s="338"/>
      <c r="M1082" s="338"/>
      <c r="N1082" s="338"/>
      <c r="O1082" s="338"/>
      <c r="P1082" s="338"/>
      <c r="Q1082" s="338"/>
      <c r="R1082" s="338"/>
      <c r="S1082" s="338"/>
      <c r="T1082" s="338"/>
      <c r="U1082" s="338"/>
      <c r="V1082" s="338"/>
      <c r="W1082" s="338"/>
      <c r="X1082" s="338"/>
      <c r="Y1082" s="338"/>
      <c r="Z1082" s="338"/>
      <c r="AA1082" s="338"/>
      <c r="AB1082" s="338"/>
      <c r="AC1082" s="338"/>
      <c r="AD1082" s="338"/>
      <c r="AE1082" s="338"/>
      <c r="AF1082" s="338"/>
      <c r="AG1082" s="338"/>
      <c r="AH1082" s="338"/>
      <c r="AI1082" s="338"/>
      <c r="AJ1082" s="338"/>
      <c r="AK1082" s="338"/>
      <c r="AL1082" s="338"/>
      <c r="AM1082" s="338"/>
      <c r="AN1082" s="338"/>
      <c r="AO1082" s="338"/>
      <c r="AP1082" s="338"/>
      <c r="AQ1082" s="338"/>
      <c r="AR1082" s="338"/>
      <c r="AS1082" s="338"/>
      <c r="AT1082" s="338"/>
      <c r="AU1082" s="338"/>
      <c r="AV1082" s="338"/>
      <c r="AW1082" s="338"/>
      <c r="AX1082" s="338"/>
      <c r="AY1082" s="338"/>
      <c r="AZ1082" s="338"/>
      <c r="BA1082" s="338"/>
      <c r="BB1082" s="338"/>
    </row>
    <row r="1083" spans="1:54" s="337" customFormat="1" ht="15.75" customHeight="1">
      <c r="A1083" s="83"/>
      <c r="B1083" s="187" t="s">
        <v>3429</v>
      </c>
      <c r="C1083" s="338"/>
      <c r="D1083" s="338">
        <v>3350</v>
      </c>
      <c r="E1083" s="338">
        <v>0</v>
      </c>
      <c r="F1083" s="84" t="s">
        <v>786</v>
      </c>
      <c r="G1083" s="84" t="s">
        <v>786</v>
      </c>
      <c r="H1083" s="338"/>
      <c r="I1083" s="338"/>
      <c r="J1083" s="338"/>
      <c r="K1083" s="338"/>
      <c r="L1083" s="338"/>
      <c r="M1083" s="338"/>
      <c r="N1083" s="338"/>
      <c r="O1083" s="338"/>
      <c r="P1083" s="338"/>
      <c r="Q1083" s="338"/>
      <c r="R1083" s="338"/>
      <c r="S1083" s="338"/>
      <c r="T1083" s="338"/>
      <c r="U1083" s="338"/>
      <c r="V1083" s="338"/>
      <c r="W1083" s="338"/>
      <c r="X1083" s="338"/>
      <c r="Y1083" s="338"/>
      <c r="Z1083" s="338"/>
      <c r="AA1083" s="338"/>
      <c r="AB1083" s="338"/>
      <c r="AC1083" s="338"/>
      <c r="AD1083" s="338"/>
      <c r="AE1083" s="338"/>
      <c r="AF1083" s="338"/>
      <c r="AG1083" s="338"/>
      <c r="AH1083" s="338"/>
      <c r="AI1083" s="338"/>
      <c r="AJ1083" s="338"/>
      <c r="AK1083" s="338"/>
      <c r="AL1083" s="338"/>
      <c r="AM1083" s="338"/>
      <c r="AN1083" s="338"/>
      <c r="AO1083" s="338"/>
      <c r="AP1083" s="338"/>
      <c r="AQ1083" s="338"/>
      <c r="AR1083" s="338"/>
      <c r="AS1083" s="338"/>
      <c r="AT1083" s="338"/>
      <c r="AU1083" s="338"/>
      <c r="AV1083" s="338"/>
      <c r="AW1083" s="338"/>
      <c r="AX1083" s="338"/>
      <c r="AY1083" s="338"/>
      <c r="AZ1083" s="338"/>
      <c r="BA1083" s="338"/>
      <c r="BB1083" s="338"/>
    </row>
    <row r="1084" spans="1:54" s="337" customFormat="1" ht="15.75" customHeight="1">
      <c r="A1084" s="83"/>
      <c r="B1084" s="187" t="s">
        <v>3430</v>
      </c>
      <c r="C1084" s="338"/>
      <c r="D1084" s="338">
        <v>3450</v>
      </c>
      <c r="E1084" s="338">
        <v>0</v>
      </c>
      <c r="F1084" s="84" t="s">
        <v>808</v>
      </c>
      <c r="G1084" s="84" t="s">
        <v>808</v>
      </c>
      <c r="H1084" s="338"/>
      <c r="I1084" s="338"/>
      <c r="J1084" s="338"/>
      <c r="K1084" s="338"/>
      <c r="L1084" s="338"/>
      <c r="M1084" s="338"/>
      <c r="N1084" s="338"/>
      <c r="O1084" s="338"/>
      <c r="P1084" s="338"/>
      <c r="Q1084" s="338"/>
      <c r="R1084" s="338"/>
      <c r="S1084" s="338"/>
      <c r="T1084" s="338"/>
      <c r="U1084" s="338"/>
      <c r="V1084" s="338"/>
      <c r="W1084" s="338"/>
      <c r="X1084" s="338"/>
      <c r="Y1084" s="338"/>
      <c r="Z1084" s="338"/>
      <c r="AA1084" s="338"/>
      <c r="AB1084" s="338"/>
      <c r="AC1084" s="338"/>
      <c r="AD1084" s="338"/>
      <c r="AE1084" s="338"/>
      <c r="AF1084" s="338"/>
      <c r="AG1084" s="338"/>
      <c r="AH1084" s="338"/>
      <c r="AI1084" s="338"/>
      <c r="AJ1084" s="338"/>
      <c r="AK1084" s="338"/>
      <c r="AL1084" s="338"/>
      <c r="AM1084" s="338"/>
      <c r="AN1084" s="338"/>
      <c r="AO1084" s="338"/>
      <c r="AP1084" s="338"/>
      <c r="AQ1084" s="338"/>
      <c r="AR1084" s="338"/>
      <c r="AS1084" s="338"/>
      <c r="AT1084" s="338"/>
      <c r="AU1084" s="338"/>
      <c r="AV1084" s="338"/>
      <c r="AW1084" s="338"/>
      <c r="AX1084" s="338"/>
      <c r="AY1084" s="338"/>
      <c r="AZ1084" s="338"/>
      <c r="BA1084" s="338"/>
      <c r="BB1084" s="338"/>
    </row>
    <row r="1085" spans="1:54" s="337" customFormat="1" ht="15.75" customHeight="1">
      <c r="A1085" s="83"/>
      <c r="B1085" s="187" t="s">
        <v>3431</v>
      </c>
      <c r="C1085" s="338"/>
      <c r="D1085" s="338">
        <v>3100</v>
      </c>
      <c r="E1085" s="338">
        <v>0</v>
      </c>
      <c r="F1085" s="84" t="s">
        <v>895</v>
      </c>
      <c r="G1085" s="84" t="s">
        <v>895</v>
      </c>
      <c r="H1085" s="338"/>
      <c r="I1085" s="338"/>
      <c r="J1085" s="338"/>
      <c r="K1085" s="338"/>
      <c r="L1085" s="338"/>
      <c r="M1085" s="338"/>
      <c r="N1085" s="338"/>
      <c r="O1085" s="338"/>
      <c r="P1085" s="338"/>
      <c r="Q1085" s="338"/>
      <c r="R1085" s="338"/>
      <c r="S1085" s="338"/>
      <c r="T1085" s="338"/>
      <c r="U1085" s="338"/>
      <c r="V1085" s="338"/>
      <c r="W1085" s="338"/>
      <c r="X1085" s="338"/>
      <c r="Y1085" s="338"/>
      <c r="Z1085" s="338"/>
      <c r="AA1085" s="338"/>
      <c r="AB1085" s="338"/>
      <c r="AC1085" s="338"/>
      <c r="AD1085" s="338"/>
      <c r="AE1085" s="338"/>
      <c r="AF1085" s="338"/>
      <c r="AG1085" s="338"/>
      <c r="AH1085" s="338"/>
      <c r="AI1085" s="338"/>
      <c r="AJ1085" s="338"/>
      <c r="AK1085" s="338"/>
      <c r="AL1085" s="338"/>
      <c r="AM1085" s="338"/>
      <c r="AN1085" s="338"/>
      <c r="AO1085" s="338"/>
      <c r="AP1085" s="338"/>
      <c r="AQ1085" s="338"/>
      <c r="AR1085" s="338"/>
      <c r="AS1085" s="338"/>
      <c r="AT1085" s="338"/>
      <c r="AU1085" s="338"/>
      <c r="AV1085" s="338"/>
      <c r="AW1085" s="338"/>
      <c r="AX1085" s="338"/>
      <c r="AY1085" s="338"/>
      <c r="AZ1085" s="338"/>
      <c r="BA1085" s="338"/>
      <c r="BB1085" s="338"/>
    </row>
    <row r="1086" spans="1:54" s="337" customFormat="1" ht="15.75" customHeight="1">
      <c r="A1086" s="83"/>
      <c r="B1086" s="187" t="s">
        <v>3432</v>
      </c>
      <c r="C1086" s="338"/>
      <c r="D1086" s="338">
        <v>2950</v>
      </c>
      <c r="E1086" s="338">
        <v>0</v>
      </c>
      <c r="F1086" s="84" t="s">
        <v>779</v>
      </c>
      <c r="G1086" s="84" t="s">
        <v>779</v>
      </c>
      <c r="H1086" s="338"/>
      <c r="I1086" s="338"/>
      <c r="J1086" s="338"/>
      <c r="K1086" s="338"/>
      <c r="L1086" s="338"/>
      <c r="M1086" s="338"/>
      <c r="N1086" s="338"/>
      <c r="O1086" s="338"/>
      <c r="P1086" s="338"/>
      <c r="Q1086" s="338"/>
      <c r="R1086" s="338"/>
      <c r="S1086" s="338"/>
      <c r="T1086" s="338"/>
      <c r="U1086" s="338"/>
      <c r="V1086" s="338"/>
      <c r="W1086" s="338"/>
      <c r="X1086" s="338"/>
      <c r="Y1086" s="338"/>
      <c r="Z1086" s="338"/>
      <c r="AA1086" s="338"/>
      <c r="AB1086" s="338"/>
      <c r="AC1086" s="338"/>
      <c r="AD1086" s="338"/>
      <c r="AE1086" s="338"/>
      <c r="AF1086" s="338"/>
      <c r="AG1086" s="338"/>
      <c r="AH1086" s="338"/>
      <c r="AI1086" s="338"/>
      <c r="AJ1086" s="338"/>
      <c r="AK1086" s="338"/>
      <c r="AL1086" s="338"/>
      <c r="AM1086" s="338"/>
      <c r="AN1086" s="338"/>
      <c r="AO1086" s="338"/>
      <c r="AP1086" s="338"/>
      <c r="AQ1086" s="338"/>
      <c r="AR1086" s="338"/>
      <c r="AS1086" s="338"/>
      <c r="AT1086" s="338"/>
      <c r="AU1086" s="338"/>
      <c r="AV1086" s="338"/>
      <c r="AW1086" s="338"/>
      <c r="AX1086" s="338"/>
      <c r="AY1086" s="338"/>
      <c r="AZ1086" s="338"/>
      <c r="BA1086" s="338"/>
      <c r="BB1086" s="338"/>
    </row>
    <row r="1087" spans="1:54" s="337" customFormat="1" ht="15.75" customHeight="1">
      <c r="A1087" s="342" t="s">
        <v>4112</v>
      </c>
      <c r="B1087" s="187" t="s">
        <v>3088</v>
      </c>
      <c r="C1087" s="338"/>
      <c r="D1087" s="338">
        <v>2200</v>
      </c>
      <c r="E1087" s="338"/>
      <c r="F1087" s="338">
        <v>32</v>
      </c>
      <c r="G1087" s="338">
        <v>32</v>
      </c>
      <c r="H1087" s="338"/>
      <c r="I1087" s="84" t="s">
        <v>1118</v>
      </c>
      <c r="J1087" s="338"/>
      <c r="K1087" s="338"/>
      <c r="L1087" s="338"/>
      <c r="M1087" s="338"/>
      <c r="N1087" s="338"/>
      <c r="O1087" s="338"/>
      <c r="P1087" s="338"/>
      <c r="Q1087" s="338"/>
      <c r="R1087" s="338"/>
      <c r="S1087" s="338"/>
      <c r="T1087" s="338"/>
      <c r="U1087" s="338"/>
      <c r="V1087" s="338"/>
      <c r="W1087" s="338"/>
      <c r="X1087" s="338"/>
      <c r="Y1087" s="338"/>
      <c r="Z1087" s="338"/>
      <c r="AA1087" s="338"/>
      <c r="AB1087" s="338"/>
      <c r="AC1087" s="338"/>
      <c r="AD1087" s="338"/>
      <c r="AE1087" s="338"/>
      <c r="AF1087" s="338"/>
      <c r="AG1087" s="338"/>
      <c r="AH1087" s="338"/>
      <c r="AI1087" s="338"/>
      <c r="AJ1087" s="338"/>
      <c r="AK1087" s="338"/>
      <c r="AL1087" s="338"/>
      <c r="AM1087" s="338"/>
      <c r="AN1087" s="338"/>
      <c r="AO1087" s="338"/>
      <c r="AP1087" s="338"/>
      <c r="AQ1087" s="338"/>
      <c r="AR1087" s="338"/>
      <c r="AS1087" s="338"/>
      <c r="AT1087" s="338"/>
      <c r="AU1087" s="338"/>
      <c r="AV1087" s="338"/>
      <c r="AW1087" s="338"/>
      <c r="AX1087" s="338"/>
      <c r="AY1087" s="338"/>
      <c r="AZ1087" s="338"/>
      <c r="BA1087" s="338"/>
      <c r="BB1087" s="338"/>
    </row>
    <row r="1088" spans="1:54" s="337" customFormat="1" ht="15.75" customHeight="1">
      <c r="A1088" s="83" t="s">
        <v>4114</v>
      </c>
      <c r="B1088" s="187" t="s">
        <v>3088</v>
      </c>
      <c r="C1088" s="338"/>
      <c r="D1088" s="338">
        <v>3650</v>
      </c>
      <c r="E1088" s="338"/>
      <c r="F1088" s="84" t="s">
        <v>4165</v>
      </c>
      <c r="G1088" s="338">
        <v>40</v>
      </c>
      <c r="H1088" s="338"/>
      <c r="I1088" s="338"/>
      <c r="J1088" s="338"/>
      <c r="K1088" s="338"/>
      <c r="L1088" s="338"/>
      <c r="M1088" s="338"/>
      <c r="N1088" s="338"/>
      <c r="O1088" s="338"/>
      <c r="P1088" s="338"/>
      <c r="Q1088" s="338"/>
      <c r="R1088" s="338"/>
      <c r="S1088" s="338"/>
      <c r="T1088" s="338"/>
      <c r="U1088" s="338"/>
      <c r="V1088" s="338"/>
      <c r="W1088" s="338"/>
      <c r="X1088" s="338"/>
      <c r="Y1088" s="338"/>
      <c r="Z1088" s="338"/>
      <c r="AA1088" s="338"/>
      <c r="AB1088" s="338"/>
      <c r="AC1088" s="338"/>
      <c r="AD1088" s="338"/>
      <c r="AE1088" s="338"/>
      <c r="AF1088" s="338"/>
      <c r="AG1088" s="338"/>
      <c r="AH1088" s="338"/>
      <c r="AI1088" s="338"/>
      <c r="AJ1088" s="338"/>
      <c r="AK1088" s="338"/>
      <c r="AL1088" s="338"/>
      <c r="AM1088" s="338"/>
      <c r="AN1088" s="338"/>
      <c r="AO1088" s="338"/>
      <c r="AP1088" s="338"/>
      <c r="AQ1088" s="338"/>
      <c r="AR1088" s="338"/>
      <c r="AS1088" s="338"/>
      <c r="AT1088" s="338"/>
      <c r="AU1088" s="338"/>
      <c r="AV1088" s="338"/>
      <c r="AW1088" s="338"/>
      <c r="AX1088" s="338"/>
      <c r="AY1088" s="338"/>
      <c r="AZ1088" s="338"/>
      <c r="BA1088" s="338"/>
      <c r="BB1088" s="338"/>
    </row>
    <row r="1089" spans="1:54" s="337" customFormat="1" ht="15.75" customHeight="1">
      <c r="A1089" s="83"/>
      <c r="B1089" s="187" t="s">
        <v>3345</v>
      </c>
      <c r="C1089" s="338"/>
      <c r="D1089" s="338">
        <v>2800</v>
      </c>
      <c r="E1089" s="338"/>
      <c r="F1089" s="84" t="s">
        <v>3555</v>
      </c>
      <c r="G1089" s="338">
        <v>35</v>
      </c>
      <c r="H1089" s="338"/>
      <c r="I1089" s="338"/>
      <c r="J1089" s="338"/>
      <c r="K1089" s="338"/>
      <c r="L1089" s="338"/>
      <c r="M1089" s="338"/>
      <c r="N1089" s="338"/>
      <c r="O1089" s="338"/>
      <c r="P1089" s="338"/>
      <c r="Q1089" s="338"/>
      <c r="R1089" s="338"/>
      <c r="S1089" s="338"/>
      <c r="T1089" s="338"/>
      <c r="U1089" s="338"/>
      <c r="V1089" s="338"/>
      <c r="W1089" s="338"/>
      <c r="X1089" s="338"/>
      <c r="Y1089" s="338"/>
      <c r="Z1089" s="338"/>
      <c r="AA1089" s="338"/>
      <c r="AB1089" s="338"/>
      <c r="AC1089" s="338"/>
      <c r="AD1089" s="338"/>
      <c r="AE1089" s="338"/>
      <c r="AF1089" s="338"/>
      <c r="AG1089" s="338"/>
      <c r="AH1089" s="338"/>
      <c r="AI1089" s="338"/>
      <c r="AJ1089" s="338"/>
      <c r="AK1089" s="338"/>
      <c r="AL1089" s="338"/>
      <c r="AM1089" s="338"/>
      <c r="AN1089" s="338"/>
      <c r="AO1089" s="338"/>
      <c r="AP1089" s="338"/>
      <c r="AQ1089" s="338"/>
      <c r="AR1089" s="338"/>
      <c r="AS1089" s="338"/>
      <c r="AT1089" s="338"/>
      <c r="AU1089" s="338"/>
      <c r="AV1089" s="338"/>
      <c r="AW1089" s="338"/>
      <c r="AX1089" s="338"/>
      <c r="AY1089" s="338"/>
      <c r="AZ1089" s="338"/>
      <c r="BA1089" s="338"/>
      <c r="BB1089" s="338"/>
    </row>
    <row r="1090" spans="1:54" s="337" customFormat="1" ht="15.75" customHeight="1">
      <c r="A1090" s="83"/>
      <c r="B1090" s="187" t="s">
        <v>3454</v>
      </c>
      <c r="C1090" s="338"/>
      <c r="D1090" s="338">
        <v>3200</v>
      </c>
      <c r="E1090" s="338"/>
      <c r="F1090" s="338">
        <v>27</v>
      </c>
      <c r="G1090" s="84" t="s">
        <v>760</v>
      </c>
      <c r="H1090" s="338"/>
      <c r="I1090" s="338"/>
      <c r="J1090" s="338"/>
      <c r="K1090" s="338"/>
      <c r="L1090" s="338"/>
      <c r="M1090" s="338"/>
      <c r="N1090" s="338"/>
      <c r="O1090" s="338"/>
      <c r="P1090" s="338"/>
      <c r="Q1090" s="338"/>
      <c r="R1090" s="338"/>
      <c r="S1090" s="338"/>
      <c r="T1090" s="338"/>
      <c r="U1090" s="338"/>
      <c r="V1090" s="338"/>
      <c r="W1090" s="338"/>
      <c r="X1090" s="338"/>
      <c r="Y1090" s="338"/>
      <c r="Z1090" s="338"/>
      <c r="AA1090" s="338"/>
      <c r="AB1090" s="338"/>
      <c r="AC1090" s="338"/>
      <c r="AD1090" s="338"/>
      <c r="AE1090" s="338"/>
      <c r="AF1090" s="338"/>
      <c r="AG1090" s="338"/>
      <c r="AH1090" s="338"/>
      <c r="AI1090" s="338"/>
      <c r="AJ1090" s="338"/>
      <c r="AK1090" s="338"/>
      <c r="AL1090" s="338"/>
      <c r="AM1090" s="338"/>
      <c r="AN1090" s="338"/>
      <c r="AO1090" s="338"/>
      <c r="AP1090" s="338"/>
      <c r="AQ1090" s="338"/>
      <c r="AR1090" s="338"/>
      <c r="AS1090" s="338"/>
      <c r="AT1090" s="338"/>
      <c r="AU1090" s="338"/>
      <c r="AV1090" s="338"/>
      <c r="AW1090" s="338"/>
      <c r="AX1090" s="338"/>
      <c r="AY1090" s="338"/>
      <c r="AZ1090" s="338"/>
      <c r="BA1090" s="338"/>
      <c r="BB1090" s="338"/>
    </row>
    <row r="1091" spans="1:54" s="337" customFormat="1" ht="15.75" customHeight="1">
      <c r="A1091" s="83"/>
      <c r="B1091" s="187" t="s">
        <v>3428</v>
      </c>
      <c r="C1091" s="338"/>
      <c r="D1091" s="338">
        <v>3750</v>
      </c>
      <c r="E1091" s="338"/>
      <c r="F1091" s="338">
        <v>26</v>
      </c>
      <c r="G1091" s="338">
        <v>40</v>
      </c>
      <c r="H1091" s="338"/>
      <c r="I1091" s="338"/>
      <c r="J1091" s="338"/>
      <c r="K1091" s="338"/>
      <c r="L1091" s="338"/>
      <c r="M1091" s="338"/>
      <c r="N1091" s="338"/>
      <c r="O1091" s="338"/>
      <c r="P1091" s="338"/>
      <c r="Q1091" s="338"/>
      <c r="R1091" s="338"/>
      <c r="S1091" s="338"/>
      <c r="T1091" s="338"/>
      <c r="U1091" s="338"/>
      <c r="V1091" s="338"/>
      <c r="W1091" s="338"/>
      <c r="X1091" s="338"/>
      <c r="Y1091" s="338"/>
      <c r="Z1091" s="338"/>
      <c r="AA1091" s="338"/>
      <c r="AB1091" s="338"/>
      <c r="AC1091" s="338"/>
      <c r="AD1091" s="338"/>
      <c r="AE1091" s="338"/>
      <c r="AF1091" s="338"/>
      <c r="AG1091" s="338"/>
      <c r="AH1091" s="338"/>
      <c r="AI1091" s="338"/>
      <c r="AJ1091" s="338"/>
      <c r="AK1091" s="338"/>
      <c r="AL1091" s="338"/>
      <c r="AM1091" s="338"/>
      <c r="AN1091" s="338"/>
      <c r="AO1091" s="338"/>
      <c r="AP1091" s="338"/>
      <c r="AQ1091" s="338"/>
      <c r="AR1091" s="338"/>
      <c r="AS1091" s="338"/>
      <c r="AT1091" s="338"/>
      <c r="AU1091" s="338"/>
      <c r="AV1091" s="338"/>
      <c r="AW1091" s="338"/>
      <c r="AX1091" s="338"/>
      <c r="AY1091" s="338"/>
      <c r="AZ1091" s="338"/>
      <c r="BA1091" s="338"/>
      <c r="BB1091" s="338"/>
    </row>
    <row r="1092" spans="1:54" s="337" customFormat="1" ht="15.75" customHeight="1">
      <c r="A1092" s="83" t="s">
        <v>4119</v>
      </c>
      <c r="B1092" s="187" t="s">
        <v>3088</v>
      </c>
      <c r="C1092" s="338"/>
      <c r="D1092" s="338">
        <v>2400</v>
      </c>
      <c r="E1092" s="338">
        <v>32</v>
      </c>
      <c r="F1092" s="338">
        <v>29</v>
      </c>
      <c r="G1092" s="84" t="s">
        <v>954</v>
      </c>
      <c r="H1092" s="338"/>
      <c r="I1092" s="338"/>
      <c r="J1092" s="338"/>
      <c r="K1092" s="338"/>
      <c r="L1092" s="338"/>
      <c r="M1092" s="338"/>
      <c r="N1092" s="338"/>
      <c r="O1092" s="338"/>
      <c r="P1092" s="338"/>
      <c r="Q1092" s="338"/>
      <c r="R1092" s="338"/>
      <c r="S1092" s="338"/>
      <c r="T1092" s="338"/>
      <c r="U1092" s="338"/>
      <c r="V1092" s="338"/>
      <c r="W1092" s="338"/>
      <c r="X1092" s="338"/>
      <c r="Y1092" s="338"/>
      <c r="Z1092" s="338"/>
      <c r="AA1092" s="338"/>
      <c r="AB1092" s="338"/>
      <c r="AC1092" s="338"/>
      <c r="AD1092" s="338"/>
      <c r="AE1092" s="338"/>
      <c r="AF1092" s="338"/>
      <c r="AG1092" s="338"/>
      <c r="AH1092" s="338"/>
      <c r="AI1092" s="338"/>
      <c r="AJ1092" s="338"/>
      <c r="AK1092" s="338"/>
      <c r="AL1092" s="338"/>
      <c r="AM1092" s="338"/>
      <c r="AN1092" s="338"/>
      <c r="AO1092" s="338"/>
      <c r="AP1092" s="338"/>
      <c r="AQ1092" s="338"/>
      <c r="AR1092" s="338"/>
      <c r="AS1092" s="338"/>
      <c r="AT1092" s="338"/>
      <c r="AU1092" s="338"/>
      <c r="AV1092" s="338"/>
      <c r="AW1092" s="338"/>
      <c r="AX1092" s="338"/>
      <c r="AY1092" s="338"/>
      <c r="AZ1092" s="338"/>
      <c r="BA1092" s="338"/>
      <c r="BB1092" s="338"/>
    </row>
    <row r="1093" spans="1:54" s="337" customFormat="1" ht="15.75" customHeight="1">
      <c r="A1093" s="83" t="s">
        <v>4122</v>
      </c>
      <c r="B1093" s="187" t="s">
        <v>4166</v>
      </c>
      <c r="C1093" s="338"/>
      <c r="D1093" s="338">
        <v>3255</v>
      </c>
      <c r="E1093" s="338">
        <v>4</v>
      </c>
      <c r="F1093" s="338"/>
      <c r="G1093" s="338">
        <v>39</v>
      </c>
      <c r="H1093" s="338"/>
      <c r="I1093" s="338"/>
      <c r="J1093" s="338"/>
      <c r="K1093" s="338"/>
      <c r="L1093" s="338"/>
      <c r="M1093" s="338"/>
      <c r="N1093" s="338"/>
      <c r="O1093" s="338"/>
      <c r="P1093" s="338"/>
      <c r="Q1093" s="338"/>
      <c r="R1093" s="338"/>
      <c r="S1093" s="338"/>
      <c r="T1093" s="338"/>
      <c r="U1093" s="338"/>
      <c r="V1093" s="338"/>
      <c r="W1093" s="338"/>
      <c r="X1093" s="338"/>
      <c r="Y1093" s="338"/>
      <c r="Z1093" s="338"/>
      <c r="AA1093" s="338"/>
      <c r="AB1093" s="338"/>
      <c r="AC1093" s="338"/>
      <c r="AD1093" s="338"/>
      <c r="AE1093" s="338"/>
      <c r="AF1093" s="338"/>
      <c r="AG1093" s="338"/>
      <c r="AH1093" s="338"/>
      <c r="AI1093" s="338"/>
      <c r="AJ1093" s="338"/>
      <c r="AK1093" s="338"/>
      <c r="AL1093" s="338"/>
      <c r="AM1093" s="338"/>
      <c r="AN1093" s="338"/>
      <c r="AO1093" s="338"/>
      <c r="AP1093" s="338"/>
      <c r="AQ1093" s="338"/>
      <c r="AR1093" s="338"/>
      <c r="AS1093" s="338"/>
      <c r="AT1093" s="338"/>
      <c r="AU1093" s="338"/>
      <c r="AV1093" s="338"/>
      <c r="AW1093" s="338"/>
      <c r="AX1093" s="338"/>
      <c r="AY1093" s="338"/>
      <c r="AZ1093" s="338"/>
      <c r="BA1093" s="338"/>
      <c r="BB1093" s="338"/>
    </row>
    <row r="1094" spans="1:54" s="337" customFormat="1" ht="15.75" customHeight="1">
      <c r="A1094" s="83" t="s">
        <v>4125</v>
      </c>
      <c r="B1094" s="187" t="s">
        <v>4167</v>
      </c>
      <c r="C1094" s="338"/>
      <c r="D1094" s="338"/>
      <c r="E1094" s="338"/>
      <c r="F1094" s="37" t="s">
        <v>4126</v>
      </c>
      <c r="G1094" s="189">
        <v>37.9</v>
      </c>
      <c r="H1094" s="338"/>
      <c r="I1094" s="338"/>
      <c r="J1094" s="338"/>
      <c r="K1094" s="338"/>
      <c r="L1094" s="338"/>
      <c r="M1094" s="338"/>
      <c r="N1094" s="338"/>
      <c r="O1094" s="338"/>
      <c r="P1094" s="338"/>
      <c r="Q1094" s="338"/>
      <c r="R1094" s="338"/>
      <c r="S1094" s="338"/>
      <c r="T1094" s="338"/>
      <c r="U1094" s="338"/>
      <c r="V1094" s="338"/>
      <c r="W1094" s="338"/>
      <c r="X1094" s="338"/>
      <c r="Y1094" s="338"/>
      <c r="Z1094" s="338"/>
      <c r="AA1094" s="338"/>
      <c r="AB1094" s="338"/>
      <c r="AC1094" s="338"/>
      <c r="AD1094" s="338"/>
      <c r="AE1094" s="338"/>
      <c r="AF1094" s="338"/>
      <c r="AG1094" s="338"/>
      <c r="AH1094" s="338"/>
      <c r="AI1094" s="338"/>
      <c r="AJ1094" s="338"/>
      <c r="AK1094" s="338"/>
      <c r="AL1094" s="338"/>
      <c r="AM1094" s="338"/>
      <c r="AN1094" s="338"/>
      <c r="AO1094" s="338"/>
      <c r="AP1094" s="338"/>
      <c r="AQ1094" s="338"/>
      <c r="AR1094" s="338"/>
      <c r="AS1094" s="338"/>
      <c r="AT1094" s="338"/>
      <c r="AU1094" s="338"/>
      <c r="AV1094" s="338"/>
      <c r="AW1094" s="338"/>
      <c r="AX1094" s="338"/>
      <c r="AY1094" s="338"/>
      <c r="AZ1094" s="338"/>
      <c r="BA1094" s="338"/>
      <c r="BB1094" s="338"/>
    </row>
    <row r="1095" spans="1:54" s="337" customFormat="1" ht="15.75" customHeight="1">
      <c r="A1095" s="83" t="s">
        <v>4127</v>
      </c>
      <c r="B1095" s="187" t="s">
        <v>2980</v>
      </c>
      <c r="C1095" s="338"/>
      <c r="D1095" s="338"/>
      <c r="E1095" s="338"/>
      <c r="F1095" s="338"/>
      <c r="G1095" s="338"/>
      <c r="H1095" s="338"/>
      <c r="I1095" s="338"/>
      <c r="J1095" s="338"/>
      <c r="K1095" s="338"/>
      <c r="L1095" s="338"/>
      <c r="M1095" s="338"/>
      <c r="N1095" s="338"/>
      <c r="O1095" s="338"/>
      <c r="P1095" s="338"/>
      <c r="Q1095" s="338"/>
      <c r="R1095" s="338"/>
      <c r="S1095" s="338"/>
      <c r="T1095" s="338"/>
      <c r="U1095" s="338"/>
      <c r="V1095" s="338"/>
      <c r="W1095" s="338"/>
      <c r="X1095" s="338"/>
      <c r="Y1095" s="338"/>
      <c r="Z1095" s="338"/>
      <c r="AA1095" s="338"/>
      <c r="AB1095" s="338"/>
      <c r="AC1095" s="338"/>
      <c r="AD1095" s="338"/>
      <c r="AE1095" s="338"/>
      <c r="AF1095" s="338"/>
      <c r="AG1095" s="338"/>
      <c r="AH1095" s="338"/>
      <c r="AI1095" s="338"/>
      <c r="AJ1095" s="338"/>
      <c r="AK1095" s="338"/>
      <c r="AL1095" s="338"/>
      <c r="AM1095" s="338"/>
      <c r="AN1095" s="338"/>
      <c r="AO1095" s="338"/>
      <c r="AP1095" s="338"/>
      <c r="AQ1095" s="338"/>
      <c r="AR1095" s="338"/>
      <c r="AS1095" s="338"/>
      <c r="AT1095" s="338"/>
      <c r="AU1095" s="338"/>
      <c r="AV1095" s="338"/>
      <c r="AW1095" s="338"/>
      <c r="AX1095" s="338"/>
      <c r="AY1095" s="338"/>
      <c r="AZ1095" s="338"/>
      <c r="BA1095" s="338"/>
      <c r="BB1095" s="338"/>
    </row>
    <row r="1096" spans="1:54" s="337" customFormat="1" ht="15.75" customHeight="1">
      <c r="A1096" s="83" t="s">
        <v>4129</v>
      </c>
      <c r="B1096" s="187" t="s">
        <v>3334</v>
      </c>
      <c r="C1096" s="84" t="s">
        <v>4168</v>
      </c>
      <c r="D1096" s="338">
        <v>3200</v>
      </c>
      <c r="E1096" s="338"/>
      <c r="F1096" s="338"/>
      <c r="G1096" s="338">
        <v>39.6</v>
      </c>
      <c r="J1096" s="338"/>
      <c r="K1096" s="338"/>
      <c r="L1096" s="338"/>
      <c r="M1096" s="338"/>
      <c r="N1096" s="338"/>
      <c r="O1096" s="338"/>
      <c r="P1096" s="338"/>
      <c r="Q1096" s="338"/>
      <c r="R1096" s="338"/>
      <c r="S1096" s="338"/>
      <c r="T1096" s="338"/>
      <c r="U1096" s="338"/>
      <c r="V1096" s="338"/>
      <c r="W1096" s="338"/>
      <c r="X1096" s="338"/>
      <c r="Y1096" s="338"/>
      <c r="Z1096" s="338"/>
      <c r="AA1096" s="338"/>
      <c r="AB1096" s="338"/>
      <c r="AC1096" s="338"/>
      <c r="AD1096" s="338"/>
      <c r="AE1096" s="338"/>
      <c r="AF1096" s="338"/>
      <c r="AG1096" s="338"/>
      <c r="AH1096" s="338"/>
      <c r="AI1096" s="338"/>
      <c r="AJ1096" s="338"/>
      <c r="AK1096" s="338"/>
      <c r="AL1096" s="338"/>
      <c r="AM1096" s="338"/>
      <c r="AN1096" s="338"/>
      <c r="AO1096" s="338"/>
      <c r="AP1096" s="338"/>
      <c r="AQ1096" s="338"/>
      <c r="AR1096" s="338"/>
      <c r="AS1096" s="338"/>
      <c r="AT1096" s="338"/>
      <c r="AU1096" s="338"/>
      <c r="AV1096" s="338"/>
      <c r="AW1096" s="338"/>
      <c r="AX1096" s="338"/>
      <c r="AY1096" s="338"/>
      <c r="AZ1096" s="338"/>
      <c r="BA1096" s="338"/>
      <c r="BB1096" s="338"/>
    </row>
    <row r="1097" spans="1:54" s="337" customFormat="1" ht="15.75" customHeight="1">
      <c r="A1097" s="83"/>
      <c r="B1097" s="187" t="s">
        <v>4169</v>
      </c>
      <c r="C1097" s="84" t="s">
        <v>4170</v>
      </c>
      <c r="D1097" s="338">
        <v>3430</v>
      </c>
      <c r="E1097" s="338"/>
      <c r="F1097" s="338"/>
      <c r="G1097" s="338">
        <v>39.5</v>
      </c>
      <c r="H1097" s="338"/>
      <c r="I1097" s="338"/>
      <c r="J1097" s="338"/>
      <c r="K1097" s="338"/>
      <c r="L1097" s="338"/>
      <c r="M1097" s="338"/>
      <c r="N1097" s="338"/>
      <c r="O1097" s="338"/>
      <c r="P1097" s="338"/>
      <c r="Q1097" s="338"/>
      <c r="R1097" s="338"/>
      <c r="S1097" s="338"/>
      <c r="T1097" s="338"/>
      <c r="U1097" s="338"/>
      <c r="V1097" s="338"/>
      <c r="W1097" s="338"/>
      <c r="X1097" s="338"/>
      <c r="Y1097" s="338"/>
      <c r="Z1097" s="338"/>
      <c r="AA1097" s="338"/>
      <c r="AB1097" s="338"/>
      <c r="AC1097" s="338"/>
      <c r="AD1097" s="338"/>
      <c r="AE1097" s="338"/>
      <c r="AF1097" s="338"/>
      <c r="AG1097" s="338"/>
      <c r="AH1097" s="338"/>
      <c r="AI1097" s="338"/>
      <c r="AJ1097" s="338"/>
      <c r="AK1097" s="338"/>
      <c r="AL1097" s="338"/>
      <c r="AM1097" s="338"/>
      <c r="AN1097" s="338"/>
      <c r="AO1097" s="338"/>
      <c r="AP1097" s="338"/>
      <c r="AQ1097" s="338"/>
      <c r="AR1097" s="338"/>
      <c r="AS1097" s="338"/>
      <c r="AT1097" s="338"/>
      <c r="AU1097" s="338"/>
      <c r="AV1097" s="338"/>
      <c r="AW1097" s="338"/>
      <c r="AX1097" s="338"/>
      <c r="AY1097" s="338"/>
      <c r="AZ1097" s="338"/>
      <c r="BA1097" s="338"/>
      <c r="BB1097" s="338"/>
    </row>
    <row r="1098" spans="1:54" s="337" customFormat="1" ht="15.75" customHeight="1">
      <c r="A1098" s="83"/>
      <c r="B1098" s="187" t="s">
        <v>4171</v>
      </c>
      <c r="C1098" s="84" t="s">
        <v>4172</v>
      </c>
      <c r="D1098" s="338">
        <v>3270</v>
      </c>
      <c r="E1098" s="338"/>
      <c r="F1098" s="338"/>
      <c r="G1098" s="338">
        <v>38.5</v>
      </c>
      <c r="H1098" s="338"/>
      <c r="I1098" s="338"/>
      <c r="J1098" s="338"/>
      <c r="K1098" s="338"/>
      <c r="L1098" s="338"/>
      <c r="M1098" s="338"/>
      <c r="N1098" s="338"/>
      <c r="O1098" s="338"/>
      <c r="P1098" s="338"/>
      <c r="Q1098" s="338"/>
      <c r="R1098" s="338"/>
      <c r="S1098" s="338"/>
      <c r="T1098" s="338"/>
      <c r="U1098" s="338"/>
      <c r="V1098" s="338"/>
      <c r="W1098" s="338"/>
      <c r="X1098" s="338"/>
      <c r="Y1098" s="338"/>
      <c r="Z1098" s="338"/>
      <c r="AA1098" s="338"/>
      <c r="AB1098" s="338"/>
      <c r="AC1098" s="338"/>
      <c r="AD1098" s="338"/>
      <c r="AE1098" s="338"/>
      <c r="AF1098" s="338"/>
      <c r="AG1098" s="338"/>
      <c r="AH1098" s="338"/>
      <c r="AI1098" s="338"/>
      <c r="AJ1098" s="338"/>
      <c r="AK1098" s="338"/>
      <c r="AL1098" s="338"/>
      <c r="AM1098" s="338"/>
      <c r="AN1098" s="338"/>
      <c r="AO1098" s="338"/>
      <c r="AP1098" s="338"/>
      <c r="AQ1098" s="338"/>
      <c r="AR1098" s="338"/>
      <c r="AS1098" s="338"/>
      <c r="AT1098" s="338"/>
      <c r="AU1098" s="338"/>
      <c r="AV1098" s="338"/>
      <c r="AW1098" s="338"/>
      <c r="AX1098" s="338"/>
      <c r="AY1098" s="338"/>
      <c r="AZ1098" s="338"/>
      <c r="BA1098" s="338"/>
      <c r="BB1098" s="338"/>
    </row>
    <row r="1099" spans="1:54" s="337" customFormat="1" ht="15.75" customHeight="1">
      <c r="A1099" s="83" t="s">
        <v>4133</v>
      </c>
      <c r="B1099" s="187" t="s">
        <v>3088</v>
      </c>
      <c r="C1099" s="338"/>
      <c r="D1099" s="338">
        <v>3580</v>
      </c>
      <c r="E1099" s="338">
        <v>14</v>
      </c>
      <c r="F1099" s="338">
        <v>35</v>
      </c>
      <c r="G1099" s="338">
        <v>37</v>
      </c>
      <c r="H1099" s="338"/>
      <c r="I1099" s="338"/>
      <c r="J1099" s="338"/>
      <c r="K1099" s="338"/>
      <c r="L1099" s="338"/>
      <c r="M1099" s="338"/>
      <c r="N1099" s="338"/>
      <c r="O1099" s="338"/>
      <c r="P1099" s="338"/>
      <c r="Q1099" s="338"/>
      <c r="R1099" s="338"/>
      <c r="S1099" s="338"/>
      <c r="T1099" s="338"/>
      <c r="U1099" s="338"/>
      <c r="V1099" s="338"/>
      <c r="W1099" s="338"/>
      <c r="X1099" s="338"/>
      <c r="Y1099" s="338"/>
      <c r="Z1099" s="338"/>
      <c r="AA1099" s="338"/>
      <c r="AB1099" s="338"/>
      <c r="AC1099" s="338"/>
      <c r="AD1099" s="338"/>
      <c r="AE1099" s="338"/>
      <c r="AF1099" s="338"/>
      <c r="AG1099" s="338"/>
      <c r="AH1099" s="338"/>
      <c r="AI1099" s="338"/>
      <c r="AJ1099" s="338"/>
      <c r="AK1099" s="338"/>
      <c r="AL1099" s="338"/>
      <c r="AM1099" s="338"/>
      <c r="AN1099" s="338"/>
      <c r="AO1099" s="338"/>
      <c r="AP1099" s="338"/>
      <c r="AQ1099" s="338"/>
      <c r="AR1099" s="338"/>
      <c r="AS1099" s="338"/>
      <c r="AT1099" s="338"/>
      <c r="AU1099" s="338"/>
      <c r="AV1099" s="338"/>
      <c r="AW1099" s="338"/>
      <c r="AX1099" s="338"/>
      <c r="AY1099" s="338"/>
      <c r="AZ1099" s="338"/>
      <c r="BA1099" s="338"/>
      <c r="BB1099" s="338"/>
    </row>
    <row r="1100" spans="1:54" s="337" customFormat="1" ht="15.75" customHeight="1">
      <c r="A1100" s="83" t="s">
        <v>4027</v>
      </c>
      <c r="B1100" s="187" t="s">
        <v>4173</v>
      </c>
      <c r="C1100" s="338"/>
      <c r="D1100" s="338"/>
      <c r="E1100" s="338"/>
      <c r="F1100" s="37" t="s">
        <v>347</v>
      </c>
      <c r="G1100" s="37" t="s">
        <v>347</v>
      </c>
      <c r="H1100" s="338"/>
      <c r="I1100" s="338"/>
      <c r="J1100" s="338"/>
      <c r="K1100" s="338"/>
      <c r="L1100" s="338"/>
      <c r="M1100" s="338"/>
      <c r="N1100" s="338"/>
      <c r="O1100" s="338"/>
      <c r="P1100" s="338"/>
      <c r="Q1100" s="338"/>
      <c r="R1100" s="338"/>
      <c r="S1100" s="338"/>
      <c r="T1100" s="338"/>
      <c r="U1100" s="338"/>
      <c r="V1100" s="338"/>
      <c r="W1100" s="338"/>
      <c r="X1100" s="338"/>
      <c r="Y1100" s="338"/>
      <c r="Z1100" s="338"/>
      <c r="AA1100" s="338"/>
      <c r="AB1100" s="338"/>
      <c r="AC1100" s="338"/>
      <c r="AD1100" s="338"/>
      <c r="AE1100" s="338"/>
      <c r="AF1100" s="338"/>
      <c r="AG1100" s="338"/>
      <c r="AH1100" s="338"/>
      <c r="AI1100" s="338"/>
      <c r="AJ1100" s="338"/>
      <c r="AK1100" s="338"/>
      <c r="AL1100" s="338"/>
      <c r="AM1100" s="338"/>
      <c r="AN1100" s="338"/>
      <c r="AO1100" s="338"/>
      <c r="AP1100" s="338"/>
      <c r="AQ1100" s="338"/>
      <c r="AR1100" s="338"/>
      <c r="AS1100" s="338"/>
      <c r="AT1100" s="338"/>
      <c r="AU1100" s="338"/>
      <c r="AV1100" s="338"/>
      <c r="AW1100" s="338"/>
      <c r="AX1100" s="338"/>
      <c r="AY1100" s="338"/>
      <c r="AZ1100" s="338"/>
      <c r="BA1100" s="338"/>
      <c r="BB1100" s="338"/>
    </row>
    <row r="1101" spans="1:54" s="337" customFormat="1" ht="15.75" customHeight="1">
      <c r="A1101" s="83" t="s">
        <v>4136</v>
      </c>
      <c r="B1101" s="187" t="s">
        <v>2980</v>
      </c>
      <c r="C1101" s="338"/>
      <c r="D1101" s="338"/>
      <c r="E1101" s="338"/>
      <c r="F1101" s="338"/>
      <c r="G1101" s="338"/>
      <c r="H1101" s="338"/>
      <c r="I1101" s="338"/>
      <c r="J1101" s="338"/>
      <c r="K1101" s="338"/>
      <c r="L1101" s="338"/>
      <c r="M1101" s="338"/>
      <c r="N1101" s="338"/>
      <c r="O1101" s="338"/>
      <c r="P1101" s="338"/>
      <c r="Q1101" s="338"/>
      <c r="R1101" s="338"/>
      <c r="S1101" s="338"/>
      <c r="T1101" s="338"/>
      <c r="U1101" s="338"/>
      <c r="V1101" s="338"/>
      <c r="W1101" s="338"/>
      <c r="X1101" s="338"/>
      <c r="Y1101" s="338"/>
      <c r="Z1101" s="338"/>
      <c r="AA1101" s="338"/>
      <c r="AB1101" s="338"/>
      <c r="AC1101" s="338"/>
      <c r="AD1101" s="338"/>
      <c r="AE1101" s="338"/>
      <c r="AF1101" s="338"/>
      <c r="AG1101" s="338"/>
      <c r="AH1101" s="338"/>
      <c r="AI1101" s="338"/>
      <c r="AJ1101" s="338"/>
      <c r="AK1101" s="338"/>
      <c r="AL1101" s="338"/>
      <c r="AM1101" s="338"/>
      <c r="AN1101" s="338"/>
      <c r="AO1101" s="338"/>
      <c r="AP1101" s="338"/>
      <c r="AQ1101" s="338"/>
      <c r="AR1101" s="338"/>
      <c r="AS1101" s="338"/>
      <c r="AT1101" s="338"/>
      <c r="AU1101" s="338"/>
      <c r="AV1101" s="338"/>
      <c r="AW1101" s="338"/>
      <c r="AX1101" s="338"/>
      <c r="AY1101" s="338"/>
      <c r="AZ1101" s="338"/>
      <c r="BA1101" s="338"/>
      <c r="BB1101" s="338"/>
    </row>
    <row r="1102" spans="1:54" s="337" customFormat="1" ht="15.75" customHeight="1">
      <c r="A1102" s="83" t="s">
        <v>4140</v>
      </c>
      <c r="B1102" s="187" t="s">
        <v>3088</v>
      </c>
      <c r="C1102" s="338"/>
      <c r="D1102" s="338">
        <v>1310</v>
      </c>
      <c r="E1102" s="338">
        <v>29</v>
      </c>
      <c r="F1102" s="338">
        <v>25</v>
      </c>
      <c r="G1102" s="84" t="s">
        <v>4157</v>
      </c>
      <c r="H1102" s="84" t="s">
        <v>735</v>
      </c>
      <c r="I1102" s="338"/>
      <c r="J1102" s="338"/>
      <c r="K1102" s="338"/>
      <c r="L1102" s="338"/>
      <c r="M1102" s="338"/>
      <c r="N1102" s="338"/>
      <c r="O1102" s="338"/>
      <c r="P1102" s="338"/>
      <c r="Q1102" s="338"/>
      <c r="R1102" s="338"/>
      <c r="S1102" s="338"/>
      <c r="T1102" s="338"/>
      <c r="U1102" s="338"/>
      <c r="V1102" s="338"/>
      <c r="W1102" s="338"/>
      <c r="X1102" s="338"/>
      <c r="Y1102" s="338"/>
      <c r="Z1102" s="338"/>
      <c r="AA1102" s="338"/>
      <c r="AB1102" s="338"/>
      <c r="AC1102" s="338"/>
      <c r="AD1102" s="338"/>
      <c r="AE1102" s="338"/>
      <c r="AF1102" s="338"/>
      <c r="AG1102" s="338"/>
      <c r="AH1102" s="338"/>
      <c r="AI1102" s="338"/>
      <c r="AJ1102" s="338"/>
      <c r="AK1102" s="338"/>
      <c r="AL1102" s="338"/>
      <c r="AM1102" s="338"/>
      <c r="AN1102" s="338"/>
      <c r="AO1102" s="338"/>
      <c r="AP1102" s="338"/>
      <c r="AQ1102" s="338"/>
      <c r="AR1102" s="338"/>
      <c r="AS1102" s="338"/>
      <c r="AT1102" s="338"/>
      <c r="AU1102" s="338"/>
      <c r="AV1102" s="338"/>
      <c r="AW1102" s="338"/>
      <c r="AX1102" s="338"/>
      <c r="AY1102" s="338"/>
      <c r="AZ1102" s="338"/>
      <c r="BA1102" s="338"/>
      <c r="BB1102" s="338"/>
    </row>
    <row r="1103" spans="1:54" s="337" customFormat="1" ht="15.75" customHeight="1">
      <c r="A1103" s="83" t="s">
        <v>4142</v>
      </c>
      <c r="B1103" s="187" t="s">
        <v>4174</v>
      </c>
      <c r="C1103" s="338"/>
      <c r="D1103" s="338">
        <v>3006</v>
      </c>
      <c r="E1103" s="338"/>
      <c r="F1103" s="338">
        <v>29</v>
      </c>
      <c r="G1103" s="338">
        <v>38</v>
      </c>
      <c r="H1103" s="338"/>
      <c r="I1103" s="338"/>
      <c r="J1103" s="338"/>
      <c r="K1103" s="338"/>
      <c r="L1103" s="338"/>
      <c r="M1103" s="338"/>
      <c r="N1103" s="338"/>
      <c r="O1103" s="338"/>
      <c r="P1103" s="338"/>
      <c r="Q1103" s="338"/>
      <c r="R1103" s="338"/>
      <c r="S1103" s="338"/>
      <c r="T1103" s="338"/>
      <c r="U1103" s="338"/>
      <c r="V1103" s="338"/>
      <c r="W1103" s="338"/>
      <c r="X1103" s="338"/>
      <c r="Y1103" s="338"/>
      <c r="Z1103" s="338"/>
      <c r="AA1103" s="338"/>
      <c r="AB1103" s="338"/>
      <c r="AC1103" s="338"/>
      <c r="AD1103" s="338"/>
      <c r="AE1103" s="338"/>
      <c r="AF1103" s="338"/>
      <c r="AG1103" s="338"/>
      <c r="AH1103" s="338"/>
      <c r="AI1103" s="338"/>
      <c r="AJ1103" s="338"/>
      <c r="AK1103" s="338"/>
      <c r="AL1103" s="338"/>
      <c r="AM1103" s="338"/>
      <c r="AN1103" s="338"/>
      <c r="AO1103" s="338"/>
      <c r="AP1103" s="338"/>
      <c r="AQ1103" s="338"/>
      <c r="AR1103" s="338"/>
      <c r="AS1103" s="338"/>
      <c r="AT1103" s="338"/>
      <c r="AU1103" s="338"/>
      <c r="AV1103" s="338"/>
      <c r="AW1103" s="338"/>
      <c r="AX1103" s="338"/>
      <c r="AY1103" s="338"/>
      <c r="AZ1103" s="338"/>
      <c r="BA1103" s="338"/>
      <c r="BB1103" s="338"/>
    </row>
    <row r="1104" spans="1:54" ht="15.75" customHeight="1">
      <c r="A1104" s="83" t="s">
        <v>2924</v>
      </c>
      <c r="B1104" s="187" t="s">
        <v>3088</v>
      </c>
      <c r="C1104" s="63"/>
      <c r="D1104" s="63">
        <v>1290</v>
      </c>
      <c r="E1104" s="63">
        <v>36</v>
      </c>
      <c r="F1104" s="84" t="s">
        <v>865</v>
      </c>
      <c r="G1104" s="84" t="s">
        <v>808</v>
      </c>
      <c r="H1104" s="63"/>
      <c r="I1104" s="63"/>
      <c r="J1104" s="63"/>
      <c r="K1104" s="63"/>
      <c r="L1104" s="63"/>
      <c r="M1104" s="63"/>
      <c r="N1104" s="63"/>
      <c r="O1104" s="63"/>
      <c r="P1104" s="63"/>
      <c r="Q1104" s="63"/>
      <c r="R1104" s="63"/>
      <c r="S1104" s="63"/>
      <c r="T1104" s="63"/>
      <c r="U1104" s="63"/>
      <c r="V1104" s="63"/>
      <c r="W1104" s="63"/>
      <c r="X1104" s="63"/>
      <c r="Y1104" s="63"/>
      <c r="Z1104" s="63"/>
      <c r="AA1104" s="63"/>
      <c r="AB1104" s="63"/>
      <c r="AC1104" s="63"/>
      <c r="AD1104" s="63"/>
      <c r="AE1104" s="63"/>
      <c r="AF1104" s="63"/>
      <c r="AG1104" s="63"/>
      <c r="AH1104" s="63"/>
      <c r="AI1104" s="63"/>
      <c r="AJ1104" s="63"/>
      <c r="AK1104" s="63"/>
      <c r="AL1104" s="63"/>
      <c r="AM1104" s="63"/>
      <c r="AN1104" s="63"/>
      <c r="AO1104" s="63"/>
      <c r="AP1104" s="63"/>
      <c r="AQ1104" s="63"/>
      <c r="AR1104" s="63"/>
      <c r="AS1104" s="63"/>
      <c r="AT1104" s="63"/>
      <c r="AU1104" s="63"/>
      <c r="AV1104" s="63"/>
      <c r="AW1104" s="63"/>
      <c r="AX1104" s="63"/>
      <c r="AY1104" s="63"/>
      <c r="AZ1104" s="63"/>
      <c r="BA1104" s="63"/>
      <c r="BB1104" s="63"/>
    </row>
    <row r="1105" spans="1:54" ht="15.75" customHeight="1">
      <c r="A1105" s="83" t="s">
        <v>4320</v>
      </c>
      <c r="B1105" s="187" t="s">
        <v>3088</v>
      </c>
      <c r="C1105" s="63"/>
      <c r="D1105" s="63">
        <v>3900</v>
      </c>
      <c r="E1105" s="63"/>
      <c r="F1105" s="63"/>
      <c r="G1105" s="63">
        <v>41</v>
      </c>
      <c r="H1105" s="63"/>
      <c r="I1105" s="63"/>
      <c r="J1105" s="63"/>
      <c r="K1105" s="63"/>
      <c r="L1105" s="63"/>
      <c r="M1105" s="63"/>
      <c r="N1105" s="63"/>
      <c r="O1105" s="63"/>
      <c r="P1105" s="63"/>
      <c r="Q1105" s="63"/>
      <c r="R1105" s="63"/>
      <c r="S1105" s="63"/>
      <c r="T1105" s="63"/>
      <c r="U1105" s="63"/>
      <c r="V1105" s="63"/>
      <c r="W1105" s="63"/>
      <c r="X1105" s="63"/>
      <c r="Y1105" s="63"/>
      <c r="Z1105" s="63"/>
      <c r="AA1105" s="63"/>
      <c r="AB1105" s="63"/>
      <c r="AC1105" s="63"/>
      <c r="AD1105" s="63"/>
      <c r="AE1105" s="63"/>
      <c r="AF1105" s="63"/>
      <c r="AG1105" s="63"/>
      <c r="AH1105" s="63"/>
      <c r="AI1105" s="63"/>
      <c r="AJ1105" s="63"/>
      <c r="AK1105" s="63"/>
      <c r="AL1105" s="63"/>
      <c r="AM1105" s="63"/>
      <c r="AN1105" s="63"/>
      <c r="AO1105" s="63"/>
      <c r="AP1105" s="63"/>
      <c r="AQ1105" s="63"/>
      <c r="AR1105" s="63"/>
      <c r="AS1105" s="63"/>
      <c r="AT1105" s="63"/>
      <c r="AU1105" s="63"/>
      <c r="AV1105" s="63"/>
      <c r="AW1105" s="63"/>
      <c r="AX1105" s="63"/>
      <c r="AY1105" s="63"/>
      <c r="AZ1105" s="63"/>
      <c r="BA1105" s="63"/>
      <c r="BB1105" s="63"/>
    </row>
    <row r="1106" spans="1:54" ht="15.75" customHeight="1">
      <c r="A1106" s="79"/>
      <c r="B1106" s="187" t="s">
        <v>3345</v>
      </c>
      <c r="C1106" s="63"/>
      <c r="D1106" s="63">
        <v>4440</v>
      </c>
      <c r="E1106" s="63"/>
      <c r="F1106" s="63"/>
      <c r="G1106" s="84" t="s">
        <v>822</v>
      </c>
      <c r="H1106" s="63"/>
      <c r="I1106" s="63"/>
      <c r="J1106" s="63"/>
      <c r="K1106" s="63"/>
      <c r="L1106" s="63"/>
      <c r="M1106" s="63"/>
      <c r="N1106" s="63"/>
      <c r="O1106" s="63"/>
      <c r="P1106" s="63"/>
      <c r="Q1106" s="63"/>
      <c r="R1106" s="63"/>
      <c r="S1106" s="63"/>
      <c r="T1106" s="63"/>
      <c r="U1106" s="63"/>
      <c r="V1106" s="63"/>
      <c r="W1106" s="63"/>
      <c r="X1106" s="63"/>
      <c r="Y1106" s="63"/>
      <c r="Z1106" s="63"/>
      <c r="AA1106" s="63"/>
      <c r="AB1106" s="63"/>
      <c r="AC1106" s="63"/>
      <c r="AD1106" s="63"/>
      <c r="AE1106" s="63"/>
      <c r="AF1106" s="63"/>
      <c r="AG1106" s="63"/>
      <c r="AH1106" s="63"/>
      <c r="AI1106" s="63"/>
      <c r="AJ1106" s="63"/>
      <c r="AK1106" s="63"/>
      <c r="AL1106" s="63"/>
      <c r="AM1106" s="63"/>
      <c r="AN1106" s="63"/>
      <c r="AO1106" s="63"/>
      <c r="AP1106" s="63"/>
      <c r="AQ1106" s="63"/>
      <c r="AR1106" s="63"/>
      <c r="AS1106" s="63"/>
      <c r="AT1106" s="63"/>
      <c r="AU1106" s="63"/>
      <c r="AV1106" s="63"/>
      <c r="AW1106" s="63"/>
      <c r="AX1106" s="63"/>
      <c r="AY1106" s="63"/>
      <c r="AZ1106" s="63"/>
      <c r="BA1106" s="63"/>
      <c r="BB1106" s="63"/>
    </row>
    <row r="1107" spans="1:54" ht="15.75" customHeight="1">
      <c r="A1107" s="79"/>
      <c r="B1107" s="187" t="s">
        <v>3454</v>
      </c>
      <c r="C1107" s="63"/>
      <c r="D1107" s="63">
        <v>2760</v>
      </c>
      <c r="E1107" s="63"/>
      <c r="F1107" s="63"/>
      <c r="G1107" s="63">
        <v>36</v>
      </c>
      <c r="H1107" s="63"/>
      <c r="I1107" s="63"/>
      <c r="J1107" s="63"/>
      <c r="K1107" s="63"/>
      <c r="L1107" s="63"/>
      <c r="M1107" s="63"/>
      <c r="N1107" s="63"/>
      <c r="O1107" s="63"/>
      <c r="P1107" s="63"/>
      <c r="Q1107" s="63"/>
      <c r="R1107" s="63"/>
      <c r="S1107" s="63"/>
      <c r="T1107" s="63"/>
      <c r="U1107" s="63"/>
      <c r="V1107" s="63"/>
      <c r="W1107" s="63"/>
      <c r="X1107" s="63"/>
      <c r="Y1107" s="63"/>
      <c r="Z1107" s="63"/>
      <c r="AA1107" s="63"/>
      <c r="AB1107" s="63"/>
      <c r="AC1107" s="63"/>
      <c r="AD1107" s="63"/>
      <c r="AE1107" s="63"/>
      <c r="AF1107" s="63"/>
      <c r="AG1107" s="63"/>
      <c r="AH1107" s="63"/>
      <c r="AI1107" s="63"/>
      <c r="AJ1107" s="63"/>
      <c r="AK1107" s="63"/>
      <c r="AL1107" s="63"/>
      <c r="AM1107" s="63"/>
      <c r="AN1107" s="63"/>
      <c r="AO1107" s="63"/>
      <c r="AP1107" s="63"/>
      <c r="AQ1107" s="63"/>
      <c r="AR1107" s="63"/>
      <c r="AS1107" s="63"/>
      <c r="AT1107" s="63"/>
      <c r="AU1107" s="63"/>
      <c r="AV1107" s="63"/>
      <c r="AW1107" s="63"/>
      <c r="AX1107" s="63"/>
      <c r="AY1107" s="63"/>
      <c r="AZ1107" s="63"/>
      <c r="BA1107" s="63"/>
      <c r="BB1107" s="63"/>
    </row>
    <row r="1108" spans="1:54" ht="15.75" customHeight="1">
      <c r="A1108" s="79"/>
      <c r="B1108" s="187" t="s">
        <v>3428</v>
      </c>
      <c r="C1108" s="63"/>
      <c r="D1108" s="63">
        <v>3120</v>
      </c>
      <c r="E1108" s="63"/>
      <c r="F1108" s="63"/>
      <c r="G1108" s="84" t="s">
        <v>740</v>
      </c>
      <c r="H1108" s="63"/>
      <c r="I1108" s="63"/>
      <c r="J1108" s="63"/>
      <c r="K1108" s="63"/>
      <c r="L1108" s="63"/>
      <c r="M1108" s="63"/>
      <c r="N1108" s="63"/>
      <c r="O1108" s="63"/>
      <c r="P1108" s="63"/>
      <c r="Q1108" s="63"/>
      <c r="R1108" s="63"/>
      <c r="S1108" s="63"/>
      <c r="T1108" s="63"/>
      <c r="U1108" s="63"/>
      <c r="V1108" s="63"/>
      <c r="W1108" s="63"/>
      <c r="X1108" s="63"/>
      <c r="Y1108" s="63"/>
      <c r="Z1108" s="63"/>
      <c r="AA1108" s="63"/>
      <c r="AB1108" s="63"/>
      <c r="AC1108" s="63"/>
      <c r="AD1108" s="63"/>
      <c r="AE1108" s="63"/>
      <c r="AF1108" s="63"/>
      <c r="AG1108" s="63"/>
      <c r="AH1108" s="63"/>
      <c r="AI1108" s="63"/>
      <c r="AJ1108" s="63"/>
      <c r="AK1108" s="63"/>
      <c r="AL1108" s="63"/>
      <c r="AM1108" s="63"/>
      <c r="AN1108" s="63"/>
      <c r="AO1108" s="63"/>
      <c r="AP1108" s="63"/>
      <c r="AQ1108" s="63"/>
      <c r="AR1108" s="63"/>
      <c r="AS1108" s="63"/>
      <c r="AT1108" s="63"/>
      <c r="AU1108" s="63"/>
      <c r="AV1108" s="63"/>
      <c r="AW1108" s="63"/>
      <c r="AX1108" s="63"/>
      <c r="AY1108" s="63"/>
      <c r="AZ1108" s="63"/>
      <c r="BA1108" s="63"/>
      <c r="BB1108" s="63"/>
    </row>
    <row r="1109" spans="1:54" ht="15.75" customHeight="1">
      <c r="A1109" s="79"/>
      <c r="B1109" s="187" t="s">
        <v>3429</v>
      </c>
      <c r="C1109" s="63"/>
      <c r="D1109" s="63">
        <v>2750</v>
      </c>
      <c r="E1109" s="63"/>
      <c r="F1109" s="63"/>
      <c r="G1109" s="63">
        <v>39</v>
      </c>
      <c r="H1109" s="63"/>
      <c r="I1109" s="63"/>
      <c r="J1109" s="63"/>
      <c r="K1109" s="63"/>
      <c r="L1109" s="63"/>
      <c r="M1109" s="63"/>
      <c r="N1109" s="63"/>
      <c r="O1109" s="63"/>
      <c r="P1109" s="63"/>
      <c r="Q1109" s="63"/>
      <c r="R1109" s="63"/>
      <c r="S1109" s="63"/>
      <c r="T1109" s="63"/>
      <c r="U1109" s="63"/>
      <c r="V1109" s="63"/>
      <c r="W1109" s="63"/>
      <c r="X1109" s="63"/>
      <c r="Y1109" s="63"/>
      <c r="Z1109" s="63"/>
      <c r="AA1109" s="63"/>
      <c r="AB1109" s="63"/>
      <c r="AC1109" s="63"/>
      <c r="AD1109" s="63"/>
      <c r="AE1109" s="63"/>
      <c r="AF1109" s="63"/>
      <c r="AG1109" s="63"/>
      <c r="AH1109" s="63"/>
      <c r="AI1109" s="63"/>
      <c r="AJ1109" s="63"/>
      <c r="AK1109" s="63"/>
      <c r="AL1109" s="63"/>
      <c r="AM1109" s="63"/>
      <c r="AN1109" s="63"/>
      <c r="AO1109" s="63"/>
      <c r="AP1109" s="63"/>
      <c r="AQ1109" s="63"/>
      <c r="AR1109" s="63"/>
      <c r="AS1109" s="63"/>
      <c r="AT1109" s="63"/>
      <c r="AU1109" s="63"/>
      <c r="AV1109" s="63"/>
      <c r="AW1109" s="63"/>
      <c r="AX1109" s="63"/>
      <c r="AY1109" s="63"/>
      <c r="AZ1109" s="63"/>
      <c r="BA1109" s="63"/>
      <c r="BB1109" s="63"/>
    </row>
    <row r="1110" spans="1:54" ht="15.75" customHeight="1">
      <c r="A1110" s="342" t="s">
        <v>4332</v>
      </c>
      <c r="B1110" s="187" t="s">
        <v>4331</v>
      </c>
      <c r="C1110" s="63"/>
      <c r="D1110" s="352">
        <v>3270</v>
      </c>
      <c r="E1110" s="63"/>
      <c r="F1110" s="37" t="s">
        <v>4326</v>
      </c>
      <c r="G1110" s="189">
        <v>38.6</v>
      </c>
      <c r="H1110" s="63"/>
      <c r="I1110" s="63"/>
      <c r="J1110" s="63"/>
      <c r="K1110" s="63"/>
      <c r="L1110" s="63"/>
      <c r="M1110" s="63"/>
      <c r="N1110" s="63"/>
      <c r="O1110" s="63"/>
      <c r="P1110" s="63"/>
      <c r="Q1110" s="63"/>
      <c r="R1110" s="63"/>
      <c r="S1110" s="63"/>
      <c r="T1110" s="63"/>
      <c r="U1110" s="63"/>
      <c r="V1110" s="63"/>
      <c r="W1110" s="63"/>
      <c r="X1110" s="63"/>
      <c r="Y1110" s="63"/>
      <c r="Z1110" s="63"/>
      <c r="AA1110" s="63"/>
      <c r="AB1110" s="63"/>
      <c r="AC1110" s="63"/>
      <c r="AD1110" s="63"/>
      <c r="AE1110" s="63"/>
      <c r="AF1110" s="63"/>
      <c r="AG1110" s="63"/>
      <c r="AH1110" s="63"/>
      <c r="AI1110" s="63"/>
      <c r="AJ1110" s="63"/>
      <c r="AK1110" s="63"/>
      <c r="AL1110" s="63"/>
      <c r="AM1110" s="63"/>
      <c r="AN1110" s="63"/>
      <c r="AO1110" s="63"/>
      <c r="AP1110" s="63"/>
      <c r="AQ1110" s="63"/>
      <c r="AR1110" s="63"/>
      <c r="AS1110" s="63"/>
      <c r="AT1110" s="63"/>
      <c r="AU1110" s="63"/>
      <c r="AV1110" s="63"/>
      <c r="AW1110" s="63"/>
      <c r="AX1110" s="63"/>
      <c r="AY1110" s="63"/>
      <c r="AZ1110" s="63"/>
      <c r="BA1110" s="63"/>
      <c r="BB1110" s="63"/>
    </row>
    <row r="1111" spans="1:54" ht="15.75" customHeight="1">
      <c r="A1111" s="342" t="s">
        <v>4340</v>
      </c>
      <c r="B1111" s="187" t="s">
        <v>3088</v>
      </c>
      <c r="C1111" s="63"/>
      <c r="D1111" s="63">
        <v>2750</v>
      </c>
      <c r="E1111" s="63"/>
      <c r="F1111" s="189" t="s">
        <v>935</v>
      </c>
      <c r="G1111" s="189" t="s">
        <v>935</v>
      </c>
      <c r="H1111" s="63"/>
      <c r="I1111" s="63"/>
      <c r="J1111" s="63"/>
      <c r="K1111" s="63"/>
      <c r="L1111" s="63"/>
      <c r="M1111" s="63"/>
      <c r="N1111" s="63"/>
      <c r="O1111" s="63"/>
      <c r="P1111" s="63"/>
      <c r="Q1111" s="63"/>
      <c r="R1111" s="63"/>
      <c r="S1111" s="63"/>
      <c r="T1111" s="63"/>
      <c r="U1111" s="63"/>
      <c r="V1111" s="63"/>
      <c r="W1111" s="63"/>
      <c r="X1111" s="63"/>
      <c r="Y1111" s="63"/>
      <c r="Z1111" s="63"/>
      <c r="AA1111" s="63"/>
      <c r="AB1111" s="63"/>
      <c r="AC1111" s="63"/>
      <c r="AD1111" s="63"/>
      <c r="AE1111" s="63"/>
      <c r="AF1111" s="63"/>
      <c r="AG1111" s="63"/>
      <c r="AH1111" s="63"/>
      <c r="AI1111" s="63"/>
      <c r="AJ1111" s="63"/>
      <c r="AK1111" s="63"/>
      <c r="AL1111" s="63"/>
      <c r="AM1111" s="63"/>
      <c r="AN1111" s="63"/>
      <c r="AO1111" s="63"/>
      <c r="AP1111" s="63"/>
      <c r="AQ1111" s="63"/>
      <c r="AR1111" s="63"/>
      <c r="AS1111" s="63"/>
      <c r="AT1111" s="63"/>
      <c r="AU1111" s="63"/>
      <c r="AV1111" s="63"/>
      <c r="AW1111" s="63"/>
      <c r="AX1111" s="63"/>
      <c r="AY1111" s="63"/>
      <c r="AZ1111" s="63"/>
      <c r="BA1111" s="63"/>
      <c r="BB1111" s="63"/>
    </row>
    <row r="1112" spans="1:54" ht="15.75" customHeight="1">
      <c r="A1112" s="342" t="s">
        <v>4349</v>
      </c>
      <c r="B1112" s="187" t="s">
        <v>2980</v>
      </c>
      <c r="C1112" s="63"/>
      <c r="D1112" s="63"/>
      <c r="E1112" s="63"/>
      <c r="F1112" s="63"/>
      <c r="G1112" s="63"/>
      <c r="H1112" s="63"/>
      <c r="I1112" s="63"/>
      <c r="J1112" s="63"/>
      <c r="K1112" s="63"/>
      <c r="L1112" s="63"/>
      <c r="M1112" s="63"/>
      <c r="N1112" s="63"/>
      <c r="O1112" s="63"/>
      <c r="P1112" s="63"/>
      <c r="Q1112" s="63"/>
      <c r="R1112" s="63"/>
      <c r="S1112" s="63"/>
      <c r="T1112" s="63"/>
      <c r="U1112" s="63"/>
      <c r="V1112" s="63"/>
      <c r="W1112" s="63"/>
      <c r="X1112" s="63"/>
      <c r="Y1112" s="63"/>
      <c r="Z1112" s="63"/>
      <c r="AA1112" s="63"/>
      <c r="AB1112" s="63"/>
      <c r="AC1112" s="63"/>
      <c r="AD1112" s="63"/>
      <c r="AE1112" s="63"/>
      <c r="AF1112" s="63"/>
      <c r="AG1112" s="63"/>
      <c r="AH1112" s="63"/>
      <c r="AI1112" s="63"/>
      <c r="AJ1112" s="63"/>
      <c r="AK1112" s="63"/>
      <c r="AL1112" s="63"/>
      <c r="AM1112" s="63"/>
      <c r="AN1112" s="63"/>
      <c r="AO1112" s="63"/>
      <c r="AP1112" s="63"/>
      <c r="AQ1112" s="63"/>
      <c r="AR1112" s="63"/>
      <c r="AS1112" s="63"/>
      <c r="AT1112" s="63"/>
      <c r="AU1112" s="63"/>
      <c r="AV1112" s="63"/>
      <c r="AW1112" s="63"/>
      <c r="AX1112" s="63"/>
      <c r="AY1112" s="63"/>
      <c r="AZ1112" s="63"/>
      <c r="BA1112" s="63"/>
      <c r="BB1112" s="63"/>
    </row>
    <row r="1113" spans="1:54" ht="15.75" customHeight="1">
      <c r="A1113" s="342" t="s">
        <v>4357</v>
      </c>
      <c r="B1113" s="187" t="s">
        <v>3088</v>
      </c>
      <c r="C1113" s="63"/>
      <c r="D1113" s="63">
        <v>3260</v>
      </c>
      <c r="E1113" s="63"/>
      <c r="F1113" s="63"/>
      <c r="G1113" s="84" t="s">
        <v>760</v>
      </c>
      <c r="H1113" s="63"/>
      <c r="I1113" s="63"/>
      <c r="J1113" s="63"/>
      <c r="K1113" s="63"/>
      <c r="L1113" s="63"/>
      <c r="M1113" s="63"/>
      <c r="N1113" s="63"/>
      <c r="O1113" s="63"/>
      <c r="P1113" s="63"/>
      <c r="Q1113" s="63"/>
      <c r="R1113" s="63"/>
      <c r="S1113" s="63"/>
      <c r="T1113" s="63"/>
      <c r="U1113" s="63"/>
      <c r="V1113" s="63"/>
      <c r="W1113" s="63"/>
      <c r="X1113" s="63"/>
      <c r="Y1113" s="63"/>
      <c r="Z1113" s="63"/>
      <c r="AA1113" s="63"/>
      <c r="AB1113" s="63"/>
      <c r="AC1113" s="63"/>
      <c r="AD1113" s="63"/>
      <c r="AE1113" s="63"/>
      <c r="AF1113" s="63"/>
      <c r="AG1113" s="63"/>
      <c r="AH1113" s="63"/>
      <c r="AI1113" s="63"/>
      <c r="AJ1113" s="63"/>
      <c r="AK1113" s="63"/>
      <c r="AL1113" s="63"/>
      <c r="AM1113" s="63"/>
      <c r="AN1113" s="63"/>
      <c r="AO1113" s="63"/>
      <c r="AP1113" s="63"/>
      <c r="AQ1113" s="63"/>
      <c r="AR1113" s="63"/>
      <c r="AS1113" s="63"/>
      <c r="AT1113" s="63"/>
      <c r="AU1113" s="63"/>
      <c r="AV1113" s="63"/>
      <c r="AW1113" s="63"/>
      <c r="AX1113" s="63"/>
      <c r="AY1113" s="63"/>
      <c r="AZ1113" s="63"/>
      <c r="BA1113" s="63"/>
      <c r="BB1113" s="63"/>
    </row>
    <row r="1114" spans="1:54" ht="15.75" customHeight="1">
      <c r="A1114" s="79"/>
      <c r="B1114" s="187" t="s">
        <v>3345</v>
      </c>
      <c r="C1114" s="63"/>
      <c r="D1114" s="63">
        <v>3330</v>
      </c>
      <c r="E1114" s="63"/>
      <c r="F1114" s="63"/>
      <c r="G1114" s="84" t="s">
        <v>769</v>
      </c>
      <c r="H1114" s="63"/>
      <c r="I1114" s="63"/>
      <c r="J1114" s="63"/>
      <c r="K1114" s="63"/>
      <c r="L1114" s="63"/>
      <c r="M1114" s="63"/>
      <c r="N1114" s="63"/>
      <c r="O1114" s="63"/>
      <c r="P1114" s="63"/>
      <c r="Q1114" s="63"/>
      <c r="R1114" s="63"/>
      <c r="S1114" s="63"/>
      <c r="T1114" s="63"/>
      <c r="U1114" s="63"/>
      <c r="V1114" s="63"/>
      <c r="W1114" s="63"/>
      <c r="X1114" s="63"/>
      <c r="Y1114" s="63"/>
      <c r="Z1114" s="63"/>
      <c r="AA1114" s="63"/>
      <c r="AB1114" s="63"/>
      <c r="AC1114" s="63"/>
      <c r="AD1114" s="63"/>
      <c r="AE1114" s="63"/>
      <c r="AF1114" s="63"/>
      <c r="AG1114" s="63"/>
      <c r="AH1114" s="63"/>
      <c r="AI1114" s="63"/>
      <c r="AJ1114" s="63"/>
      <c r="AK1114" s="63"/>
      <c r="AL1114" s="63"/>
      <c r="AM1114" s="63"/>
      <c r="AN1114" s="63"/>
      <c r="AO1114" s="63"/>
      <c r="AP1114" s="63"/>
      <c r="AQ1114" s="63"/>
      <c r="AR1114" s="63"/>
      <c r="AS1114" s="63"/>
      <c r="AT1114" s="63"/>
      <c r="AU1114" s="63"/>
      <c r="AV1114" s="63"/>
      <c r="AW1114" s="63"/>
      <c r="AX1114" s="63"/>
      <c r="AY1114" s="63"/>
      <c r="AZ1114" s="63"/>
      <c r="BA1114" s="63"/>
      <c r="BB1114" s="63"/>
    </row>
    <row r="1115" spans="1:54" ht="15.75" customHeight="1">
      <c r="A1115" s="79"/>
      <c r="B1115" s="187" t="s">
        <v>3454</v>
      </c>
      <c r="C1115" s="63"/>
      <c r="D1115" s="63">
        <v>3200</v>
      </c>
      <c r="E1115" s="63"/>
      <c r="F1115" s="63"/>
      <c r="G1115" s="63">
        <v>40</v>
      </c>
      <c r="H1115" s="63"/>
      <c r="I1115" s="63"/>
      <c r="J1115" s="63"/>
      <c r="K1115" s="63"/>
      <c r="L1115" s="63"/>
      <c r="M1115" s="63"/>
      <c r="N1115" s="63"/>
      <c r="O1115" s="63"/>
      <c r="P1115" s="63"/>
      <c r="Q1115" s="63"/>
      <c r="R1115" s="63"/>
      <c r="S1115" s="63"/>
      <c r="T1115" s="63"/>
      <c r="U1115" s="63"/>
      <c r="V1115" s="63"/>
      <c r="W1115" s="63"/>
      <c r="X1115" s="63"/>
      <c r="Y1115" s="63"/>
      <c r="Z1115" s="63"/>
      <c r="AA1115" s="63"/>
      <c r="AB1115" s="63"/>
      <c r="AC1115" s="63"/>
      <c r="AD1115" s="63"/>
      <c r="AE1115" s="63"/>
      <c r="AF1115" s="63"/>
      <c r="AG1115" s="63"/>
      <c r="AH1115" s="63"/>
      <c r="AI1115" s="63"/>
      <c r="AJ1115" s="63"/>
      <c r="AK1115" s="63"/>
      <c r="AL1115" s="63"/>
      <c r="AM1115" s="63"/>
      <c r="AN1115" s="63"/>
      <c r="AO1115" s="63"/>
      <c r="AP1115" s="63"/>
      <c r="AQ1115" s="63"/>
      <c r="AR1115" s="63"/>
      <c r="AS1115" s="63"/>
      <c r="AT1115" s="63"/>
      <c r="AU1115" s="63"/>
      <c r="AV1115" s="63"/>
      <c r="AW1115" s="63"/>
      <c r="AX1115" s="63"/>
      <c r="AY1115" s="63"/>
      <c r="AZ1115" s="63"/>
      <c r="BA1115" s="63"/>
      <c r="BB1115" s="63"/>
    </row>
    <row r="1116" spans="1:54" ht="15.75" customHeight="1">
      <c r="A1116" s="79"/>
      <c r="B1116" s="187" t="s">
        <v>3428</v>
      </c>
      <c r="C1116" s="63"/>
      <c r="D1116" s="63">
        <v>3000</v>
      </c>
      <c r="E1116" s="63"/>
      <c r="F1116" s="63"/>
      <c r="G1116" s="84" t="s">
        <v>869</v>
      </c>
      <c r="H1116" s="63"/>
      <c r="I1116" s="63"/>
      <c r="J1116" s="63"/>
      <c r="K1116" s="63"/>
      <c r="L1116" s="63"/>
      <c r="M1116" s="63"/>
      <c r="N1116" s="63"/>
      <c r="O1116" s="63"/>
      <c r="P1116" s="63"/>
      <c r="Q1116" s="63"/>
      <c r="R1116" s="63"/>
      <c r="S1116" s="63"/>
      <c r="T1116" s="63"/>
      <c r="U1116" s="63"/>
      <c r="V1116" s="63"/>
      <c r="W1116" s="63"/>
      <c r="X1116" s="63"/>
      <c r="Y1116" s="63"/>
      <c r="Z1116" s="63"/>
      <c r="AA1116" s="63"/>
      <c r="AB1116" s="63"/>
      <c r="AC1116" s="63"/>
      <c r="AD1116" s="63"/>
      <c r="AE1116" s="63"/>
      <c r="AF1116" s="63"/>
      <c r="AG1116" s="63"/>
      <c r="AH1116" s="63"/>
      <c r="AI1116" s="63"/>
      <c r="AJ1116" s="63"/>
      <c r="AK1116" s="63"/>
      <c r="AL1116" s="63"/>
      <c r="AM1116" s="63"/>
      <c r="AN1116" s="63"/>
      <c r="AO1116" s="63"/>
      <c r="AP1116" s="63"/>
      <c r="AQ1116" s="63"/>
      <c r="AR1116" s="63"/>
      <c r="AS1116" s="63"/>
      <c r="AT1116" s="63"/>
      <c r="AU1116" s="63"/>
      <c r="AV1116" s="63"/>
      <c r="AW1116" s="63"/>
      <c r="AX1116" s="63"/>
      <c r="AY1116" s="63"/>
      <c r="AZ1116" s="63"/>
      <c r="BA1116" s="63"/>
      <c r="BB1116" s="63"/>
    </row>
    <row r="1117" spans="1:54" ht="15.75" customHeight="1">
      <c r="A1117" s="79"/>
      <c r="B1117" s="187" t="s">
        <v>3429</v>
      </c>
      <c r="C1117" s="63"/>
      <c r="D1117" s="63">
        <v>3410</v>
      </c>
      <c r="E1117" s="63"/>
      <c r="F1117" s="63"/>
      <c r="G1117" s="84" t="s">
        <v>796</v>
      </c>
      <c r="H1117" s="63"/>
      <c r="I1117" s="63"/>
      <c r="J1117" s="63"/>
      <c r="K1117" s="63"/>
      <c r="L1117" s="63"/>
      <c r="M1117" s="63"/>
      <c r="N1117" s="63"/>
      <c r="O1117" s="63"/>
      <c r="P1117" s="63"/>
      <c r="Q1117" s="63"/>
      <c r="R1117" s="63"/>
      <c r="S1117" s="63"/>
      <c r="T1117" s="63"/>
      <c r="U1117" s="63"/>
      <c r="V1117" s="63"/>
      <c r="W1117" s="63"/>
      <c r="X1117" s="63"/>
      <c r="Y1117" s="63"/>
      <c r="Z1117" s="63"/>
      <c r="AA1117" s="63"/>
      <c r="AB1117" s="63"/>
      <c r="AC1117" s="63"/>
      <c r="AD1117" s="63"/>
      <c r="AE1117" s="63"/>
      <c r="AF1117" s="63"/>
      <c r="AG1117" s="63"/>
      <c r="AH1117" s="63"/>
      <c r="AI1117" s="63"/>
      <c r="AJ1117" s="63"/>
      <c r="AK1117" s="63"/>
      <c r="AL1117" s="63"/>
      <c r="AM1117" s="63"/>
      <c r="AN1117" s="63"/>
      <c r="AO1117" s="63"/>
      <c r="AP1117" s="63"/>
      <c r="AQ1117" s="63"/>
      <c r="AR1117" s="63"/>
      <c r="AS1117" s="63"/>
      <c r="AT1117" s="63"/>
      <c r="AU1117" s="63"/>
      <c r="AV1117" s="63"/>
      <c r="AW1117" s="63"/>
      <c r="AX1117" s="63"/>
      <c r="AY1117" s="63"/>
      <c r="AZ1117" s="63"/>
      <c r="BA1117" s="63"/>
      <c r="BB1117" s="63"/>
    </row>
    <row r="1118" spans="1:54" ht="15.75" customHeight="1">
      <c r="A1118" s="79"/>
      <c r="B1118" s="187" t="s">
        <v>3430</v>
      </c>
      <c r="C1118" s="63"/>
      <c r="D1118" s="63">
        <v>2940</v>
      </c>
      <c r="E1118" s="63"/>
      <c r="F1118" s="63"/>
      <c r="G1118" s="84" t="s">
        <v>757</v>
      </c>
      <c r="H1118" s="63"/>
      <c r="I1118" s="63"/>
      <c r="J1118" s="63"/>
      <c r="K1118" s="63"/>
      <c r="L1118" s="63"/>
      <c r="M1118" s="63"/>
      <c r="N1118" s="63"/>
      <c r="O1118" s="63"/>
      <c r="P1118" s="63"/>
      <c r="Q1118" s="63"/>
      <c r="R1118" s="63"/>
      <c r="S1118" s="63"/>
      <c r="T1118" s="63"/>
      <c r="U1118" s="63"/>
      <c r="V1118" s="63"/>
      <c r="W1118" s="63"/>
      <c r="X1118" s="63"/>
      <c r="Y1118" s="63"/>
      <c r="Z1118" s="63"/>
      <c r="AA1118" s="63"/>
      <c r="AB1118" s="63"/>
      <c r="AC1118" s="63"/>
      <c r="AD1118" s="63"/>
      <c r="AE1118" s="63"/>
      <c r="AF1118" s="63"/>
      <c r="AG1118" s="63"/>
      <c r="AH1118" s="63"/>
      <c r="AI1118" s="63"/>
      <c r="AJ1118" s="63"/>
      <c r="AK1118" s="63"/>
      <c r="AL1118" s="63"/>
      <c r="AM1118" s="63"/>
      <c r="AN1118" s="63"/>
      <c r="AO1118" s="63"/>
      <c r="AP1118" s="63"/>
      <c r="AQ1118" s="63"/>
      <c r="AR1118" s="63"/>
      <c r="AS1118" s="63"/>
      <c r="AT1118" s="63"/>
      <c r="AU1118" s="63"/>
      <c r="AV1118" s="63"/>
      <c r="AW1118" s="63"/>
      <c r="AX1118" s="63"/>
      <c r="AY1118" s="63"/>
      <c r="AZ1118" s="63"/>
      <c r="BA1118" s="63"/>
      <c r="BB1118" s="63"/>
    </row>
    <row r="1119" spans="1:54" ht="15.75" customHeight="1">
      <c r="A1119" s="79"/>
      <c r="B1119" s="187" t="s">
        <v>3431</v>
      </c>
      <c r="C1119" s="63"/>
      <c r="D1119" s="63">
        <v>3320</v>
      </c>
      <c r="E1119" s="63"/>
      <c r="F1119" s="63"/>
      <c r="G1119" s="84" t="s">
        <v>769</v>
      </c>
      <c r="H1119" s="63"/>
      <c r="I1119" s="63"/>
      <c r="J1119" s="63"/>
      <c r="K1119" s="63"/>
      <c r="L1119" s="63"/>
      <c r="M1119" s="63"/>
      <c r="N1119" s="63"/>
      <c r="O1119" s="63"/>
      <c r="P1119" s="63"/>
      <c r="Q1119" s="63"/>
      <c r="R1119" s="63"/>
      <c r="S1119" s="63"/>
      <c r="T1119" s="63"/>
      <c r="U1119" s="63"/>
      <c r="V1119" s="63"/>
      <c r="W1119" s="63"/>
      <c r="X1119" s="63"/>
      <c r="Y1119" s="63"/>
      <c r="Z1119" s="63"/>
      <c r="AA1119" s="63"/>
      <c r="AB1119" s="63"/>
      <c r="AC1119" s="63"/>
      <c r="AD1119" s="63"/>
      <c r="AE1119" s="63"/>
      <c r="AF1119" s="63"/>
      <c r="AG1119" s="63"/>
      <c r="AH1119" s="63"/>
      <c r="AI1119" s="63"/>
      <c r="AJ1119" s="63"/>
      <c r="AK1119" s="63"/>
      <c r="AL1119" s="63"/>
      <c r="AM1119" s="63"/>
      <c r="AN1119" s="63"/>
      <c r="AO1119" s="63"/>
      <c r="AP1119" s="63"/>
      <c r="AQ1119" s="63"/>
      <c r="AR1119" s="63"/>
      <c r="AS1119" s="63"/>
      <c r="AT1119" s="63"/>
      <c r="AU1119" s="63"/>
      <c r="AV1119" s="63"/>
      <c r="AW1119" s="63"/>
      <c r="AX1119" s="63"/>
      <c r="AY1119" s="63"/>
      <c r="AZ1119" s="63"/>
      <c r="BA1119" s="63"/>
      <c r="BB1119" s="63"/>
    </row>
    <row r="1120" spans="1:54" ht="15.75" customHeight="1">
      <c r="A1120" s="79"/>
      <c r="B1120" s="187" t="s">
        <v>3432</v>
      </c>
      <c r="C1120" s="63"/>
      <c r="D1120" s="63">
        <v>2270</v>
      </c>
      <c r="E1120" s="63"/>
      <c r="F1120" s="63"/>
      <c r="G1120" s="84" t="s">
        <v>769</v>
      </c>
      <c r="H1120" s="63"/>
      <c r="I1120" s="63"/>
      <c r="J1120" s="63"/>
      <c r="K1120" s="63"/>
      <c r="L1120" s="63"/>
      <c r="M1120" s="63"/>
      <c r="N1120" s="63"/>
      <c r="O1120" s="63"/>
      <c r="P1120" s="63"/>
      <c r="Q1120" s="63"/>
      <c r="R1120" s="63"/>
      <c r="S1120" s="63"/>
      <c r="T1120" s="63"/>
      <c r="U1120" s="63"/>
      <c r="V1120" s="63"/>
      <c r="W1120" s="63"/>
      <c r="X1120" s="63"/>
      <c r="Y1120" s="63"/>
      <c r="Z1120" s="63"/>
      <c r="AA1120" s="63"/>
      <c r="AB1120" s="63"/>
      <c r="AC1120" s="63"/>
      <c r="AD1120" s="63"/>
      <c r="AE1120" s="63"/>
      <c r="AF1120" s="63"/>
      <c r="AG1120" s="63"/>
      <c r="AH1120" s="63"/>
      <c r="AI1120" s="63"/>
      <c r="AJ1120" s="63"/>
      <c r="AK1120" s="63"/>
      <c r="AL1120" s="63"/>
      <c r="AM1120" s="63"/>
      <c r="AN1120" s="63"/>
      <c r="AO1120" s="63"/>
      <c r="AP1120" s="63"/>
      <c r="AQ1120" s="63"/>
      <c r="AR1120" s="63"/>
      <c r="AS1120" s="63"/>
      <c r="AT1120" s="63"/>
      <c r="AU1120" s="63"/>
      <c r="AV1120" s="63"/>
      <c r="AW1120" s="63"/>
      <c r="AX1120" s="63"/>
      <c r="AY1120" s="63"/>
      <c r="AZ1120" s="63"/>
      <c r="BA1120" s="63"/>
      <c r="BB1120" s="63"/>
    </row>
    <row r="1121" spans="1:54" ht="15.75" customHeight="1">
      <c r="A1121" s="79"/>
      <c r="B1121" s="187" t="s">
        <v>3433</v>
      </c>
      <c r="C1121" s="63"/>
      <c r="D1121" s="63">
        <v>2580</v>
      </c>
      <c r="E1121" s="63"/>
      <c r="F1121" s="63"/>
      <c r="G1121" s="84" t="s">
        <v>786</v>
      </c>
      <c r="H1121" s="63"/>
      <c r="I1121" s="63"/>
      <c r="J1121" s="63"/>
      <c r="K1121" s="63"/>
      <c r="L1121" s="63"/>
      <c r="M1121" s="63"/>
      <c r="N1121" s="63"/>
      <c r="O1121" s="63"/>
      <c r="P1121" s="63"/>
      <c r="Q1121" s="63"/>
      <c r="R1121" s="63"/>
      <c r="S1121" s="63"/>
      <c r="T1121" s="63"/>
      <c r="U1121" s="63"/>
      <c r="V1121" s="63"/>
      <c r="W1121" s="63"/>
      <c r="X1121" s="63"/>
      <c r="Y1121" s="63"/>
      <c r="Z1121" s="63"/>
      <c r="AA1121" s="63"/>
      <c r="AB1121" s="63"/>
      <c r="AC1121" s="63"/>
      <c r="AD1121" s="63"/>
      <c r="AE1121" s="63"/>
      <c r="AF1121" s="63"/>
      <c r="AG1121" s="63"/>
      <c r="AH1121" s="63"/>
      <c r="AI1121" s="63"/>
      <c r="AJ1121" s="63"/>
      <c r="AK1121" s="63"/>
      <c r="AL1121" s="63"/>
      <c r="AM1121" s="63"/>
      <c r="AN1121" s="63"/>
      <c r="AO1121" s="63"/>
      <c r="AP1121" s="63"/>
      <c r="AQ1121" s="63"/>
      <c r="AR1121" s="63"/>
      <c r="AS1121" s="63"/>
      <c r="AT1121" s="63"/>
      <c r="AU1121" s="63"/>
      <c r="AV1121" s="63"/>
      <c r="AW1121" s="63"/>
      <c r="AX1121" s="63"/>
      <c r="AY1121" s="63"/>
      <c r="AZ1121" s="63"/>
      <c r="BA1121" s="63"/>
      <c r="BB1121" s="63"/>
    </row>
    <row r="1122" spans="1:54" ht="15.75" customHeight="1">
      <c r="A1122" s="79"/>
      <c r="B1122" s="187" t="s">
        <v>3434</v>
      </c>
      <c r="C1122" s="63"/>
      <c r="D1122" s="63">
        <v>3080</v>
      </c>
      <c r="E1122" s="63"/>
      <c r="F1122" s="63"/>
      <c r="G1122" s="84" t="s">
        <v>977</v>
      </c>
      <c r="H1122" s="63"/>
      <c r="I1122" s="63"/>
      <c r="J1122" s="63"/>
      <c r="K1122" s="63"/>
      <c r="L1122" s="63"/>
      <c r="M1122" s="63"/>
      <c r="N1122" s="63"/>
      <c r="O1122" s="63"/>
      <c r="P1122" s="63"/>
      <c r="Q1122" s="63"/>
      <c r="R1122" s="63"/>
      <c r="S1122" s="63"/>
      <c r="T1122" s="63"/>
      <c r="U1122" s="63"/>
      <c r="V1122" s="63"/>
      <c r="W1122" s="63"/>
      <c r="X1122" s="63"/>
      <c r="Y1122" s="63"/>
      <c r="Z1122" s="63"/>
      <c r="AA1122" s="63"/>
      <c r="AB1122" s="63"/>
      <c r="AC1122" s="63"/>
      <c r="AD1122" s="63"/>
      <c r="AE1122" s="63"/>
      <c r="AF1122" s="63"/>
      <c r="AG1122" s="63"/>
      <c r="AH1122" s="63"/>
      <c r="AI1122" s="63"/>
      <c r="AJ1122" s="63"/>
      <c r="AK1122" s="63"/>
      <c r="AL1122" s="63"/>
      <c r="AM1122" s="63"/>
      <c r="AN1122" s="63"/>
      <c r="AO1122" s="63"/>
      <c r="AP1122" s="63"/>
      <c r="AQ1122" s="63"/>
      <c r="AR1122" s="63"/>
      <c r="AS1122" s="63"/>
      <c r="AT1122" s="63"/>
      <c r="AU1122" s="63"/>
      <c r="AV1122" s="63"/>
      <c r="AW1122" s="63"/>
      <c r="AX1122" s="63"/>
      <c r="AY1122" s="63"/>
      <c r="AZ1122" s="63"/>
      <c r="BA1122" s="63"/>
      <c r="BB1122" s="63"/>
    </row>
    <row r="1123" spans="1:54" ht="15.75" customHeight="1">
      <c r="A1123" s="79"/>
      <c r="B1123" s="187" t="s">
        <v>3435</v>
      </c>
      <c r="C1123" s="63"/>
      <c r="D1123" s="63">
        <v>3130</v>
      </c>
      <c r="E1123" s="63"/>
      <c r="F1123" s="63"/>
      <c r="G1123" s="84" t="s">
        <v>782</v>
      </c>
      <c r="H1123" s="63"/>
      <c r="I1123" s="63"/>
      <c r="J1123" s="63"/>
      <c r="K1123" s="63"/>
      <c r="L1123" s="63"/>
      <c r="M1123" s="63"/>
      <c r="N1123" s="63"/>
      <c r="O1123" s="63"/>
      <c r="P1123" s="63"/>
      <c r="Q1123" s="63"/>
      <c r="R1123" s="63"/>
      <c r="S1123" s="63"/>
      <c r="T1123" s="63"/>
      <c r="U1123" s="63"/>
      <c r="V1123" s="63"/>
      <c r="W1123" s="63"/>
      <c r="X1123" s="63"/>
      <c r="Y1123" s="63"/>
      <c r="Z1123" s="63"/>
      <c r="AA1123" s="63"/>
      <c r="AB1123" s="63"/>
      <c r="AC1123" s="63"/>
      <c r="AD1123" s="63"/>
      <c r="AE1123" s="63"/>
      <c r="AF1123" s="63"/>
      <c r="AG1123" s="63"/>
      <c r="AH1123" s="63"/>
      <c r="AI1123" s="63"/>
      <c r="AJ1123" s="63"/>
      <c r="AK1123" s="63"/>
      <c r="AL1123" s="63"/>
      <c r="AM1123" s="63"/>
      <c r="AN1123" s="63"/>
      <c r="AO1123" s="63"/>
      <c r="AP1123" s="63"/>
      <c r="AQ1123" s="63"/>
      <c r="AR1123" s="63"/>
      <c r="AS1123" s="63"/>
      <c r="AT1123" s="63"/>
      <c r="AU1123" s="63"/>
      <c r="AV1123" s="63"/>
      <c r="AW1123" s="63"/>
      <c r="AX1123" s="63"/>
      <c r="AY1123" s="63"/>
      <c r="AZ1123" s="63"/>
      <c r="BA1123" s="63"/>
      <c r="BB1123" s="63"/>
    </row>
    <row r="1124" spans="1:54" ht="15.75" customHeight="1">
      <c r="A1124" s="342" t="s">
        <v>4364</v>
      </c>
      <c r="B1124" s="187" t="s">
        <v>3602</v>
      </c>
      <c r="C1124" s="63"/>
      <c r="D1124" s="63"/>
      <c r="E1124" s="63"/>
      <c r="F1124" s="63">
        <v>25</v>
      </c>
      <c r="G1124" s="63"/>
      <c r="H1124" s="63"/>
      <c r="I1124" s="63"/>
      <c r="J1124" s="63"/>
      <c r="K1124" s="63"/>
      <c r="L1124" s="63"/>
      <c r="M1124" s="63"/>
      <c r="N1124" s="63"/>
      <c r="O1124" s="63"/>
      <c r="P1124" s="63"/>
      <c r="Q1124" s="63"/>
      <c r="R1124" s="63"/>
      <c r="S1124" s="63"/>
      <c r="T1124" s="63"/>
      <c r="U1124" s="63"/>
      <c r="V1124" s="63"/>
      <c r="W1124" s="63"/>
      <c r="X1124" s="63"/>
      <c r="Y1124" s="63"/>
      <c r="Z1124" s="63"/>
      <c r="AA1124" s="63"/>
      <c r="AB1124" s="63"/>
      <c r="AC1124" s="63"/>
      <c r="AD1124" s="63"/>
      <c r="AE1124" s="63"/>
      <c r="AF1124" s="63"/>
      <c r="AG1124" s="63"/>
      <c r="AH1124" s="63"/>
      <c r="AI1124" s="63"/>
      <c r="AJ1124" s="63"/>
      <c r="AK1124" s="63"/>
      <c r="AL1124" s="63"/>
      <c r="AM1124" s="63"/>
      <c r="AN1124" s="63"/>
      <c r="AO1124" s="63"/>
      <c r="AP1124" s="63"/>
      <c r="AQ1124" s="63"/>
      <c r="AR1124" s="63"/>
      <c r="AS1124" s="63"/>
      <c r="AT1124" s="63"/>
      <c r="AU1124" s="63"/>
      <c r="AV1124" s="63"/>
      <c r="AW1124" s="63"/>
      <c r="AX1124" s="63"/>
      <c r="AY1124" s="63"/>
      <c r="AZ1124" s="63"/>
      <c r="BA1124" s="63"/>
      <c r="BB1124" s="63"/>
    </row>
    <row r="1125" spans="1:54" ht="15.75" customHeight="1">
      <c r="A1125" s="342" t="s">
        <v>4375</v>
      </c>
      <c r="B1125" s="187" t="s">
        <v>4374</v>
      </c>
      <c r="C1125" s="63"/>
      <c r="D1125" s="63">
        <v>3090</v>
      </c>
      <c r="E1125" s="63"/>
      <c r="F1125" s="63"/>
      <c r="G1125" s="63"/>
      <c r="H1125" s="63"/>
      <c r="I1125" s="63"/>
      <c r="J1125" s="63"/>
      <c r="K1125" s="63"/>
      <c r="L1125" s="63"/>
      <c r="M1125" s="63"/>
      <c r="N1125" s="63"/>
      <c r="O1125" s="63"/>
      <c r="P1125" s="63"/>
      <c r="Q1125" s="63"/>
      <c r="R1125" s="63"/>
      <c r="S1125" s="63"/>
      <c r="T1125" s="63"/>
      <c r="U1125" s="63"/>
      <c r="V1125" s="63"/>
      <c r="W1125" s="63"/>
      <c r="X1125" s="63"/>
      <c r="Y1125" s="63"/>
      <c r="Z1125" s="63"/>
      <c r="AA1125" s="63"/>
      <c r="AB1125" s="63"/>
      <c r="AC1125" s="63"/>
      <c r="AD1125" s="63"/>
      <c r="AE1125" s="63"/>
      <c r="AF1125" s="63"/>
      <c r="AG1125" s="63"/>
      <c r="AH1125" s="63"/>
      <c r="AI1125" s="63"/>
      <c r="AJ1125" s="63"/>
      <c r="AK1125" s="63"/>
      <c r="AL1125" s="63"/>
      <c r="AM1125" s="63"/>
      <c r="AN1125" s="63"/>
      <c r="AO1125" s="63"/>
      <c r="AP1125" s="63"/>
      <c r="AQ1125" s="63"/>
      <c r="AR1125" s="63"/>
      <c r="AS1125" s="63"/>
      <c r="AT1125" s="63"/>
      <c r="AU1125" s="63"/>
      <c r="AV1125" s="63"/>
      <c r="AW1125" s="63"/>
      <c r="AX1125" s="63"/>
      <c r="AY1125" s="63"/>
      <c r="AZ1125" s="63"/>
      <c r="BA1125" s="63"/>
      <c r="BB1125" s="63"/>
    </row>
    <row r="1126" spans="1:54" ht="15.75" customHeight="1">
      <c r="A1126" s="342" t="s">
        <v>4384</v>
      </c>
      <c r="B1126" s="187" t="s">
        <v>3088</v>
      </c>
      <c r="C1126" s="63"/>
      <c r="D1126" s="63">
        <v>2700</v>
      </c>
      <c r="E1126" s="63"/>
      <c r="F1126" s="63">
        <v>32</v>
      </c>
      <c r="G1126" s="63">
        <v>38</v>
      </c>
      <c r="H1126" s="63"/>
      <c r="I1126" s="63"/>
      <c r="J1126" s="63"/>
      <c r="K1126" s="63"/>
      <c r="L1126" s="63"/>
      <c r="M1126" s="63"/>
      <c r="N1126" s="63"/>
      <c r="O1126" s="63"/>
      <c r="P1126" s="63"/>
      <c r="Q1126" s="63"/>
      <c r="R1126" s="63"/>
      <c r="S1126" s="63"/>
      <c r="T1126" s="63"/>
      <c r="U1126" s="63"/>
      <c r="V1126" s="63"/>
      <c r="W1126" s="63"/>
      <c r="X1126" s="63"/>
      <c r="Y1126" s="63"/>
      <c r="Z1126" s="63"/>
      <c r="AA1126" s="63"/>
      <c r="AB1126" s="63"/>
      <c r="AC1126" s="63"/>
      <c r="AD1126" s="63"/>
      <c r="AE1126" s="63"/>
      <c r="AF1126" s="63"/>
      <c r="AG1126" s="63"/>
      <c r="AH1126" s="63"/>
      <c r="AI1126" s="63"/>
      <c r="AJ1126" s="63"/>
      <c r="AK1126" s="63"/>
      <c r="AL1126" s="63"/>
      <c r="AM1126" s="63"/>
      <c r="AN1126" s="63"/>
      <c r="AO1126" s="63"/>
      <c r="AP1126" s="63"/>
      <c r="AQ1126" s="63"/>
      <c r="AR1126" s="63"/>
      <c r="AS1126" s="63"/>
      <c r="AT1126" s="63"/>
      <c r="AU1126" s="63"/>
      <c r="AV1126" s="63"/>
      <c r="AW1126" s="63"/>
      <c r="AX1126" s="63"/>
      <c r="AY1126" s="63"/>
      <c r="AZ1126" s="63"/>
      <c r="BA1126" s="63"/>
      <c r="BB1126" s="63"/>
    </row>
    <row r="1127" spans="1:54" ht="15.75" customHeight="1">
      <c r="A1127" s="79"/>
      <c r="B1127" s="187" t="s">
        <v>3345</v>
      </c>
      <c r="C1127" s="63"/>
      <c r="D1127" s="63">
        <v>3100</v>
      </c>
      <c r="E1127" s="63"/>
      <c r="F1127" s="63">
        <v>38</v>
      </c>
      <c r="G1127" s="63">
        <v>38</v>
      </c>
      <c r="H1127" s="63"/>
      <c r="I1127" s="63"/>
      <c r="J1127" s="63"/>
      <c r="K1127" s="63"/>
      <c r="L1127" s="63"/>
      <c r="M1127" s="63"/>
      <c r="N1127" s="63"/>
      <c r="O1127" s="63"/>
      <c r="P1127" s="63"/>
      <c r="Q1127" s="63"/>
      <c r="R1127" s="63"/>
      <c r="S1127" s="63"/>
      <c r="T1127" s="63"/>
      <c r="U1127" s="63"/>
      <c r="V1127" s="63"/>
      <c r="W1127" s="63"/>
      <c r="X1127" s="63"/>
      <c r="Y1127" s="63"/>
      <c r="Z1127" s="63"/>
      <c r="AA1127" s="63"/>
      <c r="AB1127" s="63"/>
      <c r="AC1127" s="63"/>
      <c r="AD1127" s="63"/>
      <c r="AE1127" s="63"/>
      <c r="AF1127" s="63"/>
      <c r="AG1127" s="63"/>
      <c r="AH1127" s="63"/>
      <c r="AI1127" s="63"/>
      <c r="AJ1127" s="63"/>
      <c r="AK1127" s="63"/>
      <c r="AL1127" s="63"/>
      <c r="AM1127" s="63"/>
      <c r="AN1127" s="63"/>
      <c r="AO1127" s="63"/>
      <c r="AP1127" s="63"/>
      <c r="AQ1127" s="63"/>
      <c r="AR1127" s="63"/>
      <c r="AS1127" s="63"/>
      <c r="AT1127" s="63"/>
      <c r="AU1127" s="63"/>
      <c r="AV1127" s="63"/>
      <c r="AW1127" s="63"/>
      <c r="AX1127" s="63"/>
      <c r="AY1127" s="63"/>
      <c r="AZ1127" s="63"/>
      <c r="BA1127" s="63"/>
      <c r="BB1127" s="63"/>
    </row>
    <row r="1128" spans="1:54" ht="15.75" customHeight="1">
      <c r="A1128" s="79"/>
      <c r="B1128" s="187" t="s">
        <v>3454</v>
      </c>
      <c r="C1128" s="63"/>
      <c r="D1128" s="63">
        <v>1580</v>
      </c>
      <c r="E1128" s="63"/>
      <c r="F1128" s="84" t="s">
        <v>875</v>
      </c>
      <c r="G1128" s="63">
        <v>31</v>
      </c>
      <c r="H1128" s="63"/>
      <c r="I1128" s="63"/>
      <c r="J1128" s="63"/>
      <c r="K1128" s="63"/>
      <c r="L1128" s="63"/>
      <c r="M1128" s="63"/>
      <c r="N1128" s="63"/>
      <c r="O1128" s="63"/>
      <c r="P1128" s="63"/>
      <c r="Q1128" s="63"/>
      <c r="R1128" s="63"/>
      <c r="S1128" s="63"/>
      <c r="T1128" s="63"/>
      <c r="U1128" s="63"/>
      <c r="V1128" s="63"/>
      <c r="W1128" s="63"/>
      <c r="X1128" s="63"/>
      <c r="Y1128" s="63"/>
      <c r="Z1128" s="63"/>
      <c r="AA1128" s="63"/>
      <c r="AB1128" s="63"/>
      <c r="AC1128" s="63"/>
      <c r="AD1128" s="63"/>
      <c r="AE1128" s="63"/>
      <c r="AF1128" s="63"/>
      <c r="AG1128" s="63"/>
      <c r="AH1128" s="63"/>
      <c r="AI1128" s="63"/>
      <c r="AJ1128" s="63"/>
      <c r="AK1128" s="63"/>
      <c r="AL1128" s="63"/>
      <c r="AM1128" s="63"/>
      <c r="AN1128" s="63"/>
      <c r="AO1128" s="63"/>
      <c r="AP1128" s="63"/>
      <c r="AQ1128" s="63"/>
      <c r="AR1128" s="63"/>
      <c r="AS1128" s="63"/>
      <c r="AT1128" s="63"/>
      <c r="AU1128" s="63"/>
      <c r="AV1128" s="63"/>
      <c r="AW1128" s="63"/>
      <c r="AX1128" s="63"/>
      <c r="AY1128" s="63"/>
      <c r="AZ1128" s="63"/>
      <c r="BA1128" s="63"/>
      <c r="BB1128" s="63"/>
    </row>
    <row r="1129" spans="1:54" ht="15.75" customHeight="1">
      <c r="A1129" s="79"/>
      <c r="B1129" s="187" t="s">
        <v>3428</v>
      </c>
      <c r="C1129" s="63"/>
      <c r="D1129" s="63">
        <v>2920</v>
      </c>
      <c r="E1129" s="63"/>
      <c r="F1129" s="84" t="s">
        <v>769</v>
      </c>
      <c r="G1129" s="84" t="s">
        <v>747</v>
      </c>
      <c r="H1129" s="63"/>
      <c r="I1129" s="63"/>
      <c r="J1129" s="63"/>
      <c r="K1129" s="63"/>
      <c r="L1129" s="63"/>
      <c r="M1129" s="63"/>
      <c r="N1129" s="63"/>
      <c r="O1129" s="63"/>
      <c r="P1129" s="63"/>
      <c r="Q1129" s="63"/>
      <c r="R1129" s="63"/>
      <c r="S1129" s="63"/>
      <c r="T1129" s="63"/>
      <c r="U1129" s="63"/>
      <c r="V1129" s="63"/>
      <c r="W1129" s="63"/>
      <c r="X1129" s="63"/>
      <c r="Y1129" s="63"/>
      <c r="Z1129" s="63"/>
      <c r="AA1129" s="63"/>
      <c r="AB1129" s="63"/>
      <c r="AC1129" s="63"/>
      <c r="AD1129" s="63"/>
      <c r="AE1129" s="63"/>
      <c r="AF1129" s="63"/>
      <c r="AG1129" s="63"/>
      <c r="AH1129" s="63"/>
      <c r="AI1129" s="63"/>
      <c r="AJ1129" s="63"/>
      <c r="AK1129" s="63"/>
      <c r="AL1129" s="63"/>
      <c r="AM1129" s="63"/>
      <c r="AN1129" s="63"/>
      <c r="AO1129" s="63"/>
      <c r="AP1129" s="63"/>
      <c r="AQ1129" s="63"/>
      <c r="AR1129" s="63"/>
      <c r="AS1129" s="63"/>
      <c r="AT1129" s="63"/>
      <c r="AU1129" s="63"/>
      <c r="AV1129" s="63"/>
      <c r="AW1129" s="63"/>
      <c r="AX1129" s="63"/>
      <c r="AY1129" s="63"/>
      <c r="AZ1129" s="63"/>
      <c r="BA1129" s="63"/>
      <c r="BB1129" s="63"/>
    </row>
    <row r="1130" spans="1:54" ht="15.75" customHeight="1">
      <c r="A1130" s="79"/>
      <c r="B1130" s="187" t="s">
        <v>3429</v>
      </c>
      <c r="C1130" s="63"/>
      <c r="D1130" s="63">
        <v>2840</v>
      </c>
      <c r="E1130" s="63"/>
      <c r="F1130" s="63">
        <v>34</v>
      </c>
      <c r="G1130" s="84" t="s">
        <v>757</v>
      </c>
      <c r="H1130" s="63"/>
      <c r="I1130" s="63"/>
      <c r="J1130" s="63"/>
      <c r="K1130" s="63"/>
      <c r="L1130" s="63"/>
      <c r="M1130" s="63"/>
      <c r="N1130" s="63"/>
      <c r="O1130" s="63"/>
      <c r="P1130" s="63"/>
      <c r="Q1130" s="63"/>
      <c r="R1130" s="63"/>
      <c r="S1130" s="63"/>
      <c r="T1130" s="63"/>
      <c r="U1130" s="63"/>
      <c r="V1130" s="63"/>
      <c r="W1130" s="63"/>
      <c r="X1130" s="63"/>
      <c r="Y1130" s="63"/>
      <c r="Z1130" s="63"/>
      <c r="AA1130" s="63"/>
      <c r="AB1130" s="63"/>
      <c r="AC1130" s="63"/>
      <c r="AD1130" s="63"/>
      <c r="AE1130" s="63"/>
      <c r="AF1130" s="63"/>
      <c r="AG1130" s="63"/>
      <c r="AH1130" s="63"/>
      <c r="AI1130" s="63"/>
      <c r="AJ1130" s="63"/>
      <c r="AK1130" s="63"/>
      <c r="AL1130" s="63"/>
      <c r="AM1130" s="63"/>
      <c r="AN1130" s="63"/>
      <c r="AO1130" s="63"/>
      <c r="AP1130" s="63"/>
      <c r="AQ1130" s="63"/>
      <c r="AR1130" s="63"/>
      <c r="AS1130" s="63"/>
      <c r="AT1130" s="63"/>
      <c r="AU1130" s="63"/>
      <c r="AV1130" s="63"/>
      <c r="AW1130" s="63"/>
      <c r="AX1130" s="63"/>
      <c r="AY1130" s="63"/>
      <c r="AZ1130" s="63"/>
      <c r="BA1130" s="63"/>
      <c r="BB1130" s="63"/>
    </row>
    <row r="1131" spans="1:54" ht="15.75" customHeight="1">
      <c r="A1131" s="79"/>
      <c r="B1131" s="187" t="s">
        <v>3430</v>
      </c>
      <c r="C1131" s="63"/>
      <c r="D1131" s="63">
        <v>3290</v>
      </c>
      <c r="E1131" s="63"/>
      <c r="F1131" s="84" t="s">
        <v>977</v>
      </c>
      <c r="G1131" s="84" t="s">
        <v>788</v>
      </c>
      <c r="H1131" s="63"/>
      <c r="I1131" s="63"/>
      <c r="J1131" s="63"/>
      <c r="K1131" s="63"/>
      <c r="L1131" s="63"/>
      <c r="M1131" s="63"/>
      <c r="N1131" s="63"/>
      <c r="O1131" s="63"/>
      <c r="P1131" s="63"/>
      <c r="Q1131" s="63"/>
      <c r="R1131" s="63"/>
      <c r="S1131" s="63"/>
      <c r="T1131" s="63"/>
      <c r="U1131" s="63"/>
      <c r="V1131" s="63"/>
      <c r="W1131" s="63"/>
      <c r="X1131" s="63"/>
      <c r="Y1131" s="63"/>
      <c r="Z1131" s="63"/>
      <c r="AA1131" s="63"/>
      <c r="AB1131" s="63"/>
      <c r="AC1131" s="63"/>
      <c r="AD1131" s="63"/>
      <c r="AE1131" s="63"/>
      <c r="AF1131" s="63"/>
      <c r="AG1131" s="63"/>
      <c r="AH1131" s="63"/>
      <c r="AI1131" s="63"/>
      <c r="AJ1131" s="63"/>
      <c r="AK1131" s="63"/>
      <c r="AL1131" s="63"/>
      <c r="AM1131" s="63"/>
      <c r="AN1131" s="63"/>
      <c r="AO1131" s="63"/>
      <c r="AP1131" s="63"/>
      <c r="AQ1131" s="63"/>
      <c r="AR1131" s="63"/>
      <c r="AS1131" s="63"/>
      <c r="AT1131" s="63"/>
      <c r="AU1131" s="63"/>
      <c r="AV1131" s="63"/>
      <c r="AW1131" s="63"/>
      <c r="AX1131" s="63"/>
      <c r="AY1131" s="63"/>
      <c r="AZ1131" s="63"/>
      <c r="BA1131" s="63"/>
      <c r="BB1131" s="63"/>
    </row>
    <row r="1132" spans="1:54" ht="15.75" customHeight="1">
      <c r="A1132" s="79"/>
      <c r="B1132" s="187" t="s">
        <v>3431</v>
      </c>
      <c r="C1132" s="63"/>
      <c r="D1132" s="63">
        <v>1060</v>
      </c>
      <c r="E1132" s="63"/>
      <c r="F1132" s="84" t="s">
        <v>1119</v>
      </c>
      <c r="G1132" s="84" t="s">
        <v>885</v>
      </c>
      <c r="H1132" s="63"/>
      <c r="I1132" s="63"/>
      <c r="J1132" s="63"/>
      <c r="K1132" s="63"/>
      <c r="L1132" s="63"/>
      <c r="M1132" s="63"/>
      <c r="N1132" s="63"/>
      <c r="O1132" s="63"/>
      <c r="P1132" s="63"/>
      <c r="Q1132" s="63"/>
      <c r="R1132" s="63"/>
      <c r="S1132" s="63"/>
      <c r="T1132" s="63"/>
      <c r="U1132" s="63"/>
      <c r="V1132" s="63"/>
      <c r="W1132" s="63"/>
      <c r="X1132" s="63"/>
      <c r="Y1132" s="63"/>
      <c r="Z1132" s="63"/>
      <c r="AA1132" s="63"/>
      <c r="AB1132" s="63"/>
      <c r="AC1132" s="63"/>
      <c r="AD1132" s="63"/>
      <c r="AE1132" s="63"/>
      <c r="AF1132" s="63"/>
      <c r="AG1132" s="63"/>
      <c r="AH1132" s="63"/>
      <c r="AI1132" s="63"/>
      <c r="AJ1132" s="63"/>
      <c r="AK1132" s="63"/>
      <c r="AL1132" s="63"/>
      <c r="AM1132" s="63"/>
      <c r="AN1132" s="63"/>
      <c r="AO1132" s="63"/>
      <c r="AP1132" s="63"/>
      <c r="AQ1132" s="63"/>
      <c r="AR1132" s="63"/>
      <c r="AS1132" s="63"/>
      <c r="AT1132" s="63"/>
      <c r="AU1132" s="63"/>
      <c r="AV1132" s="63"/>
      <c r="AW1132" s="63"/>
      <c r="AX1132" s="63"/>
      <c r="AY1132" s="63"/>
      <c r="AZ1132" s="63"/>
      <c r="BA1132" s="63"/>
      <c r="BB1132" s="63"/>
    </row>
    <row r="1133" spans="1:54" ht="15.75" customHeight="1">
      <c r="A1133" s="79"/>
      <c r="B1133" s="187" t="s">
        <v>3432</v>
      </c>
      <c r="C1133" s="63"/>
      <c r="D1133" s="63">
        <v>4120</v>
      </c>
      <c r="E1133" s="63"/>
      <c r="F1133" s="84" t="s">
        <v>1033</v>
      </c>
      <c r="G1133" s="84" t="s">
        <v>822</v>
      </c>
      <c r="H1133" s="63"/>
      <c r="I1133" s="63"/>
      <c r="J1133" s="63"/>
      <c r="K1133" s="63"/>
      <c r="L1133" s="63"/>
      <c r="M1133" s="63"/>
      <c r="N1133" s="63"/>
      <c r="O1133" s="63"/>
      <c r="P1133" s="63"/>
      <c r="Q1133" s="63"/>
      <c r="R1133" s="63"/>
      <c r="S1133" s="63"/>
      <c r="T1133" s="63"/>
      <c r="U1133" s="63"/>
      <c r="V1133" s="63"/>
      <c r="W1133" s="63"/>
      <c r="X1133" s="63"/>
      <c r="Y1133" s="63"/>
      <c r="Z1133" s="63"/>
      <c r="AA1133" s="63"/>
      <c r="AB1133" s="63"/>
      <c r="AC1133" s="63"/>
      <c r="AD1133" s="63"/>
      <c r="AE1133" s="63"/>
      <c r="AF1133" s="63"/>
      <c r="AG1133" s="63"/>
      <c r="AH1133" s="63"/>
      <c r="AI1133" s="63"/>
      <c r="AJ1133" s="63"/>
      <c r="AK1133" s="63"/>
      <c r="AL1133" s="63"/>
      <c r="AM1133" s="63"/>
      <c r="AN1133" s="63"/>
      <c r="AO1133" s="63"/>
      <c r="AP1133" s="63"/>
      <c r="AQ1133" s="63"/>
      <c r="AR1133" s="63"/>
      <c r="AS1133" s="63"/>
      <c r="AT1133" s="63"/>
      <c r="AU1133" s="63"/>
      <c r="AV1133" s="63"/>
      <c r="AW1133" s="63"/>
      <c r="AX1133" s="63"/>
      <c r="AY1133" s="63"/>
      <c r="AZ1133" s="63"/>
      <c r="BA1133" s="63"/>
      <c r="BB1133" s="63"/>
    </row>
    <row r="1134" spans="1:54" ht="15.75" customHeight="1">
      <c r="A1134" s="79"/>
      <c r="B1134" s="187" t="s">
        <v>3433</v>
      </c>
      <c r="C1134" s="63"/>
      <c r="D1134" s="63">
        <v>3100</v>
      </c>
      <c r="E1134" s="63"/>
      <c r="F1134" s="63">
        <v>30</v>
      </c>
      <c r="G1134" s="84" t="s">
        <v>751</v>
      </c>
      <c r="H1134" s="63"/>
      <c r="I1134" s="63"/>
      <c r="J1134" s="63"/>
      <c r="K1134" s="63"/>
      <c r="L1134" s="63"/>
      <c r="M1134" s="63"/>
      <c r="N1134" s="63"/>
      <c r="O1134" s="63"/>
      <c r="P1134" s="63"/>
      <c r="Q1134" s="63"/>
      <c r="R1134" s="63"/>
      <c r="S1134" s="63"/>
      <c r="T1134" s="63"/>
      <c r="U1134" s="63"/>
      <c r="V1134" s="63"/>
      <c r="W1134" s="63"/>
      <c r="X1134" s="63"/>
      <c r="Y1134" s="63"/>
      <c r="Z1134" s="63"/>
      <c r="AA1134" s="63"/>
      <c r="AB1134" s="63"/>
      <c r="AC1134" s="63"/>
      <c r="AD1134" s="63"/>
      <c r="AE1134" s="63"/>
      <c r="AF1134" s="63"/>
      <c r="AG1134" s="63"/>
      <c r="AH1134" s="63"/>
      <c r="AI1134" s="63"/>
      <c r="AJ1134" s="63"/>
      <c r="AK1134" s="63"/>
      <c r="AL1134" s="63"/>
      <c r="AM1134" s="63"/>
      <c r="AN1134" s="63"/>
      <c r="AO1134" s="63"/>
      <c r="AP1134" s="63"/>
      <c r="AQ1134" s="63"/>
      <c r="AR1134" s="63"/>
      <c r="AS1134" s="63"/>
      <c r="AT1134" s="63"/>
      <c r="AU1134" s="63"/>
      <c r="AV1134" s="63"/>
      <c r="AW1134" s="63"/>
      <c r="AX1134" s="63"/>
      <c r="AY1134" s="63"/>
      <c r="AZ1134" s="63"/>
      <c r="BA1134" s="63"/>
      <c r="BB1134" s="63"/>
    </row>
    <row r="1135" spans="1:54" ht="15.75" customHeight="1">
      <c r="A1135" s="79"/>
      <c r="B1135" s="187" t="s">
        <v>3434</v>
      </c>
      <c r="C1135" s="63"/>
      <c r="D1135" s="63">
        <v>2580</v>
      </c>
      <c r="E1135" s="63"/>
      <c r="F1135" s="84" t="s">
        <v>793</v>
      </c>
      <c r="G1135" s="84" t="s">
        <v>815</v>
      </c>
      <c r="H1135" s="63"/>
      <c r="I1135" s="63"/>
      <c r="J1135" s="63"/>
      <c r="K1135" s="63"/>
      <c r="L1135" s="63"/>
      <c r="M1135" s="63"/>
      <c r="N1135" s="63"/>
      <c r="O1135" s="63"/>
      <c r="P1135" s="63"/>
      <c r="Q1135" s="63"/>
      <c r="R1135" s="63"/>
      <c r="S1135" s="63"/>
      <c r="T1135" s="63"/>
      <c r="U1135" s="63"/>
      <c r="V1135" s="63"/>
      <c r="W1135" s="63"/>
      <c r="X1135" s="63"/>
      <c r="Y1135" s="63"/>
      <c r="Z1135" s="63"/>
      <c r="AA1135" s="63"/>
      <c r="AB1135" s="63"/>
      <c r="AC1135" s="63"/>
      <c r="AD1135" s="63"/>
      <c r="AE1135" s="63"/>
      <c r="AF1135" s="63"/>
      <c r="AG1135" s="63"/>
      <c r="AH1135" s="63"/>
      <c r="AI1135" s="63"/>
      <c r="AJ1135" s="63"/>
      <c r="AK1135" s="63"/>
      <c r="AL1135" s="63"/>
      <c r="AM1135" s="63"/>
      <c r="AN1135" s="63"/>
      <c r="AO1135" s="63"/>
      <c r="AP1135" s="63"/>
      <c r="AQ1135" s="63"/>
      <c r="AR1135" s="63"/>
      <c r="AS1135" s="63"/>
      <c r="AT1135" s="63"/>
      <c r="AU1135" s="63"/>
      <c r="AV1135" s="63"/>
      <c r="AW1135" s="63"/>
      <c r="AX1135" s="63"/>
      <c r="AY1135" s="63"/>
      <c r="AZ1135" s="63"/>
      <c r="BA1135" s="63"/>
      <c r="BB1135" s="63"/>
    </row>
    <row r="1136" spans="1:54" ht="15.75" customHeight="1">
      <c r="A1136" s="79"/>
      <c r="B1136" s="187" t="s">
        <v>3435</v>
      </c>
      <c r="C1136" s="63"/>
      <c r="D1136" s="63">
        <v>3860</v>
      </c>
      <c r="E1136" s="63"/>
      <c r="F1136" s="84" t="s">
        <v>809</v>
      </c>
      <c r="G1136" s="63">
        <v>38</v>
      </c>
      <c r="H1136" s="63"/>
      <c r="I1136" s="63"/>
      <c r="J1136" s="63"/>
      <c r="K1136" s="63"/>
      <c r="L1136" s="63"/>
      <c r="M1136" s="63"/>
      <c r="N1136" s="63"/>
      <c r="O1136" s="63"/>
      <c r="P1136" s="63"/>
      <c r="Q1136" s="63"/>
      <c r="R1136" s="63"/>
      <c r="S1136" s="63"/>
      <c r="T1136" s="63"/>
      <c r="U1136" s="63"/>
      <c r="V1136" s="63"/>
      <c r="W1136" s="63"/>
      <c r="X1136" s="63"/>
      <c r="Y1136" s="63"/>
      <c r="Z1136" s="63"/>
      <c r="AA1136" s="63"/>
      <c r="AB1136" s="63"/>
      <c r="AC1136" s="63"/>
      <c r="AD1136" s="63"/>
      <c r="AE1136" s="63"/>
      <c r="AF1136" s="63"/>
      <c r="AG1136" s="63"/>
      <c r="AH1136" s="63"/>
      <c r="AI1136" s="63"/>
      <c r="AJ1136" s="63"/>
      <c r="AK1136" s="63"/>
      <c r="AL1136" s="63"/>
      <c r="AM1136" s="63"/>
      <c r="AN1136" s="63"/>
      <c r="AO1136" s="63"/>
      <c r="AP1136" s="63"/>
      <c r="AQ1136" s="63"/>
      <c r="AR1136" s="63"/>
      <c r="AS1136" s="63"/>
      <c r="AT1136" s="63"/>
      <c r="AU1136" s="63"/>
      <c r="AV1136" s="63"/>
      <c r="AW1136" s="63"/>
      <c r="AX1136" s="63"/>
      <c r="AY1136" s="63"/>
      <c r="AZ1136" s="63"/>
      <c r="BA1136" s="63"/>
      <c r="BB1136" s="63"/>
    </row>
    <row r="1137" spans="1:54" ht="15.75" customHeight="1">
      <c r="A1137" s="79"/>
      <c r="B1137" s="187" t="s">
        <v>3436</v>
      </c>
      <c r="C1137" s="63"/>
      <c r="D1137" s="63">
        <v>3930</v>
      </c>
      <c r="E1137" s="63"/>
      <c r="F1137" s="84" t="s">
        <v>766</v>
      </c>
      <c r="G1137" s="63">
        <v>39</v>
      </c>
      <c r="H1137" s="63"/>
      <c r="I1137" s="63"/>
      <c r="J1137" s="63"/>
      <c r="K1137" s="63"/>
      <c r="L1137" s="63"/>
      <c r="M1137" s="63"/>
      <c r="N1137" s="63"/>
      <c r="O1137" s="63"/>
      <c r="P1137" s="63"/>
      <c r="Q1137" s="63"/>
      <c r="R1137" s="63"/>
      <c r="S1137" s="63"/>
      <c r="T1137" s="63"/>
      <c r="U1137" s="63"/>
      <c r="V1137" s="63"/>
      <c r="W1137" s="63"/>
      <c r="X1137" s="63"/>
      <c r="Y1137" s="63"/>
      <c r="Z1137" s="63"/>
      <c r="AA1137" s="63"/>
      <c r="AB1137" s="63"/>
      <c r="AC1137" s="63"/>
      <c r="AD1137" s="63"/>
      <c r="AE1137" s="63"/>
      <c r="AF1137" s="63"/>
      <c r="AG1137" s="63"/>
      <c r="AH1137" s="63"/>
      <c r="AI1137" s="63"/>
      <c r="AJ1137" s="63"/>
      <c r="AK1137" s="63"/>
      <c r="AL1137" s="63"/>
      <c r="AM1137" s="63"/>
      <c r="AN1137" s="63"/>
      <c r="AO1137" s="63"/>
      <c r="AP1137" s="63"/>
      <c r="AQ1137" s="63"/>
      <c r="AR1137" s="63"/>
      <c r="AS1137" s="63"/>
      <c r="AT1137" s="63"/>
      <c r="AU1137" s="63"/>
      <c r="AV1137" s="63"/>
      <c r="AW1137" s="63"/>
      <c r="AX1137" s="63"/>
      <c r="AY1137" s="63"/>
      <c r="AZ1137" s="63"/>
      <c r="BA1137" s="63"/>
      <c r="BB1137" s="63"/>
    </row>
    <row r="1138" spans="1:54" ht="15.75" customHeight="1">
      <c r="A1138" s="79"/>
      <c r="B1138" s="187" t="s">
        <v>3437</v>
      </c>
      <c r="C1138" s="63"/>
      <c r="D1138" s="63">
        <v>3170</v>
      </c>
      <c r="E1138" s="63"/>
      <c r="F1138" s="84" t="s">
        <v>751</v>
      </c>
      <c r="G1138" s="63">
        <v>39</v>
      </c>
      <c r="H1138" s="63"/>
      <c r="I1138" s="63"/>
      <c r="J1138" s="63"/>
      <c r="K1138" s="63"/>
      <c r="L1138" s="63"/>
      <c r="M1138" s="63"/>
      <c r="N1138" s="63"/>
      <c r="O1138" s="63"/>
      <c r="P1138" s="63"/>
      <c r="Q1138" s="63"/>
      <c r="R1138" s="63"/>
      <c r="S1138" s="63"/>
      <c r="T1138" s="63"/>
      <c r="U1138" s="63"/>
      <c r="V1138" s="63"/>
      <c r="W1138" s="63"/>
      <c r="X1138" s="63"/>
      <c r="Y1138" s="63"/>
      <c r="Z1138" s="63"/>
      <c r="AA1138" s="63"/>
      <c r="AB1138" s="63"/>
      <c r="AC1138" s="63"/>
      <c r="AD1138" s="63"/>
      <c r="AE1138" s="63"/>
      <c r="AF1138" s="63"/>
      <c r="AG1138" s="63"/>
      <c r="AH1138" s="63"/>
      <c r="AI1138" s="63"/>
      <c r="AJ1138" s="63"/>
      <c r="AK1138" s="63"/>
      <c r="AL1138" s="63"/>
      <c r="AM1138" s="63"/>
      <c r="AN1138" s="63"/>
      <c r="AO1138" s="63"/>
      <c r="AP1138" s="63"/>
      <c r="AQ1138" s="63"/>
      <c r="AR1138" s="63"/>
      <c r="AS1138" s="63"/>
      <c r="AT1138" s="63"/>
      <c r="AU1138" s="63"/>
      <c r="AV1138" s="63"/>
      <c r="AW1138" s="63"/>
      <c r="AX1138" s="63"/>
      <c r="AY1138" s="63"/>
      <c r="AZ1138" s="63"/>
      <c r="BA1138" s="63"/>
      <c r="BB1138" s="63"/>
    </row>
    <row r="1139" spans="1:54" ht="15.75" customHeight="1">
      <c r="A1139" s="79"/>
      <c r="B1139" s="187" t="s">
        <v>3438</v>
      </c>
      <c r="C1139" s="63"/>
      <c r="D1139" s="63">
        <v>2580</v>
      </c>
      <c r="E1139" s="63"/>
      <c r="F1139" s="84" t="s">
        <v>794</v>
      </c>
      <c r="G1139" s="84" t="s">
        <v>799</v>
      </c>
      <c r="H1139" s="63"/>
      <c r="I1139" s="63"/>
      <c r="J1139" s="63"/>
      <c r="K1139" s="63"/>
      <c r="L1139" s="63"/>
      <c r="M1139" s="63"/>
      <c r="N1139" s="63"/>
      <c r="O1139" s="63"/>
      <c r="P1139" s="63"/>
      <c r="Q1139" s="63"/>
      <c r="R1139" s="63"/>
      <c r="S1139" s="63"/>
      <c r="T1139" s="63"/>
      <c r="U1139" s="63"/>
      <c r="V1139" s="63"/>
      <c r="W1139" s="63"/>
      <c r="X1139" s="63"/>
      <c r="Y1139" s="63"/>
      <c r="Z1139" s="63"/>
      <c r="AA1139" s="63"/>
      <c r="AB1139" s="63"/>
      <c r="AC1139" s="63"/>
      <c r="AD1139" s="63"/>
      <c r="AE1139" s="63"/>
      <c r="AF1139" s="63"/>
      <c r="AG1139" s="63"/>
      <c r="AH1139" s="63"/>
      <c r="AI1139" s="63"/>
      <c r="AJ1139" s="63"/>
      <c r="AK1139" s="63"/>
      <c r="AL1139" s="63"/>
      <c r="AM1139" s="63"/>
      <c r="AN1139" s="63"/>
      <c r="AO1139" s="63"/>
      <c r="AP1139" s="63"/>
      <c r="AQ1139" s="63"/>
      <c r="AR1139" s="63"/>
      <c r="AS1139" s="63"/>
      <c r="AT1139" s="63"/>
      <c r="AU1139" s="63"/>
      <c r="AV1139" s="63"/>
      <c r="AW1139" s="63"/>
      <c r="AX1139" s="63"/>
      <c r="AY1139" s="63"/>
      <c r="AZ1139" s="63"/>
      <c r="BA1139" s="63"/>
      <c r="BB1139" s="63"/>
    </row>
    <row r="1140" spans="1:54" ht="15.75" customHeight="1">
      <c r="A1140" s="79"/>
      <c r="B1140" s="187" t="s">
        <v>3439</v>
      </c>
      <c r="C1140" s="63"/>
      <c r="D1140" s="63">
        <v>2290</v>
      </c>
      <c r="E1140" s="63"/>
      <c r="F1140" s="84" t="s">
        <v>794</v>
      </c>
      <c r="G1140" s="84" t="s">
        <v>799</v>
      </c>
      <c r="H1140" s="63"/>
      <c r="I1140" s="63"/>
      <c r="J1140" s="63"/>
      <c r="K1140" s="63"/>
      <c r="L1140" s="63"/>
      <c r="M1140" s="63"/>
      <c r="N1140" s="63"/>
      <c r="O1140" s="63"/>
      <c r="P1140" s="63"/>
      <c r="Q1140" s="63"/>
      <c r="R1140" s="63"/>
      <c r="S1140" s="63"/>
      <c r="T1140" s="63"/>
      <c r="U1140" s="63"/>
      <c r="V1140" s="63"/>
      <c r="W1140" s="63"/>
      <c r="X1140" s="63"/>
      <c r="Y1140" s="63"/>
      <c r="Z1140" s="63"/>
      <c r="AA1140" s="63"/>
      <c r="AB1140" s="63"/>
      <c r="AC1140" s="63"/>
      <c r="AD1140" s="63"/>
      <c r="AE1140" s="63"/>
      <c r="AF1140" s="63"/>
      <c r="AG1140" s="63"/>
      <c r="AH1140" s="63"/>
      <c r="AI1140" s="63"/>
      <c r="AJ1140" s="63"/>
      <c r="AK1140" s="63"/>
      <c r="AL1140" s="63"/>
      <c r="AM1140" s="63"/>
      <c r="AN1140" s="63"/>
      <c r="AO1140" s="63"/>
      <c r="AP1140" s="63"/>
      <c r="AQ1140" s="63"/>
      <c r="AR1140" s="63"/>
      <c r="AS1140" s="63"/>
      <c r="AT1140" s="63"/>
      <c r="AU1140" s="63"/>
      <c r="AV1140" s="63"/>
      <c r="AW1140" s="63"/>
      <c r="AX1140" s="63"/>
      <c r="AY1140" s="63"/>
      <c r="AZ1140" s="63"/>
      <c r="BA1140" s="63"/>
      <c r="BB1140" s="63"/>
    </row>
    <row r="1141" spans="1:54" ht="15.75" customHeight="1">
      <c r="A1141" s="79"/>
      <c r="B1141" s="187" t="s">
        <v>3440</v>
      </c>
      <c r="C1141" s="63"/>
      <c r="D1141" s="63">
        <v>3140</v>
      </c>
      <c r="E1141" s="63"/>
      <c r="F1141" s="84" t="s">
        <v>884</v>
      </c>
      <c r="G1141" s="63">
        <v>38</v>
      </c>
      <c r="H1141" s="63"/>
      <c r="I1141" s="63"/>
      <c r="J1141" s="63"/>
      <c r="K1141" s="63"/>
      <c r="L1141" s="63"/>
      <c r="M1141" s="63"/>
      <c r="N1141" s="63"/>
      <c r="O1141" s="63"/>
      <c r="P1141" s="63"/>
      <c r="Q1141" s="63"/>
      <c r="R1141" s="63"/>
      <c r="S1141" s="63"/>
      <c r="T1141" s="63"/>
      <c r="U1141" s="63"/>
      <c r="V1141" s="63"/>
      <c r="W1141" s="63"/>
      <c r="X1141" s="63"/>
      <c r="Y1141" s="63"/>
      <c r="Z1141" s="63"/>
      <c r="AA1141" s="63"/>
      <c r="AB1141" s="63"/>
      <c r="AC1141" s="63"/>
      <c r="AD1141" s="63"/>
      <c r="AE1141" s="63"/>
      <c r="AF1141" s="63"/>
      <c r="AG1141" s="63"/>
      <c r="AH1141" s="63"/>
      <c r="AI1141" s="63"/>
      <c r="AJ1141" s="63"/>
      <c r="AK1141" s="63"/>
      <c r="AL1141" s="63"/>
      <c r="AM1141" s="63"/>
      <c r="AN1141" s="63"/>
      <c r="AO1141" s="63"/>
      <c r="AP1141" s="63"/>
      <c r="AQ1141" s="63"/>
      <c r="AR1141" s="63"/>
      <c r="AS1141" s="63"/>
      <c r="AT1141" s="63"/>
      <c r="AU1141" s="63"/>
      <c r="AV1141" s="63"/>
      <c r="AW1141" s="63"/>
      <c r="AX1141" s="63"/>
      <c r="AY1141" s="63"/>
      <c r="AZ1141" s="63"/>
      <c r="BA1141" s="63"/>
      <c r="BB1141" s="63"/>
    </row>
    <row r="1142" spans="1:54" ht="15.75" customHeight="1">
      <c r="A1142" s="79"/>
      <c r="B1142" s="187" t="s">
        <v>3441</v>
      </c>
      <c r="C1142" s="63"/>
      <c r="D1142" s="63">
        <v>2640</v>
      </c>
      <c r="E1142" s="63"/>
      <c r="F1142" s="84" t="s">
        <v>738</v>
      </c>
      <c r="G1142" s="84" t="s">
        <v>769</v>
      </c>
      <c r="H1142" s="63"/>
      <c r="I1142" s="63"/>
      <c r="J1142" s="63"/>
      <c r="K1142" s="63"/>
      <c r="L1142" s="63"/>
      <c r="M1142" s="63"/>
      <c r="N1142" s="63"/>
      <c r="O1142" s="63"/>
      <c r="P1142" s="63"/>
      <c r="Q1142" s="63"/>
      <c r="R1142" s="63"/>
      <c r="S1142" s="63"/>
      <c r="T1142" s="63"/>
      <c r="U1142" s="63"/>
      <c r="V1142" s="63"/>
      <c r="W1142" s="63"/>
      <c r="X1142" s="63"/>
      <c r="Y1142" s="63"/>
      <c r="Z1142" s="63"/>
      <c r="AA1142" s="63"/>
      <c r="AB1142" s="63"/>
      <c r="AC1142" s="63"/>
      <c r="AD1142" s="63"/>
      <c r="AE1142" s="63"/>
      <c r="AF1142" s="63"/>
      <c r="AG1142" s="63"/>
      <c r="AH1142" s="63"/>
      <c r="AI1142" s="63"/>
      <c r="AJ1142" s="63"/>
      <c r="AK1142" s="63"/>
      <c r="AL1142" s="63"/>
      <c r="AM1142" s="63"/>
      <c r="AN1142" s="63"/>
      <c r="AO1142" s="63"/>
      <c r="AP1142" s="63"/>
      <c r="AQ1142" s="63"/>
      <c r="AR1142" s="63"/>
      <c r="AS1142" s="63"/>
      <c r="AT1142" s="63"/>
      <c r="AU1142" s="63"/>
      <c r="AV1142" s="63"/>
      <c r="AW1142" s="63"/>
      <c r="AX1142" s="63"/>
      <c r="AY1142" s="63"/>
      <c r="AZ1142" s="63"/>
      <c r="BA1142" s="63"/>
      <c r="BB1142" s="63"/>
    </row>
    <row r="1143" spans="1:54" ht="15.75" customHeight="1">
      <c r="A1143" s="79"/>
      <c r="B1143" s="187" t="s">
        <v>3442</v>
      </c>
      <c r="C1143" s="63"/>
      <c r="D1143" s="63">
        <v>3710</v>
      </c>
      <c r="E1143" s="63"/>
      <c r="F1143" s="84" t="s">
        <v>747</v>
      </c>
      <c r="G1143" s="84" t="s">
        <v>740</v>
      </c>
      <c r="H1143" s="63"/>
      <c r="I1143" s="63"/>
      <c r="J1143" s="63"/>
      <c r="K1143" s="63"/>
      <c r="L1143" s="63"/>
      <c r="M1143" s="63"/>
      <c r="N1143" s="63"/>
      <c r="O1143" s="63"/>
      <c r="P1143" s="63"/>
      <c r="Q1143" s="63"/>
      <c r="R1143" s="63"/>
      <c r="S1143" s="63"/>
      <c r="T1143" s="63"/>
      <c r="U1143" s="63"/>
      <c r="V1143" s="63"/>
      <c r="W1143" s="63"/>
      <c r="X1143" s="63"/>
      <c r="Y1143" s="63"/>
      <c r="Z1143" s="63"/>
      <c r="AA1143" s="63"/>
      <c r="AB1143" s="63"/>
      <c r="AC1143" s="63"/>
      <c r="AD1143" s="63"/>
      <c r="AE1143" s="63"/>
      <c r="AF1143" s="63"/>
      <c r="AG1143" s="63"/>
      <c r="AH1143" s="63"/>
      <c r="AI1143" s="63"/>
      <c r="AJ1143" s="63"/>
      <c r="AK1143" s="63"/>
      <c r="AL1143" s="63"/>
      <c r="AM1143" s="63"/>
      <c r="AN1143" s="63"/>
      <c r="AO1143" s="63"/>
      <c r="AP1143" s="63"/>
      <c r="AQ1143" s="63"/>
      <c r="AR1143" s="63"/>
      <c r="AS1143" s="63"/>
      <c r="AT1143" s="63"/>
      <c r="AU1143" s="63"/>
      <c r="AV1143" s="63"/>
      <c r="AW1143" s="63"/>
      <c r="AX1143" s="63"/>
      <c r="AY1143" s="63"/>
      <c r="AZ1143" s="63"/>
      <c r="BA1143" s="63"/>
      <c r="BB1143" s="63"/>
    </row>
    <row r="1144" spans="1:54" ht="15.75" customHeight="1">
      <c r="A1144" s="79"/>
      <c r="B1144" s="187" t="s">
        <v>3443</v>
      </c>
      <c r="C1144" s="63"/>
      <c r="D1144" s="63">
        <v>3050</v>
      </c>
      <c r="E1144" s="63"/>
      <c r="F1144" s="84" t="s">
        <v>751</v>
      </c>
      <c r="G1144" s="84" t="s">
        <v>747</v>
      </c>
      <c r="H1144" s="63"/>
      <c r="I1144" s="63"/>
      <c r="J1144" s="63"/>
      <c r="K1144" s="63"/>
      <c r="L1144" s="63"/>
      <c r="M1144" s="63"/>
      <c r="N1144" s="63"/>
      <c r="O1144" s="63"/>
      <c r="P1144" s="63"/>
      <c r="Q1144" s="63"/>
      <c r="R1144" s="63"/>
      <c r="S1144" s="63"/>
      <c r="T1144" s="63"/>
      <c r="U1144" s="63"/>
      <c r="V1144" s="63"/>
      <c r="W1144" s="63"/>
      <c r="X1144" s="63"/>
      <c r="Y1144" s="63"/>
      <c r="Z1144" s="63"/>
      <c r="AA1144" s="63"/>
      <c r="AB1144" s="63"/>
      <c r="AC1144" s="63"/>
      <c r="AD1144" s="63"/>
      <c r="AE1144" s="63"/>
      <c r="AF1144" s="63"/>
      <c r="AG1144" s="63"/>
      <c r="AH1144" s="63"/>
      <c r="AI1144" s="63"/>
      <c r="AJ1144" s="63"/>
      <c r="AK1144" s="63"/>
      <c r="AL1144" s="63"/>
      <c r="AM1144" s="63"/>
      <c r="AN1144" s="63"/>
      <c r="AO1144" s="63"/>
      <c r="AP1144" s="63"/>
      <c r="AQ1144" s="63"/>
      <c r="AR1144" s="63"/>
      <c r="AS1144" s="63"/>
      <c r="AT1144" s="63"/>
      <c r="AU1144" s="63"/>
      <c r="AV1144" s="63"/>
      <c r="AW1144" s="63"/>
      <c r="AX1144" s="63"/>
      <c r="AY1144" s="63"/>
      <c r="AZ1144" s="63"/>
      <c r="BA1144" s="63"/>
      <c r="BB1144" s="63"/>
    </row>
    <row r="1145" spans="1:54" ht="15.75" customHeight="1">
      <c r="A1145" s="79"/>
      <c r="B1145" s="187" t="s">
        <v>3685</v>
      </c>
      <c r="C1145" s="63"/>
      <c r="D1145" s="63">
        <v>2750</v>
      </c>
      <c r="E1145" s="63"/>
      <c r="F1145" s="84" t="s">
        <v>759</v>
      </c>
      <c r="G1145" s="84" t="s">
        <v>808</v>
      </c>
      <c r="H1145" s="63"/>
      <c r="I1145" s="63"/>
      <c r="J1145" s="63"/>
      <c r="K1145" s="63"/>
      <c r="L1145" s="63"/>
      <c r="M1145" s="63"/>
      <c r="N1145" s="63"/>
      <c r="O1145" s="63"/>
      <c r="P1145" s="63"/>
      <c r="Q1145" s="63"/>
      <c r="R1145" s="63"/>
      <c r="S1145" s="63"/>
      <c r="T1145" s="63"/>
      <c r="U1145" s="63"/>
      <c r="V1145" s="63"/>
      <c r="W1145" s="63"/>
      <c r="X1145" s="63"/>
      <c r="Y1145" s="63"/>
      <c r="Z1145" s="63"/>
      <c r="AA1145" s="63"/>
      <c r="AB1145" s="63"/>
      <c r="AC1145" s="63"/>
      <c r="AD1145" s="63"/>
      <c r="AE1145" s="63"/>
      <c r="AF1145" s="63"/>
      <c r="AG1145" s="63"/>
      <c r="AH1145" s="63"/>
      <c r="AI1145" s="63"/>
      <c r="AJ1145" s="63"/>
      <c r="AK1145" s="63"/>
      <c r="AL1145" s="63"/>
      <c r="AM1145" s="63"/>
      <c r="AN1145" s="63"/>
      <c r="AO1145" s="63"/>
      <c r="AP1145" s="63"/>
      <c r="AQ1145" s="63"/>
      <c r="AR1145" s="63"/>
      <c r="AS1145" s="63"/>
      <c r="AT1145" s="63"/>
      <c r="AU1145" s="63"/>
      <c r="AV1145" s="63"/>
      <c r="AW1145" s="63"/>
      <c r="AX1145" s="63"/>
      <c r="AY1145" s="63"/>
      <c r="AZ1145" s="63"/>
      <c r="BA1145" s="63"/>
      <c r="BB1145" s="63"/>
    </row>
    <row r="1146" spans="1:54" ht="15.75" customHeight="1">
      <c r="A1146" s="79"/>
      <c r="B1146" s="187" t="s">
        <v>3730</v>
      </c>
      <c r="C1146" s="63"/>
      <c r="D1146" s="63">
        <v>3600</v>
      </c>
      <c r="E1146" s="63"/>
      <c r="F1146" s="84" t="s">
        <v>790</v>
      </c>
      <c r="G1146" s="63">
        <v>40</v>
      </c>
      <c r="H1146" s="63"/>
      <c r="I1146" s="63"/>
      <c r="J1146" s="63"/>
      <c r="K1146" s="63"/>
      <c r="L1146" s="63"/>
      <c r="M1146" s="63"/>
      <c r="N1146" s="63"/>
      <c r="O1146" s="63"/>
      <c r="P1146" s="63"/>
      <c r="Q1146" s="63"/>
      <c r="R1146" s="63"/>
      <c r="S1146" s="63"/>
      <c r="T1146" s="63"/>
      <c r="U1146" s="63"/>
      <c r="V1146" s="63"/>
      <c r="W1146" s="63"/>
      <c r="X1146" s="63"/>
      <c r="Y1146" s="63"/>
      <c r="Z1146" s="63"/>
      <c r="AA1146" s="63"/>
      <c r="AB1146" s="63"/>
      <c r="AC1146" s="63"/>
      <c r="AD1146" s="63"/>
      <c r="AE1146" s="63"/>
      <c r="AF1146" s="63"/>
      <c r="AG1146" s="63"/>
      <c r="AH1146" s="63"/>
      <c r="AI1146" s="63"/>
      <c r="AJ1146" s="63"/>
      <c r="AK1146" s="63"/>
      <c r="AL1146" s="63"/>
      <c r="AM1146" s="63"/>
      <c r="AN1146" s="63"/>
      <c r="AO1146" s="63"/>
      <c r="AP1146" s="63"/>
      <c r="AQ1146" s="63"/>
      <c r="AR1146" s="63"/>
      <c r="AS1146" s="63"/>
      <c r="AT1146" s="63"/>
      <c r="AU1146" s="63"/>
      <c r="AV1146" s="63"/>
      <c r="AW1146" s="63"/>
      <c r="AX1146" s="63"/>
      <c r="AY1146" s="63"/>
      <c r="AZ1146" s="63"/>
      <c r="BA1146" s="63"/>
      <c r="BB1146" s="63"/>
    </row>
    <row r="1147" spans="1:54" ht="15.75" customHeight="1">
      <c r="A1147" s="79"/>
      <c r="B1147" s="187" t="s">
        <v>4383</v>
      </c>
      <c r="C1147" s="63"/>
      <c r="D1147" s="63">
        <v>3550</v>
      </c>
      <c r="E1147" s="63"/>
      <c r="F1147" s="84" t="s">
        <v>751</v>
      </c>
      <c r="G1147" s="84" t="s">
        <v>747</v>
      </c>
      <c r="H1147" s="63"/>
      <c r="I1147" s="63"/>
      <c r="J1147" s="63"/>
      <c r="K1147" s="63"/>
      <c r="L1147" s="63"/>
      <c r="M1147" s="63"/>
      <c r="N1147" s="63"/>
      <c r="O1147" s="63"/>
      <c r="P1147" s="63"/>
      <c r="Q1147" s="63"/>
      <c r="R1147" s="63"/>
      <c r="S1147" s="63"/>
      <c r="T1147" s="63"/>
      <c r="U1147" s="63"/>
      <c r="V1147" s="63"/>
      <c r="W1147" s="63"/>
      <c r="X1147" s="63"/>
      <c r="Y1147" s="63"/>
      <c r="Z1147" s="63"/>
      <c r="AA1147" s="63"/>
      <c r="AB1147" s="63"/>
      <c r="AC1147" s="63"/>
      <c r="AD1147" s="63"/>
      <c r="AE1147" s="63"/>
      <c r="AF1147" s="63"/>
      <c r="AG1147" s="63"/>
      <c r="AH1147" s="63"/>
      <c r="AI1147" s="63"/>
      <c r="AJ1147" s="63"/>
      <c r="AK1147" s="63"/>
      <c r="AL1147" s="63"/>
      <c r="AM1147" s="63"/>
      <c r="AN1147" s="63"/>
      <c r="AO1147" s="63"/>
      <c r="AP1147" s="63"/>
      <c r="AQ1147" s="63"/>
      <c r="AR1147" s="63"/>
      <c r="AS1147" s="63"/>
      <c r="AT1147" s="63"/>
      <c r="AU1147" s="63"/>
      <c r="AV1147" s="63"/>
      <c r="AW1147" s="63"/>
      <c r="AX1147" s="63"/>
      <c r="AY1147" s="63"/>
      <c r="AZ1147" s="63"/>
      <c r="BA1147" s="63"/>
      <c r="BB1147" s="63"/>
    </row>
    <row r="1148" spans="1:54" ht="15.75" customHeight="1">
      <c r="A1148" s="342" t="s">
        <v>4393</v>
      </c>
      <c r="B1148" s="187" t="s">
        <v>1026</v>
      </c>
      <c r="C1148" s="63"/>
      <c r="D1148" s="352">
        <v>2985</v>
      </c>
      <c r="E1148" s="298" t="s">
        <v>3430</v>
      </c>
      <c r="F1148" s="63"/>
      <c r="G1148" s="37" t="s">
        <v>4391</v>
      </c>
      <c r="H1148" s="63"/>
      <c r="I1148" s="63"/>
      <c r="J1148" s="63"/>
      <c r="K1148" s="63"/>
      <c r="L1148" s="63"/>
      <c r="M1148" s="63"/>
      <c r="N1148" s="63"/>
      <c r="O1148" s="63"/>
      <c r="P1148" s="63"/>
      <c r="Q1148" s="63"/>
      <c r="R1148" s="63"/>
      <c r="S1148" s="63"/>
      <c r="T1148" s="63"/>
      <c r="U1148" s="63"/>
      <c r="V1148" s="63"/>
      <c r="W1148" s="63"/>
      <c r="X1148" s="63"/>
      <c r="Y1148" s="63"/>
      <c r="Z1148" s="63"/>
      <c r="AA1148" s="63"/>
      <c r="AB1148" s="63"/>
      <c r="AC1148" s="63"/>
      <c r="AD1148" s="63"/>
      <c r="AE1148" s="63"/>
      <c r="AF1148" s="63"/>
      <c r="AG1148" s="63"/>
      <c r="AH1148" s="63"/>
      <c r="AI1148" s="63"/>
      <c r="AJ1148" s="63"/>
      <c r="AK1148" s="63"/>
      <c r="AL1148" s="63"/>
      <c r="AM1148" s="63"/>
      <c r="AN1148" s="63"/>
      <c r="AO1148" s="63"/>
      <c r="AP1148" s="63"/>
      <c r="AQ1148" s="63"/>
      <c r="AR1148" s="63"/>
      <c r="AS1148" s="63"/>
      <c r="AT1148" s="63"/>
      <c r="AU1148" s="63"/>
      <c r="AV1148" s="63"/>
      <c r="AW1148" s="63"/>
      <c r="AX1148" s="63"/>
      <c r="AY1148" s="63"/>
      <c r="AZ1148" s="63"/>
      <c r="BA1148" s="63"/>
      <c r="BB1148" s="63"/>
    </row>
    <row r="1149" spans="1:54" ht="15.75" customHeight="1">
      <c r="A1149" s="342" t="s">
        <v>4402</v>
      </c>
      <c r="B1149" s="187" t="s">
        <v>4401</v>
      </c>
      <c r="C1149" s="84" t="s">
        <v>2980</v>
      </c>
      <c r="D1149" s="63"/>
      <c r="E1149" s="63"/>
      <c r="F1149" s="63"/>
      <c r="G1149" s="63"/>
      <c r="H1149" s="63"/>
      <c r="I1149" s="63"/>
      <c r="J1149" s="63"/>
      <c r="K1149" s="63"/>
      <c r="L1149" s="63"/>
      <c r="M1149" s="63"/>
      <c r="N1149" s="63"/>
      <c r="O1149" s="63"/>
      <c r="P1149" s="63"/>
      <c r="Q1149" s="63"/>
      <c r="R1149" s="63"/>
      <c r="S1149" s="63"/>
      <c r="T1149" s="63"/>
      <c r="U1149" s="63"/>
      <c r="V1149" s="63"/>
      <c r="W1149" s="63"/>
      <c r="X1149" s="63"/>
      <c r="Y1149" s="63"/>
      <c r="Z1149" s="63"/>
      <c r="AA1149" s="63"/>
      <c r="AB1149" s="63"/>
      <c r="AC1149" s="63"/>
      <c r="AD1149" s="63"/>
      <c r="AE1149" s="63"/>
      <c r="AF1149" s="63"/>
      <c r="AG1149" s="63"/>
      <c r="AH1149" s="63"/>
      <c r="AI1149" s="63"/>
      <c r="AJ1149" s="63"/>
      <c r="AK1149" s="63"/>
      <c r="AL1149" s="63"/>
      <c r="AM1149" s="63"/>
      <c r="AN1149" s="63"/>
      <c r="AO1149" s="63"/>
      <c r="AP1149" s="63"/>
      <c r="AQ1149" s="63"/>
      <c r="AR1149" s="63"/>
      <c r="AS1149" s="63"/>
      <c r="AT1149" s="63"/>
      <c r="AU1149" s="63"/>
      <c r="AV1149" s="63"/>
      <c r="AW1149" s="63"/>
      <c r="AX1149" s="63"/>
      <c r="AY1149" s="63"/>
      <c r="AZ1149" s="63"/>
      <c r="BA1149" s="63"/>
      <c r="BB1149" s="63"/>
    </row>
    <row r="1150" spans="1:54" ht="15.75" customHeight="1">
      <c r="A1150" s="342" t="s">
        <v>4407</v>
      </c>
      <c r="B1150" s="187" t="s">
        <v>3088</v>
      </c>
      <c r="C1150" s="63"/>
      <c r="D1150" s="63">
        <v>3936</v>
      </c>
      <c r="E1150" s="63"/>
      <c r="F1150" s="63">
        <v>40</v>
      </c>
      <c r="G1150" s="63"/>
      <c r="H1150" s="63"/>
      <c r="I1150" s="63"/>
      <c r="J1150" s="63"/>
      <c r="K1150" s="63"/>
      <c r="L1150" s="63"/>
      <c r="M1150" s="63"/>
      <c r="N1150" s="63"/>
      <c r="O1150" s="63"/>
      <c r="P1150" s="63"/>
      <c r="Q1150" s="63"/>
      <c r="R1150" s="63"/>
      <c r="S1150" s="63"/>
      <c r="T1150" s="63"/>
      <c r="U1150" s="63"/>
      <c r="V1150" s="63"/>
      <c r="W1150" s="63"/>
      <c r="X1150" s="63"/>
      <c r="Y1150" s="63"/>
      <c r="Z1150" s="63"/>
      <c r="AA1150" s="63"/>
      <c r="AB1150" s="63"/>
      <c r="AC1150" s="63"/>
      <c r="AD1150" s="63"/>
      <c r="AE1150" s="63"/>
      <c r="AF1150" s="63"/>
      <c r="AG1150" s="63"/>
      <c r="AH1150" s="63"/>
      <c r="AI1150" s="63"/>
      <c r="AJ1150" s="63"/>
      <c r="AK1150" s="63"/>
      <c r="AL1150" s="63"/>
      <c r="AM1150" s="63"/>
      <c r="AN1150" s="63"/>
      <c r="AO1150" s="63"/>
      <c r="AP1150" s="63"/>
      <c r="AQ1150" s="63"/>
      <c r="AR1150" s="63"/>
      <c r="AS1150" s="63"/>
      <c r="AT1150" s="63"/>
      <c r="AU1150" s="63"/>
      <c r="AV1150" s="63"/>
      <c r="AW1150" s="63"/>
      <c r="AX1150" s="63"/>
      <c r="AY1150" s="63"/>
      <c r="AZ1150" s="63"/>
      <c r="BA1150" s="63"/>
      <c r="BB1150" s="63"/>
    </row>
    <row r="1151" spans="1:54" ht="15.75" customHeight="1">
      <c r="A1151" s="342" t="s">
        <v>4417</v>
      </c>
      <c r="B1151" s="187" t="s">
        <v>2980</v>
      </c>
      <c r="C1151" s="63"/>
      <c r="D1151" s="63"/>
      <c r="E1151" s="63"/>
      <c r="F1151" s="84"/>
      <c r="G1151" s="84"/>
      <c r="H1151" s="63"/>
      <c r="I1151" s="63"/>
      <c r="J1151" s="63"/>
      <c r="K1151" s="63"/>
      <c r="L1151" s="63"/>
      <c r="M1151" s="63"/>
      <c r="N1151" s="63"/>
      <c r="O1151" s="63"/>
      <c r="P1151" s="63"/>
      <c r="Q1151" s="63"/>
      <c r="R1151" s="63"/>
      <c r="S1151" s="63"/>
      <c r="T1151" s="63"/>
      <c r="U1151" s="63"/>
      <c r="V1151" s="63"/>
      <c r="W1151" s="63"/>
      <c r="X1151" s="63"/>
      <c r="Y1151" s="63"/>
      <c r="Z1151" s="63"/>
      <c r="AA1151" s="63"/>
      <c r="AB1151" s="63"/>
      <c r="AC1151" s="63"/>
      <c r="AD1151" s="63"/>
      <c r="AE1151" s="63"/>
      <c r="AF1151" s="63"/>
      <c r="AG1151" s="63"/>
      <c r="AH1151" s="63"/>
      <c r="AI1151" s="63"/>
      <c r="AJ1151" s="63"/>
      <c r="AK1151" s="63"/>
      <c r="AL1151" s="63"/>
      <c r="AM1151" s="63"/>
      <c r="AN1151" s="63"/>
      <c r="AO1151" s="63"/>
      <c r="AP1151" s="63"/>
      <c r="AQ1151" s="63"/>
      <c r="AR1151" s="63"/>
      <c r="AS1151" s="63"/>
      <c r="AT1151" s="63"/>
      <c r="AU1151" s="63"/>
      <c r="AV1151" s="63"/>
      <c r="AW1151" s="63"/>
      <c r="AX1151" s="63"/>
      <c r="AY1151" s="63"/>
      <c r="AZ1151" s="63"/>
      <c r="BA1151" s="63"/>
      <c r="BB1151" s="63"/>
    </row>
    <row r="1152" spans="1:54" ht="15.75" customHeight="1">
      <c r="A1152" s="342" t="s">
        <v>4422</v>
      </c>
      <c r="B1152" s="239" t="s">
        <v>2980</v>
      </c>
      <c r="C1152" s="63"/>
      <c r="D1152" s="63"/>
      <c r="E1152" s="63"/>
      <c r="F1152" s="63"/>
      <c r="G1152" s="63"/>
      <c r="H1152" s="63"/>
      <c r="I1152" s="63"/>
      <c r="J1152" s="63"/>
      <c r="K1152" s="63"/>
      <c r="L1152" s="63"/>
      <c r="M1152" s="63"/>
      <c r="N1152" s="63"/>
      <c r="O1152" s="63"/>
      <c r="P1152" s="63"/>
      <c r="Q1152" s="63"/>
      <c r="R1152" s="63"/>
      <c r="S1152" s="63"/>
      <c r="T1152" s="63"/>
      <c r="U1152" s="63"/>
      <c r="V1152" s="63"/>
      <c r="W1152" s="63"/>
      <c r="X1152" s="63"/>
      <c r="Y1152" s="63"/>
      <c r="Z1152" s="63"/>
      <c r="AA1152" s="63"/>
      <c r="AB1152" s="63"/>
      <c r="AC1152" s="63"/>
      <c r="AD1152" s="63"/>
      <c r="AE1152" s="63"/>
      <c r="AF1152" s="63"/>
      <c r="AG1152" s="63"/>
      <c r="AH1152" s="63"/>
      <c r="AI1152" s="63"/>
      <c r="AJ1152" s="63"/>
      <c r="AK1152" s="63"/>
      <c r="AL1152" s="63"/>
      <c r="AM1152" s="63"/>
      <c r="AN1152" s="63"/>
      <c r="AO1152" s="63"/>
      <c r="AP1152" s="63"/>
      <c r="AQ1152" s="63"/>
      <c r="AR1152" s="63"/>
      <c r="AS1152" s="63"/>
      <c r="AT1152" s="63"/>
      <c r="AU1152" s="63"/>
      <c r="AV1152" s="63"/>
      <c r="AW1152" s="63"/>
      <c r="AX1152" s="63"/>
      <c r="AY1152" s="63"/>
      <c r="AZ1152" s="63"/>
      <c r="BA1152" s="63"/>
      <c r="BB1152" s="63"/>
    </row>
    <row r="1153" spans="1:54" ht="15.75" customHeight="1">
      <c r="A1153" s="342" t="s">
        <v>4431</v>
      </c>
      <c r="B1153" s="187" t="s">
        <v>2980</v>
      </c>
      <c r="C1153" s="63"/>
      <c r="D1153" s="63"/>
      <c r="E1153" s="63"/>
      <c r="F1153" s="63"/>
      <c r="G1153" s="63"/>
      <c r="H1153" s="63"/>
      <c r="I1153" s="63"/>
      <c r="J1153" s="63"/>
      <c r="K1153" s="63"/>
      <c r="L1153" s="63"/>
      <c r="M1153" s="63"/>
      <c r="N1153" s="63"/>
      <c r="O1153" s="63"/>
      <c r="P1153" s="63"/>
      <c r="Q1153" s="63"/>
      <c r="R1153" s="63"/>
      <c r="S1153" s="63"/>
      <c r="T1153" s="63"/>
      <c r="U1153" s="63"/>
      <c r="V1153" s="63"/>
      <c r="W1153" s="63"/>
      <c r="X1153" s="63"/>
      <c r="Y1153" s="63"/>
      <c r="Z1153" s="63"/>
      <c r="AA1153" s="63"/>
      <c r="AB1153" s="63"/>
      <c r="AC1153" s="63"/>
      <c r="AD1153" s="63"/>
      <c r="AE1153" s="63"/>
      <c r="AF1153" s="63"/>
      <c r="AG1153" s="63"/>
      <c r="AH1153" s="63"/>
      <c r="AI1153" s="63"/>
      <c r="AJ1153" s="63"/>
      <c r="AK1153" s="63"/>
      <c r="AL1153" s="63"/>
      <c r="AM1153" s="63"/>
      <c r="AN1153" s="63"/>
      <c r="AO1153" s="63"/>
      <c r="AP1153" s="63"/>
      <c r="AQ1153" s="63"/>
      <c r="AR1153" s="63"/>
      <c r="AS1153" s="63"/>
      <c r="AT1153" s="63"/>
      <c r="AU1153" s="63"/>
      <c r="AV1153" s="63"/>
      <c r="AW1153" s="63"/>
      <c r="AX1153" s="63"/>
      <c r="AY1153" s="63"/>
      <c r="AZ1153" s="63"/>
      <c r="BA1153" s="63"/>
      <c r="BB1153" s="63"/>
    </row>
    <row r="1154" spans="1:54" ht="15.75" customHeight="1">
      <c r="A1154" s="342" t="s">
        <v>4437</v>
      </c>
      <c r="B1154" s="187" t="s">
        <v>3088</v>
      </c>
      <c r="C1154" s="63"/>
      <c r="D1154" s="63">
        <v>2130</v>
      </c>
      <c r="E1154" s="63">
        <v>10</v>
      </c>
      <c r="F1154" s="84" t="s">
        <v>944</v>
      </c>
      <c r="G1154" s="63">
        <v>34</v>
      </c>
      <c r="H1154" s="63"/>
      <c r="I1154" s="63"/>
      <c r="J1154" s="63"/>
      <c r="K1154" s="63"/>
      <c r="L1154" s="63"/>
      <c r="M1154" s="63"/>
      <c r="N1154" s="63"/>
      <c r="O1154" s="63"/>
      <c r="P1154" s="63"/>
      <c r="Q1154" s="63"/>
      <c r="R1154" s="63"/>
      <c r="S1154" s="63"/>
      <c r="T1154" s="63"/>
      <c r="U1154" s="63"/>
      <c r="V1154" s="63"/>
      <c r="W1154" s="63"/>
      <c r="X1154" s="63"/>
      <c r="Y1154" s="63"/>
      <c r="Z1154" s="63"/>
      <c r="AA1154" s="63"/>
      <c r="AB1154" s="63"/>
      <c r="AC1154" s="63"/>
      <c r="AD1154" s="63"/>
      <c r="AE1154" s="63"/>
      <c r="AF1154" s="63"/>
      <c r="AG1154" s="63"/>
      <c r="AH1154" s="63"/>
      <c r="AI1154" s="63"/>
      <c r="AJ1154" s="63"/>
      <c r="AK1154" s="63"/>
      <c r="AL1154" s="63"/>
      <c r="AM1154" s="63"/>
      <c r="AN1154" s="63"/>
      <c r="AO1154" s="63"/>
      <c r="AP1154" s="63"/>
      <c r="AQ1154" s="63"/>
      <c r="AR1154" s="63"/>
      <c r="AS1154" s="63"/>
      <c r="AT1154" s="63"/>
      <c r="AU1154" s="63"/>
      <c r="AV1154" s="63"/>
      <c r="AW1154" s="63"/>
      <c r="AX1154" s="63"/>
      <c r="AY1154" s="63"/>
      <c r="AZ1154" s="63"/>
      <c r="BA1154" s="63"/>
      <c r="BB1154" s="63"/>
    </row>
    <row r="1155" spans="1:54" ht="15.75" customHeight="1">
      <c r="A1155" s="342" t="s">
        <v>4442</v>
      </c>
      <c r="B1155" s="235"/>
      <c r="C1155" s="63"/>
      <c r="D1155" s="63"/>
      <c r="E1155" s="63">
        <v>10</v>
      </c>
      <c r="F1155" s="63"/>
      <c r="G1155" s="84" t="s">
        <v>796</v>
      </c>
      <c r="H1155" s="63">
        <v>40</v>
      </c>
      <c r="I1155" s="63"/>
      <c r="J1155" s="63"/>
      <c r="K1155" s="63"/>
      <c r="L1155" s="63"/>
      <c r="M1155" s="63"/>
      <c r="N1155" s="63"/>
      <c r="O1155" s="63"/>
      <c r="P1155" s="63"/>
      <c r="Q1155" s="63"/>
      <c r="R1155" s="63"/>
      <c r="S1155" s="63"/>
      <c r="T1155" s="63"/>
      <c r="U1155" s="63"/>
      <c r="V1155" s="63"/>
      <c r="W1155" s="63"/>
      <c r="X1155" s="63"/>
      <c r="Y1155" s="63"/>
      <c r="Z1155" s="63"/>
      <c r="AA1155" s="63"/>
      <c r="AB1155" s="63"/>
      <c r="AC1155" s="63"/>
      <c r="AD1155" s="63"/>
      <c r="AE1155" s="63"/>
      <c r="AF1155" s="63"/>
      <c r="AG1155" s="63"/>
      <c r="AH1155" s="63"/>
      <c r="AI1155" s="63"/>
      <c r="AJ1155" s="63"/>
      <c r="AK1155" s="63"/>
      <c r="AL1155" s="63"/>
      <c r="AM1155" s="63"/>
      <c r="AN1155" s="63"/>
      <c r="AO1155" s="63"/>
      <c r="AP1155" s="63"/>
      <c r="AQ1155" s="63"/>
      <c r="AR1155" s="63"/>
      <c r="AS1155" s="63"/>
      <c r="AT1155" s="63"/>
      <c r="AU1155" s="63"/>
      <c r="AV1155" s="63"/>
      <c r="AW1155" s="63"/>
      <c r="AX1155" s="63"/>
      <c r="AY1155" s="63"/>
      <c r="AZ1155" s="63"/>
      <c r="BA1155" s="63"/>
      <c r="BB1155" s="63"/>
    </row>
    <row r="1156" spans="1:54" ht="15.75" customHeight="1">
      <c r="A1156" s="342" t="s">
        <v>4452</v>
      </c>
      <c r="B1156" s="187" t="s">
        <v>3088</v>
      </c>
      <c r="C1156" s="63"/>
      <c r="D1156" s="63">
        <v>3670</v>
      </c>
      <c r="E1156" s="63">
        <v>8</v>
      </c>
      <c r="F1156" s="63">
        <v>38</v>
      </c>
      <c r="G1156" s="84" t="s">
        <v>788</v>
      </c>
      <c r="H1156" s="63"/>
      <c r="I1156" s="63"/>
      <c r="J1156" s="63"/>
      <c r="K1156" s="63"/>
      <c r="L1156" s="63"/>
      <c r="M1156" s="63"/>
      <c r="N1156" s="63"/>
      <c r="O1156" s="63"/>
      <c r="P1156" s="63"/>
      <c r="Q1156" s="63"/>
      <c r="R1156" s="63"/>
      <c r="S1156" s="63"/>
      <c r="T1156" s="63"/>
      <c r="U1156" s="63"/>
      <c r="V1156" s="63"/>
      <c r="W1156" s="63"/>
      <c r="X1156" s="63"/>
      <c r="Y1156" s="63"/>
      <c r="Z1156" s="63"/>
      <c r="AA1156" s="63"/>
      <c r="AB1156" s="63"/>
      <c r="AC1156" s="63"/>
      <c r="AD1156" s="63"/>
      <c r="AE1156" s="63"/>
      <c r="AF1156" s="63"/>
      <c r="AG1156" s="63"/>
      <c r="AH1156" s="63"/>
      <c r="AI1156" s="63"/>
      <c r="AJ1156" s="63"/>
      <c r="AK1156" s="63"/>
      <c r="AL1156" s="63"/>
      <c r="AM1156" s="63"/>
      <c r="AN1156" s="63"/>
      <c r="AO1156" s="63"/>
      <c r="AP1156" s="63"/>
      <c r="AQ1156" s="63"/>
      <c r="AR1156" s="63"/>
      <c r="AS1156" s="63"/>
      <c r="AT1156" s="63"/>
      <c r="AU1156" s="63"/>
      <c r="AV1156" s="63"/>
      <c r="AW1156" s="63"/>
      <c r="AX1156" s="63"/>
      <c r="AY1156" s="63"/>
      <c r="AZ1156" s="63"/>
      <c r="BA1156" s="63"/>
      <c r="BB1156" s="63"/>
    </row>
    <row r="1157" spans="1:54" ht="15.75" customHeight="1">
      <c r="A1157" s="79"/>
      <c r="B1157" s="187" t="s">
        <v>3345</v>
      </c>
      <c r="C1157" s="63"/>
      <c r="D1157" s="63">
        <v>3000</v>
      </c>
      <c r="E1157" s="63">
        <v>9</v>
      </c>
      <c r="F1157" s="63">
        <v>38</v>
      </c>
      <c r="G1157" s="84" t="s">
        <v>796</v>
      </c>
      <c r="H1157" s="63"/>
      <c r="I1157" s="63"/>
      <c r="J1157" s="63"/>
      <c r="K1157" s="63"/>
      <c r="L1157" s="63"/>
      <c r="M1157" s="63"/>
      <c r="N1157" s="63"/>
      <c r="O1157" s="63"/>
      <c r="P1157" s="63"/>
      <c r="Q1157" s="63"/>
      <c r="R1157" s="63"/>
      <c r="S1157" s="63"/>
      <c r="T1157" s="63"/>
      <c r="U1157" s="63"/>
      <c r="V1157" s="63"/>
      <c r="W1157" s="63"/>
      <c r="X1157" s="63"/>
      <c r="Y1157" s="63"/>
      <c r="Z1157" s="63"/>
      <c r="AA1157" s="63"/>
      <c r="AB1157" s="63"/>
      <c r="AC1157" s="63"/>
      <c r="AD1157" s="63"/>
      <c r="AE1157" s="63"/>
      <c r="AF1157" s="63"/>
      <c r="AG1157" s="63"/>
      <c r="AH1157" s="63"/>
      <c r="AI1157" s="63"/>
      <c r="AJ1157" s="63"/>
      <c r="AK1157" s="63"/>
      <c r="AL1157" s="63"/>
      <c r="AM1157" s="63"/>
      <c r="AN1157" s="63"/>
      <c r="AO1157" s="63"/>
      <c r="AP1157" s="63"/>
      <c r="AQ1157" s="63"/>
      <c r="AR1157" s="63"/>
      <c r="AS1157" s="63"/>
      <c r="AT1157" s="63"/>
      <c r="AU1157" s="63"/>
      <c r="AV1157" s="63"/>
      <c r="AW1157" s="63"/>
      <c r="AX1157" s="63"/>
      <c r="AY1157" s="63"/>
      <c r="AZ1157" s="63"/>
      <c r="BA1157" s="63"/>
      <c r="BB1157" s="63"/>
    </row>
    <row r="1158" spans="1:54" ht="15.75" customHeight="1">
      <c r="A1158" s="79"/>
      <c r="B1158" s="187" t="s">
        <v>3454</v>
      </c>
      <c r="C1158" s="63"/>
      <c r="D1158" s="63">
        <v>3755</v>
      </c>
      <c r="E1158" s="63">
        <f>6*7</f>
        <v>42</v>
      </c>
      <c r="F1158" s="84" t="s">
        <v>826</v>
      </c>
      <c r="G1158" s="84" t="s">
        <v>788</v>
      </c>
      <c r="H1158" s="63"/>
      <c r="I1158" s="63"/>
      <c r="J1158" s="63"/>
      <c r="K1158" s="63"/>
      <c r="L1158" s="63"/>
      <c r="M1158" s="63"/>
      <c r="N1158" s="63"/>
      <c r="O1158" s="63"/>
      <c r="P1158" s="63"/>
      <c r="Q1158" s="63"/>
      <c r="R1158" s="63"/>
      <c r="S1158" s="63"/>
      <c r="T1158" s="63"/>
      <c r="U1158" s="63"/>
      <c r="V1158" s="63"/>
      <c r="W1158" s="63"/>
      <c r="X1158" s="63"/>
      <c r="Y1158" s="63"/>
      <c r="Z1158" s="63"/>
      <c r="AA1158" s="63"/>
      <c r="AB1158" s="63"/>
      <c r="AC1158" s="63"/>
      <c r="AD1158" s="63"/>
      <c r="AE1158" s="63"/>
      <c r="AF1158" s="63"/>
      <c r="AG1158" s="63"/>
      <c r="AH1158" s="63"/>
      <c r="AI1158" s="63"/>
      <c r="AJ1158" s="63"/>
      <c r="AK1158" s="63"/>
      <c r="AL1158" s="63"/>
      <c r="AM1158" s="63"/>
      <c r="AN1158" s="63"/>
      <c r="AO1158" s="63"/>
      <c r="AP1158" s="63"/>
      <c r="AQ1158" s="63"/>
      <c r="AR1158" s="63"/>
      <c r="AS1158" s="63"/>
      <c r="AT1158" s="63"/>
      <c r="AU1158" s="63"/>
      <c r="AV1158" s="63"/>
      <c r="AW1158" s="63"/>
      <c r="AX1158" s="63"/>
      <c r="AY1158" s="63"/>
      <c r="AZ1158" s="63"/>
      <c r="BA1158" s="63"/>
      <c r="BB1158" s="63"/>
    </row>
    <row r="1159" spans="1:54" ht="15.75" customHeight="1">
      <c r="A1159" s="79"/>
      <c r="B1159" s="187" t="s">
        <v>3428</v>
      </c>
      <c r="C1159" s="63"/>
      <c r="D1159" s="63">
        <v>3395</v>
      </c>
      <c r="E1159" s="63">
        <v>2</v>
      </c>
      <c r="F1159" s="63">
        <v>39</v>
      </c>
      <c r="G1159" s="84" t="s">
        <v>796</v>
      </c>
      <c r="H1159" s="63"/>
      <c r="I1159" s="63"/>
      <c r="J1159" s="63"/>
      <c r="K1159" s="63"/>
      <c r="L1159" s="63"/>
      <c r="M1159" s="63"/>
      <c r="N1159" s="63"/>
      <c r="O1159" s="63"/>
      <c r="P1159" s="63"/>
      <c r="Q1159" s="63"/>
      <c r="R1159" s="63"/>
      <c r="S1159" s="63"/>
      <c r="T1159" s="63"/>
      <c r="U1159" s="63"/>
      <c r="V1159" s="63"/>
      <c r="W1159" s="63"/>
      <c r="X1159" s="63"/>
      <c r="Y1159" s="63"/>
      <c r="Z1159" s="63"/>
      <c r="AA1159" s="63"/>
      <c r="AB1159" s="63"/>
      <c r="AC1159" s="63"/>
      <c r="AD1159" s="63"/>
      <c r="AE1159" s="63"/>
      <c r="AF1159" s="63"/>
      <c r="AG1159" s="63"/>
      <c r="AH1159" s="63"/>
      <c r="AI1159" s="63"/>
      <c r="AJ1159" s="63"/>
      <c r="AK1159" s="63"/>
      <c r="AL1159" s="63"/>
      <c r="AM1159" s="63"/>
      <c r="AN1159" s="63"/>
      <c r="AO1159" s="63"/>
      <c r="AP1159" s="63"/>
      <c r="AQ1159" s="63"/>
      <c r="AR1159" s="63"/>
      <c r="AS1159" s="63"/>
      <c r="AT1159" s="63"/>
      <c r="AU1159" s="63"/>
      <c r="AV1159" s="63"/>
      <c r="AW1159" s="63"/>
      <c r="AX1159" s="63"/>
      <c r="AY1159" s="63"/>
      <c r="AZ1159" s="63"/>
      <c r="BA1159" s="63"/>
      <c r="BB1159" s="63"/>
    </row>
    <row r="1160" spans="1:54" ht="15.75" customHeight="1">
      <c r="A1160" s="79"/>
      <c r="B1160" s="187" t="s">
        <v>3429</v>
      </c>
      <c r="C1160" s="63"/>
      <c r="D1160" s="63">
        <v>2095</v>
      </c>
      <c r="E1160" s="63">
        <f>8*7+1</f>
        <v>57</v>
      </c>
      <c r="F1160" s="84" t="s">
        <v>4157</v>
      </c>
      <c r="G1160" s="84" t="s">
        <v>748</v>
      </c>
      <c r="H1160" s="63"/>
      <c r="I1160" s="63"/>
      <c r="J1160" s="63"/>
      <c r="K1160" s="63"/>
      <c r="L1160" s="63"/>
      <c r="M1160" s="63"/>
      <c r="N1160" s="63"/>
      <c r="O1160" s="63"/>
      <c r="P1160" s="63"/>
      <c r="Q1160" s="63"/>
      <c r="R1160" s="63"/>
      <c r="S1160" s="63"/>
      <c r="T1160" s="63"/>
      <c r="U1160" s="63"/>
      <c r="V1160" s="63"/>
      <c r="W1160" s="63"/>
      <c r="X1160" s="63"/>
      <c r="Y1160" s="63"/>
      <c r="Z1160" s="63"/>
      <c r="AA1160" s="63"/>
      <c r="AB1160" s="63"/>
      <c r="AC1160" s="63"/>
      <c r="AD1160" s="63"/>
      <c r="AE1160" s="63"/>
      <c r="AF1160" s="63"/>
      <c r="AG1160" s="63"/>
      <c r="AH1160" s="63"/>
      <c r="AI1160" s="63"/>
      <c r="AJ1160" s="63"/>
      <c r="AK1160" s="63"/>
      <c r="AL1160" s="63"/>
      <c r="AM1160" s="63"/>
      <c r="AN1160" s="63"/>
      <c r="AO1160" s="63"/>
      <c r="AP1160" s="63"/>
      <c r="AQ1160" s="63"/>
      <c r="AR1160" s="63"/>
      <c r="AS1160" s="63"/>
      <c r="AT1160" s="63"/>
      <c r="AU1160" s="63"/>
      <c r="AV1160" s="63"/>
      <c r="AW1160" s="63"/>
      <c r="AX1160" s="63"/>
      <c r="AY1160" s="63"/>
      <c r="AZ1160" s="63"/>
      <c r="BA1160" s="63"/>
      <c r="BB1160" s="63"/>
    </row>
    <row r="1161" spans="1:54" ht="15.75" customHeight="1">
      <c r="A1161" s="79"/>
      <c r="B1161" s="187" t="s">
        <v>3430</v>
      </c>
      <c r="C1161" s="63"/>
      <c r="D1161" s="63">
        <v>3640</v>
      </c>
      <c r="E1161" s="63">
        <v>78</v>
      </c>
      <c r="F1161" s="84" t="s">
        <v>4450</v>
      </c>
      <c r="G1161" s="84" t="s">
        <v>751</v>
      </c>
      <c r="H1161" s="63"/>
      <c r="I1161" s="63"/>
      <c r="J1161" s="63"/>
      <c r="K1161" s="63"/>
      <c r="L1161" s="63"/>
      <c r="M1161" s="63"/>
      <c r="N1161" s="63"/>
      <c r="O1161" s="63"/>
      <c r="P1161" s="63"/>
      <c r="Q1161" s="63"/>
      <c r="R1161" s="63"/>
      <c r="S1161" s="63"/>
      <c r="T1161" s="63"/>
      <c r="U1161" s="63"/>
      <c r="V1161" s="63"/>
      <c r="W1161" s="63"/>
      <c r="X1161" s="63"/>
      <c r="Y1161" s="63"/>
      <c r="Z1161" s="63"/>
      <c r="AA1161" s="63"/>
      <c r="AB1161" s="63"/>
      <c r="AC1161" s="63"/>
      <c r="AD1161" s="63"/>
      <c r="AE1161" s="63"/>
      <c r="AF1161" s="63"/>
      <c r="AG1161" s="63"/>
      <c r="AH1161" s="63"/>
      <c r="AI1161" s="63"/>
      <c r="AJ1161" s="63"/>
      <c r="AK1161" s="63"/>
      <c r="AL1161" s="63"/>
      <c r="AM1161" s="63"/>
      <c r="AN1161" s="63"/>
      <c r="AO1161" s="63"/>
      <c r="AP1161" s="63"/>
      <c r="AQ1161" s="63"/>
      <c r="AR1161" s="63"/>
      <c r="AS1161" s="63"/>
      <c r="AT1161" s="63"/>
      <c r="AU1161" s="63"/>
      <c r="AV1161" s="63"/>
      <c r="AW1161" s="63"/>
      <c r="AX1161" s="63"/>
      <c r="AY1161" s="63"/>
      <c r="AZ1161" s="63"/>
      <c r="BA1161" s="63"/>
      <c r="BB1161" s="63"/>
    </row>
    <row r="1162" spans="1:54" ht="15.75" customHeight="1">
      <c r="A1162" s="342" t="s">
        <v>4464</v>
      </c>
      <c r="B1162" s="187" t="s">
        <v>3088</v>
      </c>
      <c r="C1162" s="63"/>
      <c r="D1162" s="63">
        <v>2380</v>
      </c>
      <c r="E1162" s="63">
        <v>3</v>
      </c>
      <c r="F1162" s="84" t="s">
        <v>907</v>
      </c>
      <c r="G1162" s="63">
        <v>33</v>
      </c>
      <c r="H1162" s="63"/>
      <c r="I1162" s="63"/>
      <c r="J1162" s="63"/>
      <c r="K1162" s="63"/>
      <c r="L1162" s="63"/>
      <c r="M1162" s="63"/>
      <c r="N1162" s="63"/>
      <c r="O1162" s="63"/>
      <c r="P1162" s="63"/>
      <c r="Q1162" s="63"/>
      <c r="R1162" s="63"/>
      <c r="S1162" s="63"/>
      <c r="T1162" s="63"/>
      <c r="U1162" s="63"/>
      <c r="V1162" s="63"/>
      <c r="W1162" s="63"/>
      <c r="X1162" s="63"/>
      <c r="Y1162" s="63"/>
      <c r="Z1162" s="63"/>
      <c r="AA1162" s="63"/>
      <c r="AB1162" s="63"/>
      <c r="AC1162" s="63"/>
      <c r="AD1162" s="63"/>
      <c r="AE1162" s="63"/>
      <c r="AF1162" s="63"/>
      <c r="AG1162" s="63"/>
      <c r="AH1162" s="63"/>
      <c r="AI1162" s="63"/>
      <c r="AJ1162" s="63"/>
      <c r="AK1162" s="63"/>
      <c r="AL1162" s="63"/>
      <c r="AM1162" s="63"/>
      <c r="AN1162" s="63"/>
      <c r="AO1162" s="63"/>
      <c r="AP1162" s="63"/>
      <c r="AQ1162" s="63"/>
      <c r="AR1162" s="63"/>
      <c r="AS1162" s="63"/>
      <c r="AT1162" s="63"/>
      <c r="AU1162" s="63"/>
      <c r="AV1162" s="63"/>
      <c r="AW1162" s="63"/>
      <c r="AX1162" s="63"/>
      <c r="AY1162" s="63"/>
      <c r="AZ1162" s="63"/>
      <c r="BA1162" s="63"/>
      <c r="BB1162" s="63"/>
    </row>
    <row r="1163" spans="1:54" ht="15.75" customHeight="1">
      <c r="A1163" s="342" t="s">
        <v>4470</v>
      </c>
      <c r="B1163" s="187" t="s">
        <v>3088</v>
      </c>
      <c r="C1163" s="63"/>
      <c r="D1163" s="63"/>
      <c r="E1163" s="63"/>
      <c r="F1163" s="84" t="s">
        <v>754</v>
      </c>
      <c r="G1163" s="63"/>
      <c r="H1163" s="63"/>
      <c r="I1163" s="63"/>
      <c r="J1163" s="63"/>
      <c r="K1163" s="63"/>
      <c r="L1163" s="63"/>
      <c r="M1163" s="63"/>
      <c r="N1163" s="63"/>
      <c r="O1163" s="63"/>
      <c r="P1163" s="63"/>
      <c r="Q1163" s="63"/>
      <c r="R1163" s="63"/>
      <c r="S1163" s="63"/>
      <c r="T1163" s="63"/>
      <c r="U1163" s="63"/>
      <c r="V1163" s="63"/>
      <c r="W1163" s="63"/>
      <c r="X1163" s="63"/>
      <c r="Y1163" s="63"/>
      <c r="Z1163" s="63"/>
      <c r="AA1163" s="63"/>
      <c r="AB1163" s="63"/>
      <c r="AC1163" s="63"/>
      <c r="AD1163" s="63"/>
      <c r="AE1163" s="63"/>
      <c r="AF1163" s="63"/>
      <c r="AG1163" s="63"/>
      <c r="AH1163" s="63"/>
      <c r="AI1163" s="63"/>
      <c r="AJ1163" s="63"/>
      <c r="AK1163" s="63"/>
      <c r="AL1163" s="63"/>
      <c r="AM1163" s="63"/>
      <c r="AN1163" s="63"/>
      <c r="AO1163" s="63"/>
      <c r="AP1163" s="63"/>
      <c r="AQ1163" s="63"/>
      <c r="AR1163" s="63"/>
      <c r="AS1163" s="63"/>
      <c r="AT1163" s="63"/>
      <c r="AU1163" s="63"/>
      <c r="AV1163" s="63"/>
      <c r="AW1163" s="63"/>
      <c r="AX1163" s="63"/>
      <c r="AY1163" s="63"/>
      <c r="AZ1163" s="63"/>
      <c r="BA1163" s="63"/>
      <c r="BB1163" s="63"/>
    </row>
    <row r="1164" spans="1:54" ht="15.75" customHeight="1">
      <c r="A1164" s="342" t="s">
        <v>4475</v>
      </c>
      <c r="B1164" s="187" t="s">
        <v>2980</v>
      </c>
      <c r="C1164" s="63"/>
      <c r="D1164" s="63"/>
      <c r="E1164" s="63"/>
      <c r="F1164" s="63"/>
      <c r="G1164" s="189">
        <f>(37.13+37.62)/2</f>
        <v>37.375</v>
      </c>
      <c r="H1164" s="63"/>
      <c r="I1164" s="63"/>
      <c r="J1164" s="63"/>
      <c r="K1164" s="63"/>
      <c r="L1164" s="63"/>
      <c r="M1164" s="63"/>
      <c r="N1164" s="63"/>
      <c r="O1164" s="63"/>
      <c r="P1164" s="63"/>
      <c r="Q1164" s="63"/>
      <c r="R1164" s="63"/>
      <c r="S1164" s="63"/>
      <c r="T1164" s="63"/>
      <c r="U1164" s="63"/>
      <c r="V1164" s="63"/>
      <c r="W1164" s="63"/>
      <c r="X1164" s="63"/>
      <c r="Y1164" s="63"/>
      <c r="Z1164" s="63"/>
      <c r="AA1164" s="63"/>
      <c r="AB1164" s="63"/>
      <c r="AC1164" s="63"/>
      <c r="AD1164" s="63"/>
      <c r="AE1164" s="63"/>
      <c r="AF1164" s="63"/>
      <c r="AG1164" s="63"/>
      <c r="AH1164" s="63"/>
      <c r="AI1164" s="63"/>
      <c r="AJ1164" s="63"/>
      <c r="AK1164" s="63"/>
      <c r="AL1164" s="63"/>
      <c r="AM1164" s="63"/>
      <c r="AN1164" s="63"/>
      <c r="AO1164" s="63"/>
      <c r="AP1164" s="63"/>
      <c r="AQ1164" s="63"/>
      <c r="AR1164" s="63"/>
      <c r="AS1164" s="63"/>
      <c r="AT1164" s="63"/>
      <c r="AU1164" s="63"/>
      <c r="AV1164" s="63"/>
      <c r="AW1164" s="63"/>
      <c r="AX1164" s="63"/>
      <c r="AY1164" s="63"/>
      <c r="AZ1164" s="63"/>
      <c r="BA1164" s="63"/>
      <c r="BB1164" s="63"/>
    </row>
    <row r="1165" spans="1:54" ht="15.75" customHeight="1">
      <c r="A1165" s="342" t="s">
        <v>4481</v>
      </c>
      <c r="B1165" s="187" t="s">
        <v>3088</v>
      </c>
      <c r="C1165" s="63"/>
      <c r="D1165" s="63"/>
      <c r="E1165" s="63">
        <v>7</v>
      </c>
      <c r="F1165" s="84" t="s">
        <v>737</v>
      </c>
      <c r="G1165" s="84" t="s">
        <v>747</v>
      </c>
      <c r="H1165" s="84" t="s">
        <v>735</v>
      </c>
      <c r="I1165" s="63"/>
      <c r="J1165" s="63"/>
      <c r="K1165" s="63"/>
      <c r="L1165" s="63"/>
      <c r="M1165" s="63"/>
      <c r="N1165" s="63"/>
      <c r="O1165" s="63"/>
      <c r="P1165" s="63"/>
      <c r="Q1165" s="63"/>
      <c r="R1165" s="63"/>
      <c r="S1165" s="63"/>
      <c r="T1165" s="63"/>
      <c r="U1165" s="63"/>
      <c r="V1165" s="63"/>
      <c r="W1165" s="63"/>
      <c r="X1165" s="63"/>
      <c r="Y1165" s="63"/>
      <c r="Z1165" s="63"/>
      <c r="AA1165" s="63"/>
      <c r="AB1165" s="63"/>
      <c r="AC1165" s="63"/>
      <c r="AD1165" s="63"/>
      <c r="AE1165" s="63"/>
      <c r="AF1165" s="63"/>
      <c r="AG1165" s="63"/>
      <c r="AH1165" s="63"/>
      <c r="AI1165" s="63"/>
      <c r="AJ1165" s="63"/>
      <c r="AK1165" s="63"/>
      <c r="AL1165" s="63"/>
      <c r="AM1165" s="63"/>
      <c r="AN1165" s="63"/>
      <c r="AO1165" s="63"/>
      <c r="AP1165" s="63"/>
      <c r="AQ1165" s="63"/>
      <c r="AR1165" s="63"/>
      <c r="AS1165" s="63"/>
      <c r="AT1165" s="63"/>
      <c r="AU1165" s="63"/>
      <c r="AV1165" s="63"/>
      <c r="AW1165" s="63"/>
      <c r="AX1165" s="63"/>
      <c r="AY1165" s="63"/>
      <c r="AZ1165" s="63"/>
      <c r="BA1165" s="63"/>
      <c r="BB1165" s="63"/>
    </row>
    <row r="1166" spans="1:54" ht="15.75" customHeight="1">
      <c r="A1166" s="342" t="s">
        <v>4487</v>
      </c>
      <c r="B1166" s="187" t="s">
        <v>3088</v>
      </c>
      <c r="C1166" s="63"/>
      <c r="D1166" s="63">
        <v>2500</v>
      </c>
      <c r="E1166" s="63">
        <v>1</v>
      </c>
      <c r="F1166" s="63">
        <v>36</v>
      </c>
      <c r="G1166" s="84" t="s">
        <v>977</v>
      </c>
      <c r="H1166" s="63"/>
      <c r="I1166" s="63"/>
      <c r="J1166" s="63"/>
      <c r="K1166" s="63"/>
      <c r="L1166" s="63"/>
      <c r="M1166" s="63"/>
      <c r="N1166" s="63"/>
      <c r="O1166" s="63"/>
      <c r="P1166" s="63"/>
      <c r="Q1166" s="63"/>
      <c r="R1166" s="63"/>
      <c r="S1166" s="63"/>
      <c r="T1166" s="63"/>
      <c r="U1166" s="63"/>
      <c r="V1166" s="63"/>
      <c r="W1166" s="63"/>
      <c r="X1166" s="63"/>
      <c r="Y1166" s="63"/>
      <c r="Z1166" s="63"/>
      <c r="AA1166" s="63"/>
      <c r="AB1166" s="63"/>
      <c r="AC1166" s="63"/>
      <c r="AD1166" s="63"/>
      <c r="AE1166" s="63"/>
      <c r="AF1166" s="63"/>
      <c r="AG1166" s="63"/>
      <c r="AH1166" s="63"/>
      <c r="AI1166" s="63"/>
      <c r="AJ1166" s="63"/>
      <c r="AK1166" s="63"/>
      <c r="AL1166" s="63"/>
      <c r="AM1166" s="63"/>
      <c r="AN1166" s="63"/>
      <c r="AO1166" s="63"/>
      <c r="AP1166" s="63"/>
      <c r="AQ1166" s="63"/>
      <c r="AR1166" s="63"/>
      <c r="AS1166" s="63"/>
      <c r="AT1166" s="63"/>
      <c r="AU1166" s="63"/>
      <c r="AV1166" s="63"/>
      <c r="AW1166" s="63"/>
      <c r="AX1166" s="63"/>
      <c r="AY1166" s="63"/>
      <c r="AZ1166" s="63"/>
      <c r="BA1166" s="63"/>
      <c r="BB1166" s="63"/>
    </row>
    <row r="1167" spans="1:54" ht="15.75" customHeight="1">
      <c r="A1167" s="342" t="s">
        <v>4494</v>
      </c>
      <c r="B1167" s="187" t="s">
        <v>2980</v>
      </c>
      <c r="C1167" s="63"/>
      <c r="D1167" s="63"/>
      <c r="E1167" s="63"/>
      <c r="F1167" s="63"/>
      <c r="G1167" s="63"/>
      <c r="H1167" s="63"/>
      <c r="I1167" s="63"/>
      <c r="J1167" s="63"/>
      <c r="K1167" s="63"/>
      <c r="L1167" s="63"/>
      <c r="M1167" s="63"/>
      <c r="N1167" s="63"/>
      <c r="O1167" s="63"/>
      <c r="P1167" s="63"/>
      <c r="Q1167" s="63"/>
      <c r="R1167" s="63"/>
      <c r="S1167" s="63"/>
      <c r="T1167" s="63"/>
      <c r="U1167" s="63"/>
      <c r="V1167" s="63"/>
      <c r="W1167" s="63"/>
      <c r="X1167" s="63"/>
      <c r="Y1167" s="63"/>
      <c r="Z1167" s="63"/>
      <c r="AA1167" s="63"/>
      <c r="AB1167" s="63"/>
      <c r="AC1167" s="63"/>
      <c r="AD1167" s="63"/>
      <c r="AE1167" s="63"/>
      <c r="AF1167" s="63"/>
      <c r="AG1167" s="63"/>
      <c r="AH1167" s="63"/>
      <c r="AI1167" s="63"/>
      <c r="AJ1167" s="63"/>
      <c r="AK1167" s="63"/>
      <c r="AL1167" s="63"/>
      <c r="AM1167" s="63"/>
      <c r="AN1167" s="63"/>
      <c r="AO1167" s="63"/>
      <c r="AP1167" s="63"/>
      <c r="AQ1167" s="63"/>
      <c r="AR1167" s="63"/>
      <c r="AS1167" s="63"/>
      <c r="AT1167" s="63"/>
      <c r="AU1167" s="63"/>
      <c r="AV1167" s="63"/>
      <c r="AW1167" s="63"/>
      <c r="AX1167" s="63"/>
      <c r="AY1167" s="63"/>
      <c r="AZ1167" s="63"/>
      <c r="BA1167" s="63"/>
      <c r="BB1167" s="63"/>
    </row>
    <row r="1168" spans="1:54" ht="15.75" customHeight="1">
      <c r="A1168" s="342" t="s">
        <v>4500</v>
      </c>
      <c r="B1168" s="187" t="s">
        <v>2980</v>
      </c>
      <c r="C1168" s="63"/>
      <c r="D1168" s="63"/>
      <c r="E1168" s="63"/>
      <c r="F1168" s="63"/>
      <c r="G1168" s="63"/>
      <c r="H1168" s="63"/>
      <c r="I1168" s="63"/>
      <c r="J1168" s="63"/>
      <c r="K1168" s="63"/>
      <c r="L1168" s="63"/>
      <c r="M1168" s="63"/>
      <c r="N1168" s="63"/>
      <c r="O1168" s="63"/>
      <c r="P1168" s="63"/>
      <c r="Q1168" s="63"/>
      <c r="R1168" s="63"/>
      <c r="S1168" s="63"/>
      <c r="T1168" s="63"/>
      <c r="U1168" s="63"/>
      <c r="V1168" s="63"/>
      <c r="W1168" s="63"/>
      <c r="X1168" s="63"/>
      <c r="Y1168" s="63"/>
      <c r="Z1168" s="63"/>
      <c r="AA1168" s="63"/>
      <c r="AB1168" s="63"/>
      <c r="AC1168" s="63"/>
      <c r="AD1168" s="63"/>
      <c r="AE1168" s="63"/>
      <c r="AF1168" s="63"/>
      <c r="AG1168" s="63"/>
      <c r="AH1168" s="63"/>
      <c r="AI1168" s="63"/>
      <c r="AJ1168" s="63"/>
      <c r="AK1168" s="63"/>
      <c r="AL1168" s="63"/>
      <c r="AM1168" s="63"/>
      <c r="AN1168" s="63"/>
      <c r="AO1168" s="63"/>
      <c r="AP1168" s="63"/>
      <c r="AQ1168" s="63"/>
      <c r="AR1168" s="63"/>
      <c r="AS1168" s="63"/>
      <c r="AT1168" s="63"/>
      <c r="AU1168" s="63"/>
      <c r="AV1168" s="63"/>
      <c r="AW1168" s="63"/>
      <c r="AX1168" s="63"/>
      <c r="AY1168" s="63"/>
      <c r="AZ1168" s="63"/>
      <c r="BA1168" s="63"/>
      <c r="BB1168" s="63"/>
    </row>
    <row r="1169" spans="1:54" ht="15.75" customHeight="1">
      <c r="A1169" s="342" t="s">
        <v>4506</v>
      </c>
      <c r="B1169" s="187" t="s">
        <v>3088</v>
      </c>
      <c r="C1169" s="63"/>
      <c r="D1169" s="63">
        <v>2370</v>
      </c>
      <c r="E1169">
        <v>8</v>
      </c>
      <c r="F1169" s="84" t="s">
        <v>908</v>
      </c>
      <c r="G1169" s="63">
        <v>34</v>
      </c>
      <c r="H1169" s="63"/>
      <c r="I1169" s="63"/>
      <c r="J1169" s="63"/>
      <c r="K1169" s="63"/>
      <c r="L1169" s="63"/>
      <c r="M1169" s="63"/>
      <c r="N1169" s="63"/>
      <c r="O1169" s="63"/>
      <c r="P1169" s="63"/>
      <c r="Q1169" s="63"/>
      <c r="R1169" s="63"/>
      <c r="S1169" s="63"/>
      <c r="T1169" s="63"/>
      <c r="U1169" s="63"/>
      <c r="V1169" s="63"/>
      <c r="W1169" s="63"/>
      <c r="X1169" s="63"/>
      <c r="Y1169" s="63"/>
      <c r="Z1169" s="63"/>
      <c r="AA1169" s="63"/>
      <c r="AB1169" s="63"/>
      <c r="AC1169" s="63"/>
      <c r="AD1169" s="63"/>
      <c r="AE1169" s="63"/>
      <c r="AF1169" s="63"/>
      <c r="AG1169" s="63"/>
      <c r="AH1169" s="63"/>
      <c r="AI1169" s="63"/>
      <c r="AJ1169" s="63"/>
      <c r="AK1169" s="63"/>
      <c r="AL1169" s="63"/>
      <c r="AM1169" s="63"/>
      <c r="AN1169" s="63"/>
      <c r="AO1169" s="63"/>
      <c r="AP1169" s="63"/>
      <c r="AQ1169" s="63"/>
      <c r="AR1169" s="63"/>
      <c r="AS1169" s="63"/>
      <c r="AT1169" s="63"/>
      <c r="AU1169" s="63"/>
      <c r="AV1169" s="63"/>
      <c r="AW1169" s="63"/>
      <c r="AX1169" s="63"/>
      <c r="AY1169" s="63"/>
      <c r="AZ1169" s="63"/>
      <c r="BA1169" s="63"/>
      <c r="BB1169" s="63"/>
    </row>
    <row r="1170" spans="1:54" ht="15.75" customHeight="1">
      <c r="A1170" s="342" t="s">
        <v>4514</v>
      </c>
      <c r="B1170" s="187" t="s">
        <v>4513</v>
      </c>
      <c r="C1170" s="63"/>
      <c r="D1170" s="63"/>
      <c r="E1170" s="63">
        <v>7</v>
      </c>
      <c r="F1170" s="63">
        <v>29</v>
      </c>
      <c r="G1170" s="63">
        <v>30</v>
      </c>
      <c r="H1170" s="63"/>
      <c r="I1170" s="63"/>
      <c r="J1170" s="63"/>
      <c r="K1170" s="63"/>
      <c r="L1170" s="63"/>
      <c r="M1170" s="63"/>
      <c r="N1170" s="63"/>
      <c r="O1170" s="63"/>
      <c r="P1170" s="63"/>
      <c r="Q1170" s="63"/>
      <c r="R1170" s="63"/>
      <c r="S1170" s="63"/>
      <c r="T1170" s="63"/>
      <c r="U1170" s="63"/>
      <c r="V1170" s="63"/>
      <c r="W1170" s="63"/>
      <c r="X1170" s="63"/>
      <c r="Y1170" s="63"/>
      <c r="Z1170" s="63"/>
      <c r="AA1170" s="63"/>
      <c r="AB1170" s="63"/>
      <c r="AC1170" s="63"/>
      <c r="AD1170" s="63"/>
      <c r="AE1170" s="63"/>
      <c r="AF1170" s="63"/>
      <c r="AG1170" s="63"/>
      <c r="AH1170" s="63"/>
      <c r="AI1170" s="63"/>
      <c r="AJ1170" s="63"/>
      <c r="AK1170" s="63"/>
      <c r="AL1170" s="63"/>
      <c r="AM1170" s="63"/>
      <c r="AN1170" s="63"/>
      <c r="AO1170" s="63"/>
      <c r="AP1170" s="63"/>
      <c r="AQ1170" s="63"/>
      <c r="AR1170" s="63"/>
      <c r="AS1170" s="63"/>
      <c r="AT1170" s="63"/>
      <c r="AU1170" s="63"/>
      <c r="AV1170" s="63"/>
      <c r="AW1170" s="63"/>
      <c r="AX1170" s="63"/>
      <c r="AY1170" s="63"/>
      <c r="AZ1170" s="63"/>
      <c r="BA1170" s="63"/>
      <c r="BB1170" s="63"/>
    </row>
    <row r="1171" spans="1:54" ht="15.75" customHeight="1">
      <c r="A1171" s="342" t="s">
        <v>4534</v>
      </c>
      <c r="B1171" s="187" t="s">
        <v>4528</v>
      </c>
      <c r="C1171" s="63"/>
      <c r="D1171" s="352">
        <v>3295</v>
      </c>
      <c r="E1171" s="63">
        <v>7</v>
      </c>
      <c r="F1171" s="189">
        <v>39</v>
      </c>
      <c r="G1171" s="37" t="s">
        <v>4523</v>
      </c>
      <c r="H1171" s="63"/>
      <c r="I1171" s="63"/>
      <c r="J1171" s="63"/>
      <c r="K1171" s="63"/>
      <c r="L1171" s="63"/>
      <c r="M1171" s="63"/>
      <c r="N1171" s="63"/>
      <c r="O1171" s="63"/>
      <c r="P1171" s="63"/>
      <c r="Q1171" s="63"/>
      <c r="R1171" s="63"/>
      <c r="S1171" s="63"/>
      <c r="T1171" s="63"/>
      <c r="U1171" s="63"/>
      <c r="V1171" s="63"/>
      <c r="W1171" s="63"/>
      <c r="X1171" s="63"/>
      <c r="Y1171" s="63"/>
      <c r="Z1171" s="63"/>
      <c r="AA1171" s="63"/>
      <c r="AB1171" s="63"/>
      <c r="AC1171" s="63"/>
      <c r="AD1171" s="63"/>
      <c r="AE1171" s="63"/>
      <c r="AF1171" s="63"/>
      <c r="AG1171" s="63"/>
      <c r="AH1171" s="63"/>
      <c r="AI1171" s="63"/>
      <c r="AJ1171" s="63"/>
      <c r="AK1171" s="63"/>
      <c r="AL1171" s="63"/>
      <c r="AM1171" s="63"/>
      <c r="AN1171" s="63"/>
      <c r="AO1171" s="63"/>
      <c r="AP1171" s="63"/>
      <c r="AQ1171" s="63"/>
      <c r="AR1171" s="63"/>
      <c r="AS1171" s="63"/>
      <c r="AT1171" s="63"/>
      <c r="AU1171" s="63"/>
      <c r="AV1171" s="63"/>
      <c r="AW1171" s="63"/>
      <c r="AX1171" s="63"/>
      <c r="AY1171" s="63"/>
      <c r="AZ1171" s="63"/>
      <c r="BA1171" s="63"/>
      <c r="BB1171" s="63"/>
    </row>
    <row r="1172" spans="1:54" ht="15.75" customHeight="1">
      <c r="A1172" s="342" t="s">
        <v>4535</v>
      </c>
      <c r="B1172" s="187" t="s">
        <v>2980</v>
      </c>
      <c r="C1172" s="63"/>
      <c r="D1172" s="63"/>
      <c r="E1172" s="63"/>
      <c r="F1172" s="63"/>
      <c r="G1172" s="63"/>
      <c r="H1172" s="63"/>
      <c r="I1172" s="63"/>
      <c r="J1172" s="63"/>
      <c r="K1172" s="63"/>
      <c r="L1172" s="63"/>
      <c r="M1172" s="63"/>
      <c r="N1172" s="63"/>
      <c r="O1172" s="63"/>
      <c r="P1172" s="63"/>
      <c r="Q1172" s="63"/>
      <c r="R1172" s="63"/>
      <c r="S1172" s="63"/>
      <c r="T1172" s="63"/>
      <c r="U1172" s="63"/>
      <c r="V1172" s="63"/>
      <c r="W1172" s="63"/>
      <c r="X1172" s="63"/>
      <c r="Y1172" s="63"/>
      <c r="Z1172" s="63"/>
      <c r="AA1172" s="63"/>
      <c r="AB1172" s="63"/>
      <c r="AC1172" s="63"/>
      <c r="AD1172" s="63"/>
      <c r="AE1172" s="63"/>
      <c r="AF1172" s="63"/>
      <c r="AG1172" s="63"/>
      <c r="AH1172" s="63"/>
      <c r="AI1172" s="63"/>
      <c r="AJ1172" s="63"/>
      <c r="AK1172" s="63"/>
      <c r="AL1172" s="63"/>
      <c r="AM1172" s="63"/>
      <c r="AN1172" s="63"/>
      <c r="AO1172" s="63"/>
      <c r="AP1172" s="63"/>
      <c r="AQ1172" s="63"/>
      <c r="AR1172" s="63"/>
      <c r="AS1172" s="63"/>
      <c r="AT1172" s="63"/>
      <c r="AU1172" s="63"/>
      <c r="AV1172" s="63"/>
      <c r="AW1172" s="63"/>
      <c r="AX1172" s="63"/>
      <c r="AY1172" s="63"/>
      <c r="AZ1172" s="63"/>
      <c r="BA1172" s="63"/>
      <c r="BB1172" s="63"/>
    </row>
    <row r="1173" spans="1:54" ht="15.75" customHeight="1">
      <c r="A1173" s="342" t="s">
        <v>4542</v>
      </c>
      <c r="B1173" s="187" t="s">
        <v>2980</v>
      </c>
      <c r="C1173" s="63"/>
      <c r="D1173" s="63"/>
      <c r="E1173" s="63"/>
      <c r="F1173" s="63"/>
      <c r="G1173" s="63"/>
      <c r="H1173" s="63"/>
      <c r="I1173" s="63"/>
      <c r="J1173" s="63"/>
      <c r="K1173" s="63"/>
      <c r="L1173" s="63"/>
      <c r="M1173" s="63"/>
      <c r="N1173" s="63"/>
      <c r="O1173" s="63"/>
      <c r="P1173" s="63"/>
      <c r="Q1173" s="63"/>
      <c r="R1173" s="63"/>
      <c r="S1173" s="63"/>
      <c r="T1173" s="63"/>
      <c r="U1173" s="63"/>
      <c r="V1173" s="63"/>
      <c r="W1173" s="63"/>
      <c r="X1173" s="63"/>
      <c r="Y1173" s="63"/>
      <c r="Z1173" s="63"/>
      <c r="AA1173" s="63"/>
      <c r="AB1173" s="63"/>
      <c r="AC1173" s="63"/>
      <c r="AD1173" s="63"/>
      <c r="AE1173" s="63"/>
      <c r="AF1173" s="63"/>
      <c r="AG1173" s="63"/>
      <c r="AH1173" s="63"/>
      <c r="AI1173" s="63"/>
      <c r="AJ1173" s="63"/>
      <c r="AK1173" s="63"/>
      <c r="AL1173" s="63"/>
      <c r="AM1173" s="63"/>
      <c r="AN1173" s="63"/>
      <c r="AO1173" s="63"/>
      <c r="AP1173" s="63"/>
      <c r="AQ1173" s="63"/>
      <c r="AR1173" s="63"/>
      <c r="AS1173" s="63"/>
      <c r="AT1173" s="63"/>
      <c r="AU1173" s="63"/>
      <c r="AV1173" s="63"/>
      <c r="AW1173" s="63"/>
      <c r="AX1173" s="63"/>
      <c r="AY1173" s="63"/>
      <c r="AZ1173" s="63"/>
      <c r="BA1173" s="63"/>
      <c r="BB1173" s="63"/>
    </row>
    <row r="1174" spans="1:54" s="362" customFormat="1" ht="15.75" customHeight="1">
      <c r="A1174" s="342" t="s">
        <v>4548</v>
      </c>
      <c r="B1174" s="187" t="s">
        <v>3088</v>
      </c>
      <c r="C1174" s="363"/>
      <c r="D1174" s="363">
        <v>2500</v>
      </c>
      <c r="E1174" s="363">
        <v>7</v>
      </c>
      <c r="F1174" s="84" t="s">
        <v>4550</v>
      </c>
      <c r="G1174" s="84" t="s">
        <v>877</v>
      </c>
      <c r="H1174" s="84" t="s">
        <v>735</v>
      </c>
      <c r="I1174" s="363"/>
      <c r="J1174" s="363"/>
      <c r="K1174" s="363"/>
      <c r="L1174" s="363"/>
      <c r="M1174" s="363"/>
      <c r="N1174" s="363"/>
      <c r="O1174" s="363"/>
      <c r="P1174" s="363"/>
      <c r="Q1174" s="363"/>
      <c r="R1174" s="363"/>
      <c r="S1174" s="363"/>
      <c r="T1174" s="363"/>
      <c r="U1174" s="363"/>
      <c r="V1174" s="363"/>
      <c r="W1174" s="363"/>
      <c r="X1174" s="363"/>
      <c r="Y1174" s="363"/>
      <c r="Z1174" s="363"/>
      <c r="AA1174" s="363"/>
      <c r="AB1174" s="363"/>
      <c r="AC1174" s="363"/>
      <c r="AD1174" s="363"/>
      <c r="AE1174" s="363"/>
      <c r="AF1174" s="363"/>
      <c r="AG1174" s="363"/>
      <c r="AH1174" s="363"/>
      <c r="AI1174" s="363"/>
      <c r="AJ1174" s="363"/>
      <c r="AK1174" s="363"/>
      <c r="AL1174" s="363"/>
      <c r="AM1174" s="363"/>
      <c r="AN1174" s="363"/>
      <c r="AO1174" s="363"/>
      <c r="AP1174" s="363"/>
      <c r="AQ1174" s="363"/>
      <c r="AR1174" s="363"/>
      <c r="AS1174" s="363"/>
      <c r="AT1174" s="363"/>
      <c r="AU1174" s="363"/>
      <c r="AV1174" s="363"/>
      <c r="AW1174" s="363"/>
      <c r="AX1174" s="363"/>
      <c r="AY1174" s="363"/>
      <c r="AZ1174" s="363"/>
      <c r="BA1174" s="363"/>
      <c r="BB1174" s="363"/>
    </row>
    <row r="1175" spans="1:54" s="362" customFormat="1" ht="15.75" customHeight="1">
      <c r="A1175" s="342" t="s">
        <v>4552</v>
      </c>
      <c r="B1175" s="187" t="s">
        <v>932</v>
      </c>
      <c r="C1175" s="363"/>
      <c r="D1175" s="361">
        <v>3072.28</v>
      </c>
      <c r="E1175" s="363"/>
      <c r="F1175" s="363"/>
      <c r="G1175" s="37" t="s">
        <v>4523</v>
      </c>
      <c r="H1175" s="363"/>
      <c r="I1175" s="363"/>
      <c r="J1175" s="363"/>
      <c r="K1175" s="363"/>
      <c r="L1175" s="363"/>
      <c r="M1175" s="363"/>
      <c r="N1175" s="363"/>
      <c r="O1175" s="363"/>
      <c r="P1175" s="363"/>
      <c r="Q1175" s="363"/>
      <c r="R1175" s="363"/>
      <c r="S1175" s="363"/>
      <c r="T1175" s="363"/>
      <c r="U1175" s="363"/>
      <c r="V1175" s="363"/>
      <c r="W1175" s="363"/>
      <c r="X1175" s="363"/>
      <c r="Y1175" s="363"/>
      <c r="Z1175" s="363"/>
      <c r="AA1175" s="363"/>
      <c r="AB1175" s="363"/>
      <c r="AC1175" s="363"/>
      <c r="AD1175" s="363"/>
      <c r="AE1175" s="363"/>
      <c r="AF1175" s="363"/>
      <c r="AG1175" s="363"/>
      <c r="AH1175" s="363"/>
      <c r="AI1175" s="363"/>
      <c r="AJ1175" s="363"/>
      <c r="AK1175" s="363"/>
      <c r="AL1175" s="363"/>
      <c r="AM1175" s="363"/>
      <c r="AN1175" s="363"/>
      <c r="AO1175" s="363"/>
      <c r="AP1175" s="363"/>
      <c r="AQ1175" s="363"/>
      <c r="AR1175" s="363"/>
      <c r="AS1175" s="363"/>
      <c r="AT1175" s="363"/>
      <c r="AU1175" s="363"/>
      <c r="AV1175" s="363"/>
      <c r="AW1175" s="363"/>
      <c r="AX1175" s="363"/>
      <c r="AY1175" s="363"/>
      <c r="AZ1175" s="363"/>
      <c r="BA1175" s="363"/>
      <c r="BB1175" s="363"/>
    </row>
    <row r="1176" spans="1:54" s="362" customFormat="1" ht="15.75" customHeight="1">
      <c r="A1176" s="342" t="s">
        <v>4556</v>
      </c>
      <c r="B1176" s="187" t="s">
        <v>4585</v>
      </c>
      <c r="C1176" s="363"/>
      <c r="D1176" s="361" t="s">
        <v>4584</v>
      </c>
      <c r="E1176" s="363"/>
      <c r="F1176" s="363"/>
      <c r="G1176" s="37" t="s">
        <v>4583</v>
      </c>
      <c r="H1176" s="363"/>
      <c r="I1176" s="363"/>
      <c r="J1176" s="363"/>
      <c r="K1176" s="363"/>
      <c r="L1176" s="363"/>
      <c r="M1176" s="363"/>
      <c r="N1176" s="363"/>
      <c r="O1176" s="363"/>
      <c r="P1176" s="363"/>
      <c r="Q1176" s="363"/>
      <c r="R1176" s="363"/>
      <c r="S1176" s="363"/>
      <c r="T1176" s="363"/>
      <c r="U1176" s="363"/>
      <c r="V1176" s="363"/>
      <c r="W1176" s="363"/>
      <c r="X1176" s="363"/>
      <c r="Y1176" s="363"/>
      <c r="Z1176" s="363"/>
      <c r="AA1176" s="363"/>
      <c r="AB1176" s="363"/>
      <c r="AC1176" s="363"/>
      <c r="AD1176" s="363"/>
      <c r="AE1176" s="363"/>
      <c r="AF1176" s="363"/>
      <c r="AG1176" s="363"/>
      <c r="AH1176" s="363"/>
      <c r="AI1176" s="363"/>
      <c r="AJ1176" s="363"/>
      <c r="AK1176" s="363"/>
      <c r="AL1176" s="363"/>
      <c r="AM1176" s="363"/>
      <c r="AN1176" s="363"/>
      <c r="AO1176" s="363"/>
      <c r="AP1176" s="363"/>
      <c r="AQ1176" s="363"/>
      <c r="AR1176" s="363"/>
      <c r="AS1176" s="363"/>
      <c r="AT1176" s="363"/>
      <c r="AU1176" s="363"/>
      <c r="AV1176" s="363"/>
      <c r="AW1176" s="363"/>
      <c r="AX1176" s="363"/>
      <c r="AY1176" s="363"/>
      <c r="AZ1176" s="363"/>
      <c r="BA1176" s="363"/>
      <c r="BB1176" s="363"/>
    </row>
    <row r="1177" spans="1:54" s="362" customFormat="1" ht="15.75" customHeight="1">
      <c r="A1177" s="342" t="s">
        <v>4560</v>
      </c>
      <c r="B1177" s="364" t="s">
        <v>4586</v>
      </c>
      <c r="C1177" s="363"/>
      <c r="D1177" s="363"/>
      <c r="E1177" s="363"/>
      <c r="F1177" s="363"/>
      <c r="G1177" s="363"/>
      <c r="H1177" s="363"/>
      <c r="I1177" s="363"/>
      <c r="J1177" s="363"/>
      <c r="K1177" s="363"/>
      <c r="L1177" s="363"/>
      <c r="M1177" s="363"/>
      <c r="N1177" s="363"/>
      <c r="O1177" s="363"/>
      <c r="P1177" s="363"/>
      <c r="Q1177" s="363"/>
      <c r="R1177" s="363"/>
      <c r="S1177" s="363"/>
      <c r="T1177" s="363"/>
      <c r="U1177" s="363"/>
      <c r="V1177" s="363"/>
      <c r="W1177" s="363"/>
      <c r="X1177" s="363"/>
      <c r="Y1177" s="363"/>
      <c r="Z1177" s="363"/>
      <c r="AA1177" s="363"/>
      <c r="AB1177" s="363"/>
      <c r="AC1177" s="363"/>
      <c r="AD1177" s="363"/>
      <c r="AE1177" s="363"/>
      <c r="AF1177" s="363"/>
      <c r="AG1177" s="363"/>
      <c r="AH1177" s="363"/>
      <c r="AI1177" s="363"/>
      <c r="AJ1177" s="363"/>
      <c r="AK1177" s="363"/>
      <c r="AL1177" s="363"/>
      <c r="AM1177" s="363"/>
      <c r="AN1177" s="363"/>
      <c r="AO1177" s="363"/>
      <c r="AP1177" s="363"/>
      <c r="AQ1177" s="363"/>
      <c r="AR1177" s="363"/>
      <c r="AS1177" s="363"/>
      <c r="AT1177" s="363"/>
      <c r="AU1177" s="363"/>
      <c r="AV1177" s="363"/>
      <c r="AW1177" s="363"/>
      <c r="AX1177" s="363"/>
      <c r="AY1177" s="363"/>
      <c r="AZ1177" s="363"/>
      <c r="BA1177" s="363"/>
      <c r="BB1177" s="363"/>
    </row>
    <row r="1178" spans="1:54" s="362" customFormat="1" ht="15.75" customHeight="1">
      <c r="A1178" s="342" t="s">
        <v>4563</v>
      </c>
      <c r="B1178" s="187" t="s">
        <v>2980</v>
      </c>
      <c r="C1178" s="363"/>
      <c r="D1178" s="363"/>
      <c r="E1178" s="363"/>
      <c r="F1178" s="84"/>
      <c r="G1178" s="363"/>
      <c r="H1178" s="363"/>
      <c r="I1178" s="363"/>
      <c r="J1178" s="363"/>
      <c r="K1178" s="363"/>
      <c r="L1178" s="363"/>
      <c r="M1178" s="363"/>
      <c r="N1178" s="363"/>
      <c r="O1178" s="363"/>
      <c r="P1178" s="363"/>
      <c r="Q1178" s="363"/>
      <c r="R1178" s="363"/>
      <c r="S1178" s="363"/>
      <c r="T1178" s="363"/>
      <c r="U1178" s="363"/>
      <c r="V1178" s="363"/>
      <c r="W1178" s="363"/>
      <c r="X1178" s="363"/>
      <c r="Y1178" s="363"/>
      <c r="Z1178" s="363"/>
      <c r="AA1178" s="363"/>
      <c r="AB1178" s="363"/>
      <c r="AC1178" s="363"/>
      <c r="AD1178" s="363"/>
      <c r="AE1178" s="363"/>
      <c r="AF1178" s="363"/>
      <c r="AG1178" s="363"/>
      <c r="AH1178" s="363"/>
      <c r="AI1178" s="363"/>
      <c r="AJ1178" s="363"/>
      <c r="AK1178" s="363"/>
      <c r="AL1178" s="363"/>
      <c r="AM1178" s="363"/>
      <c r="AN1178" s="363"/>
      <c r="AO1178" s="363"/>
      <c r="AP1178" s="363"/>
      <c r="AQ1178" s="363"/>
      <c r="AR1178" s="363"/>
      <c r="AS1178" s="363"/>
      <c r="AT1178" s="363"/>
      <c r="AU1178" s="363"/>
      <c r="AV1178" s="363"/>
      <c r="AW1178" s="363"/>
      <c r="AX1178" s="363"/>
      <c r="AY1178" s="363"/>
      <c r="AZ1178" s="363"/>
      <c r="BA1178" s="363"/>
      <c r="BB1178" s="363"/>
    </row>
    <row r="1179" spans="1:54" s="362" customFormat="1" ht="15.75" customHeight="1">
      <c r="A1179" s="342" t="s">
        <v>4568</v>
      </c>
      <c r="B1179" s="187" t="s">
        <v>2980</v>
      </c>
      <c r="C1179" s="363"/>
      <c r="D1179" s="363"/>
      <c r="E1179" s="363"/>
      <c r="F1179" s="363"/>
      <c r="G1179" s="363"/>
      <c r="H1179" s="363"/>
      <c r="I1179" s="363"/>
      <c r="J1179" s="363"/>
      <c r="K1179" s="363"/>
      <c r="L1179" s="363"/>
      <c r="M1179" s="363"/>
      <c r="N1179" s="363"/>
      <c r="O1179" s="363"/>
      <c r="P1179" s="363"/>
      <c r="Q1179" s="363"/>
      <c r="R1179" s="363"/>
      <c r="S1179" s="363"/>
      <c r="T1179" s="363"/>
      <c r="U1179" s="363"/>
      <c r="V1179" s="363"/>
      <c r="W1179" s="363"/>
      <c r="X1179" s="363"/>
      <c r="Y1179" s="363"/>
      <c r="Z1179" s="363"/>
      <c r="AA1179" s="363"/>
      <c r="AB1179" s="363"/>
      <c r="AC1179" s="363"/>
      <c r="AD1179" s="363"/>
      <c r="AE1179" s="363"/>
      <c r="AF1179" s="363"/>
      <c r="AG1179" s="363"/>
      <c r="AH1179" s="363"/>
      <c r="AI1179" s="363"/>
      <c r="AJ1179" s="363"/>
      <c r="AK1179" s="363"/>
      <c r="AL1179" s="363"/>
      <c r="AM1179" s="363"/>
      <c r="AN1179" s="363"/>
      <c r="AO1179" s="363"/>
      <c r="AP1179" s="363"/>
      <c r="AQ1179" s="363"/>
      <c r="AR1179" s="363"/>
      <c r="AS1179" s="363"/>
      <c r="AT1179" s="363"/>
      <c r="AU1179" s="363"/>
      <c r="AV1179" s="363"/>
      <c r="AW1179" s="363"/>
      <c r="AX1179" s="363"/>
      <c r="AY1179" s="363"/>
      <c r="AZ1179" s="363"/>
      <c r="BA1179" s="363"/>
      <c r="BB1179" s="363"/>
    </row>
    <row r="1180" spans="1:54" s="362" customFormat="1" ht="15.75" customHeight="1">
      <c r="A1180" s="342" t="s">
        <v>4570</v>
      </c>
      <c r="B1180" s="187" t="s">
        <v>2980</v>
      </c>
      <c r="C1180" s="363"/>
      <c r="D1180" s="363"/>
      <c r="E1180" s="363"/>
      <c r="F1180" s="363"/>
      <c r="G1180" s="363"/>
      <c r="H1180" s="363"/>
      <c r="I1180" s="363"/>
      <c r="J1180" s="363"/>
      <c r="K1180" s="363"/>
      <c r="L1180" s="363"/>
      <c r="M1180" s="363"/>
      <c r="N1180" s="363"/>
      <c r="O1180" s="363"/>
      <c r="P1180" s="363"/>
      <c r="Q1180" s="363"/>
      <c r="R1180" s="363"/>
      <c r="S1180" s="363"/>
      <c r="T1180" s="363"/>
      <c r="U1180" s="363"/>
      <c r="V1180" s="363"/>
      <c r="W1180" s="363"/>
      <c r="X1180" s="363"/>
      <c r="Y1180" s="363"/>
      <c r="Z1180" s="363"/>
      <c r="AA1180" s="363"/>
      <c r="AB1180" s="363"/>
      <c r="AC1180" s="363"/>
      <c r="AD1180" s="363"/>
      <c r="AE1180" s="363"/>
      <c r="AF1180" s="363"/>
      <c r="AG1180" s="363"/>
      <c r="AH1180" s="363"/>
      <c r="AI1180" s="363"/>
      <c r="AJ1180" s="363"/>
      <c r="AK1180" s="363"/>
      <c r="AL1180" s="363"/>
      <c r="AM1180" s="363"/>
      <c r="AN1180" s="363"/>
      <c r="AO1180" s="363"/>
      <c r="AP1180" s="363"/>
      <c r="AQ1180" s="363"/>
      <c r="AR1180" s="363"/>
      <c r="AS1180" s="363"/>
      <c r="AT1180" s="363"/>
      <c r="AU1180" s="363"/>
      <c r="AV1180" s="363"/>
      <c r="AW1180" s="363"/>
      <c r="AX1180" s="363"/>
      <c r="AY1180" s="363"/>
      <c r="AZ1180" s="363"/>
      <c r="BA1180" s="363"/>
      <c r="BB1180" s="363"/>
    </row>
    <row r="1181" spans="1:54" s="362" customFormat="1" ht="15.75" customHeight="1">
      <c r="A1181" s="342" t="s">
        <v>4573</v>
      </c>
      <c r="B1181" s="187" t="s">
        <v>3088</v>
      </c>
      <c r="C1181" s="363"/>
      <c r="D1181" s="363">
        <v>1910</v>
      </c>
      <c r="E1181" s="363">
        <v>1</v>
      </c>
      <c r="F1181" s="84" t="s">
        <v>4550</v>
      </c>
      <c r="G1181" s="84" t="s">
        <v>908</v>
      </c>
      <c r="H1181" s="363"/>
      <c r="I1181" s="363"/>
      <c r="J1181" s="363"/>
      <c r="K1181" s="363"/>
      <c r="L1181" s="363"/>
      <c r="M1181" s="363"/>
      <c r="N1181" s="363"/>
      <c r="O1181" s="363"/>
      <c r="P1181" s="363"/>
      <c r="Q1181" s="363"/>
      <c r="R1181" s="363"/>
      <c r="S1181" s="363"/>
      <c r="T1181" s="363"/>
      <c r="U1181" s="363"/>
      <c r="V1181" s="363"/>
      <c r="W1181" s="363"/>
      <c r="X1181" s="363"/>
      <c r="Y1181" s="363"/>
      <c r="Z1181" s="363"/>
      <c r="AA1181" s="363"/>
      <c r="AB1181" s="363"/>
      <c r="AC1181" s="363"/>
      <c r="AD1181" s="363"/>
      <c r="AE1181" s="363"/>
      <c r="AF1181" s="363"/>
      <c r="AG1181" s="363"/>
      <c r="AH1181" s="363"/>
      <c r="AI1181" s="363"/>
      <c r="AJ1181" s="363"/>
      <c r="AK1181" s="363"/>
      <c r="AL1181" s="363"/>
      <c r="AM1181" s="363"/>
      <c r="AN1181" s="363"/>
      <c r="AO1181" s="363"/>
      <c r="AP1181" s="363"/>
      <c r="AQ1181" s="363"/>
      <c r="AR1181" s="363"/>
      <c r="AS1181" s="363"/>
      <c r="AT1181" s="363"/>
      <c r="AU1181" s="363"/>
      <c r="AV1181" s="363"/>
      <c r="AW1181" s="363"/>
      <c r="AX1181" s="363"/>
      <c r="AY1181" s="363"/>
      <c r="AZ1181" s="363"/>
      <c r="BA1181" s="363"/>
      <c r="BB1181" s="363"/>
    </row>
    <row r="1182" spans="1:54" s="362" customFormat="1" ht="15.75" customHeight="1">
      <c r="A1182" s="83"/>
      <c r="B1182" s="187" t="s">
        <v>3345</v>
      </c>
      <c r="C1182" s="363"/>
      <c r="D1182" s="363">
        <v>1390</v>
      </c>
      <c r="E1182" s="363">
        <v>1</v>
      </c>
      <c r="F1182" s="84" t="s">
        <v>4550</v>
      </c>
      <c r="G1182" s="84" t="s">
        <v>908</v>
      </c>
      <c r="H1182" s="363"/>
      <c r="I1182" s="363"/>
      <c r="J1182" s="363"/>
      <c r="K1182" s="363"/>
      <c r="L1182" s="363"/>
      <c r="M1182" s="363"/>
      <c r="N1182" s="363"/>
      <c r="O1182" s="363"/>
      <c r="P1182" s="363"/>
      <c r="Q1182" s="363"/>
      <c r="R1182" s="363"/>
      <c r="S1182" s="363"/>
      <c r="T1182" s="363"/>
      <c r="U1182" s="363"/>
      <c r="V1182" s="363"/>
      <c r="W1182" s="363"/>
      <c r="X1182" s="363"/>
      <c r="Y1182" s="363"/>
      <c r="Z1182" s="363"/>
      <c r="AA1182" s="363"/>
      <c r="AB1182" s="363"/>
      <c r="AC1182" s="363"/>
      <c r="AD1182" s="363"/>
      <c r="AE1182" s="363"/>
      <c r="AF1182" s="363"/>
      <c r="AG1182" s="363"/>
      <c r="AH1182" s="363"/>
      <c r="AI1182" s="363"/>
      <c r="AJ1182" s="363"/>
      <c r="AK1182" s="363"/>
      <c r="AL1182" s="363"/>
      <c r="AM1182" s="363"/>
      <c r="AN1182" s="363"/>
      <c r="AO1182" s="363"/>
      <c r="AP1182" s="363"/>
      <c r="AQ1182" s="363"/>
      <c r="AR1182" s="363"/>
      <c r="AS1182" s="363"/>
      <c r="AT1182" s="363"/>
      <c r="AU1182" s="363"/>
      <c r="AV1182" s="363"/>
      <c r="AW1182" s="363"/>
      <c r="AX1182" s="363"/>
      <c r="AY1182" s="363"/>
      <c r="AZ1182" s="363"/>
      <c r="BA1182" s="363"/>
      <c r="BB1182" s="363"/>
    </row>
    <row r="1183" spans="1:54" s="362" customFormat="1" ht="15.75" customHeight="1">
      <c r="A1183" s="83"/>
      <c r="B1183" s="187" t="s">
        <v>3454</v>
      </c>
      <c r="C1183" s="363"/>
      <c r="D1183" s="363">
        <v>1630</v>
      </c>
      <c r="E1183" s="363">
        <v>1</v>
      </c>
      <c r="F1183" s="84" t="s">
        <v>4550</v>
      </c>
      <c r="G1183" s="84" t="s">
        <v>908</v>
      </c>
      <c r="H1183" s="363"/>
      <c r="I1183" s="363"/>
      <c r="J1183" s="363"/>
      <c r="K1183" s="363"/>
      <c r="L1183" s="363"/>
      <c r="M1183" s="363"/>
      <c r="N1183" s="363"/>
      <c r="O1183" s="363"/>
      <c r="P1183" s="363"/>
      <c r="Q1183" s="363"/>
      <c r="R1183" s="363"/>
      <c r="S1183" s="363"/>
      <c r="T1183" s="363"/>
      <c r="U1183" s="363"/>
      <c r="V1183" s="363"/>
      <c r="W1183" s="363"/>
      <c r="X1183" s="363"/>
      <c r="Y1183" s="363"/>
      <c r="Z1183" s="363"/>
      <c r="AA1183" s="363"/>
      <c r="AB1183" s="363"/>
      <c r="AC1183" s="363"/>
      <c r="AD1183" s="363"/>
      <c r="AE1183" s="363"/>
      <c r="AF1183" s="363"/>
      <c r="AG1183" s="363"/>
      <c r="AH1183" s="363"/>
      <c r="AI1183" s="363"/>
      <c r="AJ1183" s="363"/>
      <c r="AK1183" s="363"/>
      <c r="AL1183" s="363"/>
      <c r="AM1183" s="363"/>
      <c r="AN1183" s="363"/>
      <c r="AO1183" s="363"/>
      <c r="AP1183" s="363"/>
      <c r="AQ1183" s="363"/>
      <c r="AR1183" s="363"/>
      <c r="AS1183" s="363"/>
      <c r="AT1183" s="363"/>
      <c r="AU1183" s="363"/>
      <c r="AV1183" s="363"/>
      <c r="AW1183" s="363"/>
      <c r="AX1183" s="363"/>
      <c r="AY1183" s="363"/>
      <c r="AZ1183" s="363"/>
      <c r="BA1183" s="363"/>
      <c r="BB1183" s="363"/>
    </row>
    <row r="1184" spans="1:54" s="362" customFormat="1" ht="15.75" customHeight="1">
      <c r="A1184" s="342" t="s">
        <v>4653</v>
      </c>
      <c r="B1184" s="187" t="s">
        <v>2980</v>
      </c>
      <c r="C1184" s="363"/>
      <c r="D1184" s="363"/>
      <c r="E1184" s="363"/>
      <c r="F1184" s="363"/>
      <c r="G1184" s="363"/>
      <c r="H1184" s="363"/>
      <c r="I1184" s="363"/>
      <c r="J1184" s="363"/>
      <c r="K1184" s="363"/>
      <c r="L1184" s="363"/>
      <c r="M1184" s="363"/>
      <c r="N1184" s="363"/>
      <c r="O1184" s="363"/>
      <c r="P1184" s="363"/>
      <c r="Q1184" s="363"/>
      <c r="R1184" s="363"/>
      <c r="S1184" s="363"/>
      <c r="T1184" s="363"/>
      <c r="U1184" s="363"/>
      <c r="V1184" s="363"/>
      <c r="W1184" s="363"/>
      <c r="X1184" s="363"/>
      <c r="Y1184" s="363"/>
      <c r="Z1184" s="363"/>
      <c r="AA1184" s="363"/>
      <c r="AB1184" s="363"/>
      <c r="AC1184" s="363"/>
      <c r="AD1184" s="363"/>
      <c r="AE1184" s="363"/>
      <c r="AF1184" s="363"/>
      <c r="AG1184" s="363"/>
      <c r="AH1184" s="363"/>
      <c r="AI1184" s="363"/>
      <c r="AJ1184" s="363"/>
      <c r="AK1184" s="363"/>
      <c r="AL1184" s="363"/>
      <c r="AM1184" s="363"/>
      <c r="AN1184" s="363"/>
      <c r="AO1184" s="363"/>
      <c r="AP1184" s="363"/>
      <c r="AQ1184" s="363"/>
      <c r="AR1184" s="363"/>
      <c r="AS1184" s="363"/>
      <c r="AT1184" s="363"/>
      <c r="AU1184" s="363"/>
      <c r="AV1184" s="363"/>
      <c r="AW1184" s="363"/>
      <c r="AX1184" s="363"/>
      <c r="AY1184" s="363"/>
      <c r="AZ1184" s="363"/>
      <c r="BA1184" s="363"/>
      <c r="BB1184" s="363"/>
    </row>
    <row r="1185" spans="1:54" s="362" customFormat="1" ht="15.75" customHeight="1">
      <c r="A1185" s="342" t="s">
        <v>406</v>
      </c>
      <c r="B1185" s="187" t="s">
        <v>2980</v>
      </c>
      <c r="C1185" s="363"/>
      <c r="D1185" s="363"/>
      <c r="E1185" s="363"/>
      <c r="G1185" s="363"/>
      <c r="H1185" s="363"/>
      <c r="I1185" s="363"/>
      <c r="J1185" s="363"/>
      <c r="K1185" s="363"/>
      <c r="L1185" s="363"/>
      <c r="M1185" s="363"/>
      <c r="N1185" s="363"/>
      <c r="O1185" s="363"/>
      <c r="P1185" s="363"/>
      <c r="Q1185" s="363"/>
      <c r="R1185" s="363"/>
      <c r="S1185" s="363"/>
      <c r="T1185" s="363"/>
      <c r="U1185" s="363"/>
      <c r="V1185" s="363"/>
      <c r="W1185" s="363"/>
      <c r="X1185" s="363"/>
      <c r="Y1185" s="363"/>
      <c r="Z1185" s="363"/>
      <c r="AA1185" s="363"/>
      <c r="AB1185" s="363"/>
      <c r="AC1185" s="363"/>
      <c r="AD1185" s="363"/>
      <c r="AE1185" s="363"/>
      <c r="AF1185" s="363"/>
      <c r="AG1185" s="363"/>
      <c r="AH1185" s="363"/>
      <c r="AI1185" s="363"/>
      <c r="AJ1185" s="363"/>
      <c r="AK1185" s="363"/>
      <c r="AL1185" s="363"/>
      <c r="AM1185" s="363"/>
      <c r="AN1185" s="363"/>
      <c r="AO1185" s="363"/>
      <c r="AP1185" s="363"/>
      <c r="AQ1185" s="363"/>
      <c r="AR1185" s="363"/>
      <c r="AS1185" s="363"/>
      <c r="AT1185" s="363"/>
      <c r="AU1185" s="363"/>
      <c r="AV1185" s="363"/>
      <c r="AW1185" s="363"/>
      <c r="AX1185" s="363"/>
      <c r="AY1185" s="363"/>
      <c r="AZ1185" s="363"/>
      <c r="BA1185" s="363"/>
      <c r="BB1185" s="363"/>
    </row>
    <row r="1186" spans="1:54" s="362" customFormat="1" ht="15.75" customHeight="1">
      <c r="A1186" s="342" t="s">
        <v>4579</v>
      </c>
      <c r="B1186" s="187" t="s">
        <v>4587</v>
      </c>
      <c r="C1186" s="363"/>
      <c r="D1186" s="363">
        <v>3370</v>
      </c>
      <c r="E1186" s="363"/>
      <c r="G1186" s="363"/>
      <c r="H1186" s="363"/>
      <c r="I1186" s="363"/>
      <c r="J1186" s="363"/>
      <c r="K1186" s="363"/>
      <c r="L1186" s="363"/>
      <c r="M1186" s="363"/>
      <c r="N1186" s="363"/>
      <c r="O1186" s="363"/>
      <c r="P1186" s="363"/>
      <c r="Q1186" s="363"/>
      <c r="R1186" s="363"/>
      <c r="S1186" s="363"/>
      <c r="T1186" s="363"/>
      <c r="U1186" s="363"/>
      <c r="V1186" s="363"/>
      <c r="W1186" s="363"/>
      <c r="X1186" s="363"/>
      <c r="Y1186" s="363"/>
      <c r="Z1186" s="363"/>
      <c r="AA1186" s="363"/>
      <c r="AB1186" s="363"/>
      <c r="AC1186" s="363"/>
      <c r="AD1186" s="363"/>
      <c r="AE1186" s="363"/>
      <c r="AF1186" s="363"/>
      <c r="AG1186" s="363"/>
      <c r="AH1186" s="363"/>
      <c r="AI1186" s="363"/>
      <c r="AJ1186" s="363"/>
      <c r="AK1186" s="363"/>
      <c r="AL1186" s="363"/>
      <c r="AM1186" s="363"/>
      <c r="AN1186" s="363"/>
      <c r="AO1186" s="363"/>
      <c r="AP1186" s="363"/>
      <c r="AQ1186" s="363"/>
      <c r="AR1186" s="363"/>
      <c r="AS1186" s="363"/>
      <c r="AT1186" s="363"/>
      <c r="AU1186" s="363"/>
      <c r="AV1186" s="363"/>
      <c r="AW1186" s="363"/>
      <c r="AX1186" s="363"/>
      <c r="AY1186" s="363"/>
      <c r="AZ1186" s="363"/>
      <c r="BA1186" s="363"/>
      <c r="BB1186" s="363"/>
    </row>
    <row r="1187" spans="1:54" s="362" customFormat="1" ht="15.75" customHeight="1">
      <c r="A1187" s="342" t="s">
        <v>4581</v>
      </c>
      <c r="B1187" s="187" t="s">
        <v>2980</v>
      </c>
      <c r="C1187" s="363"/>
      <c r="D1187" s="363"/>
      <c r="E1187" s="363"/>
      <c r="F1187" s="363"/>
      <c r="G1187" s="363"/>
      <c r="H1187" s="363"/>
      <c r="I1187" s="363"/>
      <c r="J1187" s="363"/>
      <c r="K1187" s="363"/>
      <c r="L1187" s="363"/>
      <c r="M1187" s="363"/>
      <c r="N1187" s="363"/>
      <c r="O1187" s="363"/>
      <c r="P1187" s="363"/>
      <c r="Q1187" s="363"/>
      <c r="R1187" s="363"/>
      <c r="S1187" s="363"/>
      <c r="T1187" s="363"/>
      <c r="U1187" s="363"/>
      <c r="V1187" s="363"/>
      <c r="W1187" s="363"/>
      <c r="X1187" s="363"/>
      <c r="Y1187" s="363"/>
      <c r="Z1187" s="363"/>
      <c r="AA1187" s="363"/>
      <c r="AB1187" s="363"/>
      <c r="AC1187" s="363"/>
      <c r="AD1187" s="363"/>
      <c r="AE1187" s="363"/>
      <c r="AF1187" s="363"/>
      <c r="AG1187" s="363"/>
      <c r="AH1187" s="363"/>
      <c r="AI1187" s="363"/>
      <c r="AJ1187" s="363"/>
      <c r="AK1187" s="363"/>
      <c r="AL1187" s="363"/>
      <c r="AM1187" s="363"/>
      <c r="AN1187" s="363"/>
      <c r="AO1187" s="363"/>
      <c r="AP1187" s="363"/>
      <c r="AQ1187" s="363"/>
      <c r="AR1187" s="363"/>
      <c r="AS1187" s="363"/>
      <c r="AT1187" s="363"/>
      <c r="AU1187" s="363"/>
      <c r="AV1187" s="363"/>
      <c r="AW1187" s="363"/>
      <c r="AX1187" s="363"/>
      <c r="AY1187" s="363"/>
      <c r="AZ1187" s="363"/>
      <c r="BA1187" s="363"/>
      <c r="BB1187" s="363"/>
    </row>
    <row r="1188" spans="1:54" s="362" customFormat="1" ht="15.75" customHeight="1">
      <c r="A1188" s="83" t="s">
        <v>4654</v>
      </c>
      <c r="B1188" s="280" t="s">
        <v>798</v>
      </c>
      <c r="C1188" s="363"/>
      <c r="D1188" s="376">
        <v>855</v>
      </c>
      <c r="E1188" s="376">
        <v>50</v>
      </c>
      <c r="F1188" s="366" t="s">
        <v>4661</v>
      </c>
      <c r="G1188" s="366" t="s">
        <v>4662</v>
      </c>
      <c r="H1188" s="84" t="s">
        <v>735</v>
      </c>
      <c r="I1188" s="363"/>
      <c r="J1188" s="363"/>
      <c r="K1188" s="363"/>
      <c r="L1188" s="366" t="s">
        <v>4663</v>
      </c>
      <c r="M1188" s="363"/>
      <c r="N1188" s="363"/>
      <c r="O1188" s="363"/>
      <c r="P1188" s="363"/>
      <c r="Q1188" s="363"/>
      <c r="R1188" s="363"/>
      <c r="S1188" s="363"/>
      <c r="T1188" s="363"/>
      <c r="U1188" s="363"/>
      <c r="V1188" s="363"/>
      <c r="W1188" s="363"/>
      <c r="X1188" s="363"/>
      <c r="Y1188" s="363"/>
      <c r="Z1188" s="363"/>
      <c r="AA1188" s="363"/>
      <c r="AB1188" s="363"/>
      <c r="AC1188" s="363"/>
      <c r="AD1188" s="363"/>
      <c r="AE1188" s="363"/>
      <c r="AF1188" s="363"/>
      <c r="AG1188" s="363"/>
      <c r="AH1188" s="363"/>
      <c r="AI1188" s="363"/>
      <c r="AJ1188" s="363"/>
      <c r="AK1188" s="363"/>
      <c r="AL1188" s="363"/>
      <c r="AM1188" s="363"/>
      <c r="AN1188" s="363"/>
      <c r="AO1188" s="363"/>
      <c r="AP1188" s="363"/>
      <c r="AQ1188" s="363"/>
      <c r="AR1188" s="363"/>
      <c r="AS1188" s="363"/>
      <c r="AT1188" s="363"/>
      <c r="AU1188" s="363"/>
      <c r="AV1188" s="363"/>
      <c r="AW1188" s="363"/>
      <c r="AX1188" s="363"/>
      <c r="AY1188" s="363"/>
      <c r="AZ1188" s="363"/>
      <c r="BA1188" s="363"/>
      <c r="BB1188" s="363"/>
    </row>
    <row r="1189" spans="1:54" s="362" customFormat="1" ht="15.75" customHeight="1">
      <c r="A1189" s="83"/>
      <c r="B1189" s="280" t="s">
        <v>801</v>
      </c>
      <c r="C1189" s="363"/>
      <c r="D1189" s="376">
        <v>955</v>
      </c>
      <c r="E1189" s="366">
        <v>50</v>
      </c>
      <c r="F1189" s="366" t="s">
        <v>4661</v>
      </c>
      <c r="G1189" s="366" t="s">
        <v>4662</v>
      </c>
      <c r="H1189" s="84" t="s">
        <v>735</v>
      </c>
      <c r="I1189" s="363"/>
      <c r="J1189" s="363"/>
      <c r="K1189" s="363"/>
      <c r="L1189" s="366" t="s">
        <v>4663</v>
      </c>
      <c r="M1189" s="363"/>
      <c r="N1189" s="363"/>
      <c r="O1189" s="363"/>
      <c r="P1189" s="363"/>
      <c r="Q1189" s="363"/>
      <c r="R1189" s="363"/>
      <c r="S1189" s="363"/>
      <c r="T1189" s="363"/>
      <c r="U1189" s="363"/>
      <c r="V1189" s="363"/>
      <c r="W1189" s="363"/>
      <c r="X1189" s="363"/>
      <c r="Y1189" s="363"/>
      <c r="Z1189" s="363"/>
      <c r="AA1189" s="363"/>
      <c r="AB1189" s="363"/>
      <c r="AC1189" s="363"/>
      <c r="AD1189" s="363"/>
      <c r="AE1189" s="363"/>
      <c r="AF1189" s="363"/>
      <c r="AG1189" s="363"/>
      <c r="AH1189" s="363"/>
      <c r="AI1189" s="363"/>
      <c r="AJ1189" s="363"/>
      <c r="AK1189" s="363"/>
      <c r="AL1189" s="363"/>
      <c r="AM1189" s="363"/>
      <c r="AN1189" s="363"/>
      <c r="AO1189" s="363"/>
      <c r="AP1189" s="363"/>
      <c r="AQ1189" s="363"/>
      <c r="AR1189" s="363"/>
      <c r="AS1189" s="363"/>
      <c r="AT1189" s="363"/>
      <c r="AU1189" s="363"/>
      <c r="AV1189" s="363"/>
      <c r="AW1189" s="363"/>
      <c r="AX1189" s="363"/>
      <c r="AY1189" s="363"/>
      <c r="AZ1189" s="363"/>
      <c r="BA1189" s="363"/>
      <c r="BB1189" s="363"/>
    </row>
    <row r="1190" spans="1:54" s="362" customFormat="1" ht="15.75" customHeight="1">
      <c r="A1190" s="83"/>
      <c r="B1190" s="280">
        <v>3</v>
      </c>
      <c r="C1190" s="363"/>
      <c r="D1190" s="366">
        <v>2840</v>
      </c>
      <c r="E1190" s="366">
        <v>76</v>
      </c>
      <c r="F1190" s="366" t="s">
        <v>4664</v>
      </c>
      <c r="G1190" s="366" t="s">
        <v>4665</v>
      </c>
      <c r="H1190" s="363"/>
      <c r="I1190" s="363"/>
      <c r="J1190" s="363"/>
      <c r="K1190" s="363"/>
      <c r="L1190" s="366" t="s">
        <v>4666</v>
      </c>
      <c r="M1190" s="363"/>
      <c r="N1190" s="363"/>
      <c r="O1190" s="363"/>
      <c r="P1190" s="363"/>
      <c r="Q1190" s="363"/>
      <c r="R1190" s="363"/>
      <c r="S1190" s="363"/>
      <c r="T1190" s="363"/>
      <c r="U1190" s="363"/>
      <c r="V1190" s="363"/>
      <c r="W1190" s="363"/>
      <c r="X1190" s="363"/>
      <c r="Y1190" s="363"/>
      <c r="Z1190" s="363"/>
      <c r="AA1190" s="363"/>
      <c r="AB1190" s="363"/>
      <c r="AC1190" s="363"/>
      <c r="AD1190" s="363"/>
      <c r="AE1190" s="363"/>
      <c r="AF1190" s="363"/>
      <c r="AG1190" s="363"/>
      <c r="AH1190" s="363"/>
      <c r="AI1190" s="363"/>
      <c r="AJ1190" s="363"/>
      <c r="AK1190" s="363"/>
      <c r="AL1190" s="363"/>
      <c r="AM1190" s="363"/>
      <c r="AN1190" s="363"/>
      <c r="AO1190" s="363"/>
      <c r="AP1190" s="363"/>
      <c r="AQ1190" s="363"/>
      <c r="AR1190" s="363"/>
      <c r="AS1190" s="363"/>
      <c r="AT1190" s="363"/>
      <c r="AU1190" s="363"/>
      <c r="AV1190" s="363"/>
      <c r="AW1190" s="363"/>
      <c r="AX1190" s="363"/>
      <c r="AY1190" s="363"/>
      <c r="AZ1190" s="363"/>
      <c r="BA1190" s="363"/>
      <c r="BB1190" s="363"/>
    </row>
    <row r="1191" spans="1:54" s="362" customFormat="1" ht="15.75" customHeight="1">
      <c r="A1191" s="83"/>
      <c r="B1191" s="280">
        <v>4</v>
      </c>
      <c r="C1191" s="363"/>
      <c r="D1191" s="366">
        <v>3110</v>
      </c>
      <c r="E1191" s="366">
        <v>58</v>
      </c>
      <c r="F1191" s="366" t="s">
        <v>4667</v>
      </c>
      <c r="G1191" s="366" t="s">
        <v>4668</v>
      </c>
      <c r="H1191" s="363"/>
      <c r="I1191" s="363"/>
      <c r="J1191" s="363"/>
      <c r="K1191" s="363"/>
      <c r="L1191" s="366" t="s">
        <v>4666</v>
      </c>
      <c r="M1191" s="363"/>
      <c r="N1191" s="363"/>
      <c r="O1191" s="363"/>
      <c r="P1191" s="363"/>
      <c r="Q1191" s="363"/>
      <c r="R1191" s="363"/>
      <c r="S1191" s="363"/>
      <c r="T1191" s="363"/>
      <c r="U1191" s="363"/>
      <c r="V1191" s="363"/>
      <c r="W1191" s="363"/>
      <c r="X1191" s="363"/>
      <c r="Y1191" s="363"/>
      <c r="Z1191" s="363"/>
      <c r="AA1191" s="363"/>
      <c r="AB1191" s="363"/>
      <c r="AC1191" s="363"/>
      <c r="AD1191" s="363"/>
      <c r="AE1191" s="363"/>
      <c r="AF1191" s="363"/>
      <c r="AG1191" s="363"/>
      <c r="AH1191" s="363"/>
      <c r="AI1191" s="363"/>
      <c r="AJ1191" s="363"/>
      <c r="AK1191" s="363"/>
      <c r="AL1191" s="363"/>
      <c r="AM1191" s="363"/>
      <c r="AN1191" s="363"/>
      <c r="AO1191" s="363"/>
      <c r="AP1191" s="363"/>
      <c r="AQ1191" s="363"/>
      <c r="AR1191" s="363"/>
      <c r="AS1191" s="363"/>
      <c r="AT1191" s="363"/>
      <c r="AU1191" s="363"/>
      <c r="AV1191" s="363"/>
      <c r="AW1191" s="363"/>
      <c r="AX1191" s="363"/>
      <c r="AY1191" s="363"/>
      <c r="AZ1191" s="363"/>
      <c r="BA1191" s="363"/>
      <c r="BB1191" s="363"/>
    </row>
    <row r="1192" spans="1:54" s="362" customFormat="1" ht="15.75" customHeight="1">
      <c r="A1192" s="83"/>
      <c r="B1192" s="280">
        <v>5</v>
      </c>
      <c r="C1192" s="363"/>
      <c r="D1192" s="366">
        <v>2605</v>
      </c>
      <c r="E1192" s="366">
        <v>79</v>
      </c>
      <c r="F1192" s="366" t="s">
        <v>4669</v>
      </c>
      <c r="G1192" s="366" t="s">
        <v>4670</v>
      </c>
      <c r="H1192" s="84"/>
      <c r="I1192" s="363"/>
      <c r="J1192" s="363"/>
      <c r="K1192" s="363"/>
      <c r="L1192" s="366" t="s">
        <v>4671</v>
      </c>
      <c r="M1192" s="363"/>
      <c r="N1192" s="363"/>
      <c r="O1192" s="363"/>
      <c r="P1192" s="363"/>
      <c r="Q1192" s="363"/>
      <c r="R1192" s="363"/>
      <c r="S1192" s="363"/>
      <c r="T1192" s="363"/>
      <c r="U1192" s="363"/>
      <c r="V1192" s="363"/>
      <c r="W1192" s="363"/>
      <c r="X1192" s="363"/>
      <c r="Y1192" s="363"/>
      <c r="Z1192" s="363"/>
      <c r="AA1192" s="363"/>
      <c r="AB1192" s="363"/>
      <c r="AC1192" s="363"/>
      <c r="AD1192" s="363"/>
      <c r="AE1192" s="363"/>
      <c r="AF1192" s="363"/>
      <c r="AG1192" s="363"/>
      <c r="AH1192" s="363"/>
      <c r="AI1192" s="363"/>
      <c r="AJ1192" s="363"/>
      <c r="AK1192" s="363"/>
      <c r="AL1192" s="363"/>
      <c r="AM1192" s="363"/>
      <c r="AN1192" s="363"/>
      <c r="AO1192" s="363"/>
      <c r="AP1192" s="363"/>
      <c r="AQ1192" s="363"/>
      <c r="AR1192" s="363"/>
      <c r="AS1192" s="363"/>
      <c r="AT1192" s="363"/>
      <c r="AU1192" s="363"/>
      <c r="AV1192" s="363"/>
      <c r="AW1192" s="363"/>
      <c r="AX1192" s="363"/>
      <c r="AY1192" s="363"/>
      <c r="AZ1192" s="363"/>
      <c r="BA1192" s="363"/>
      <c r="BB1192" s="363"/>
    </row>
    <row r="1193" spans="1:54" s="362" customFormat="1" ht="15.75" customHeight="1">
      <c r="A1193" s="83"/>
      <c r="B1193" s="280">
        <v>6</v>
      </c>
      <c r="C1193" s="363"/>
      <c r="D1193" s="366">
        <v>2439</v>
      </c>
      <c r="E1193" s="366">
        <v>52</v>
      </c>
      <c r="F1193" s="366" t="s">
        <v>4669</v>
      </c>
      <c r="G1193" s="366" t="s">
        <v>4672</v>
      </c>
      <c r="H1193" s="84" t="s">
        <v>735</v>
      </c>
      <c r="I1193" s="363"/>
      <c r="J1193" s="363"/>
      <c r="K1193" s="363"/>
      <c r="L1193" s="366" t="s">
        <v>4673</v>
      </c>
      <c r="M1193" s="363"/>
      <c r="N1193" s="363"/>
      <c r="O1193" s="363"/>
      <c r="P1193" s="363"/>
      <c r="Q1193" s="363"/>
      <c r="R1193" s="363"/>
      <c r="S1193" s="363"/>
      <c r="T1193" s="363"/>
      <c r="U1193" s="363"/>
      <c r="V1193" s="363"/>
      <c r="W1193" s="363"/>
      <c r="X1193" s="363"/>
      <c r="Y1193" s="363"/>
      <c r="Z1193" s="363"/>
      <c r="AA1193" s="363"/>
      <c r="AB1193" s="363"/>
      <c r="AC1193" s="363"/>
      <c r="AD1193" s="363"/>
      <c r="AE1193" s="363"/>
      <c r="AF1193" s="363"/>
      <c r="AG1193" s="363"/>
      <c r="AH1193" s="363"/>
      <c r="AI1193" s="363"/>
      <c r="AJ1193" s="363"/>
      <c r="AK1193" s="363"/>
      <c r="AL1193" s="363"/>
      <c r="AM1193" s="363"/>
      <c r="AN1193" s="363"/>
      <c r="AO1193" s="363"/>
      <c r="AP1193" s="363"/>
      <c r="AQ1193" s="363"/>
      <c r="AR1193" s="363"/>
      <c r="AS1193" s="363"/>
      <c r="AT1193" s="363"/>
      <c r="AU1193" s="363"/>
      <c r="AV1193" s="363"/>
      <c r="AW1193" s="363"/>
      <c r="AX1193" s="363"/>
      <c r="AY1193" s="363"/>
      <c r="AZ1193" s="363"/>
      <c r="BA1193" s="363"/>
      <c r="BB1193" s="363"/>
    </row>
    <row r="1194" spans="1:54" s="362" customFormat="1" ht="15.75" customHeight="1">
      <c r="A1194" s="83"/>
      <c r="B1194" s="280">
        <v>7</v>
      </c>
      <c r="C1194" s="363"/>
      <c r="D1194" s="366">
        <v>3336</v>
      </c>
      <c r="E1194" s="366">
        <v>47</v>
      </c>
      <c r="F1194" s="366" t="s">
        <v>4674</v>
      </c>
      <c r="G1194" s="366" t="s">
        <v>4675</v>
      </c>
      <c r="H1194" s="363"/>
      <c r="I1194" s="363"/>
      <c r="J1194" s="363"/>
      <c r="K1194" s="363"/>
      <c r="L1194" s="366" t="s">
        <v>4676</v>
      </c>
      <c r="M1194" s="363"/>
      <c r="N1194" s="363"/>
      <c r="O1194" s="363"/>
      <c r="P1194" s="363"/>
      <c r="Q1194" s="363"/>
      <c r="R1194" s="363"/>
      <c r="S1194" s="363"/>
      <c r="T1194" s="363"/>
      <c r="U1194" s="363"/>
      <c r="V1194" s="363"/>
      <c r="W1194" s="363"/>
      <c r="X1194" s="363"/>
      <c r="Y1194" s="363"/>
      <c r="Z1194" s="363"/>
      <c r="AA1194" s="363"/>
      <c r="AB1194" s="363"/>
      <c r="AC1194" s="363"/>
      <c r="AD1194" s="363"/>
      <c r="AE1194" s="363"/>
      <c r="AF1194" s="363"/>
      <c r="AG1194" s="363"/>
      <c r="AH1194" s="363"/>
      <c r="AI1194" s="363"/>
      <c r="AJ1194" s="363"/>
      <c r="AK1194" s="363"/>
      <c r="AL1194" s="363"/>
      <c r="AM1194" s="363"/>
      <c r="AN1194" s="363"/>
      <c r="AO1194" s="363"/>
      <c r="AP1194" s="363"/>
      <c r="AQ1194" s="363"/>
      <c r="AR1194" s="363"/>
      <c r="AS1194" s="363"/>
      <c r="AT1194" s="363"/>
      <c r="AU1194" s="363"/>
      <c r="AV1194" s="363"/>
      <c r="AW1194" s="363"/>
      <c r="AX1194" s="363"/>
      <c r="AY1194" s="363"/>
      <c r="AZ1194" s="363"/>
      <c r="BA1194" s="363"/>
      <c r="BB1194" s="363"/>
    </row>
    <row r="1195" spans="1:54" ht="15.75" customHeight="1">
      <c r="B1195" s="280">
        <v>8</v>
      </c>
      <c r="D1195" s="366">
        <v>3720</v>
      </c>
      <c r="E1195" s="366">
        <v>73</v>
      </c>
      <c r="F1195" s="366" t="s">
        <v>4677</v>
      </c>
      <c r="G1195" s="366" t="s">
        <v>4670</v>
      </c>
      <c r="L1195" s="366" t="s">
        <v>4678</v>
      </c>
    </row>
    <row r="1196" spans="1:54" ht="15.75" customHeight="1">
      <c r="B1196" s="280">
        <v>9</v>
      </c>
      <c r="D1196" s="366">
        <v>3190</v>
      </c>
      <c r="E1196" s="366">
        <v>85</v>
      </c>
      <c r="F1196" s="366" t="s">
        <v>4679</v>
      </c>
      <c r="G1196" s="366" t="s">
        <v>4680</v>
      </c>
      <c r="L1196" s="366" t="s">
        <v>4676</v>
      </c>
    </row>
    <row r="1197" spans="1:54" ht="15.75" customHeight="1">
      <c r="B1197" s="280">
        <v>10</v>
      </c>
      <c r="D1197" s="366">
        <v>3434</v>
      </c>
      <c r="E1197" s="366">
        <v>42</v>
      </c>
      <c r="F1197" s="366" t="s">
        <v>4681</v>
      </c>
      <c r="G1197" s="366" t="s">
        <v>4682</v>
      </c>
      <c r="L1197" s="366" t="s">
        <v>4676</v>
      </c>
    </row>
    <row r="1198" spans="1:54" s="362" customFormat="1" ht="15.75" customHeight="1">
      <c r="A1198" s="83"/>
      <c r="B1198" s="280">
        <v>11</v>
      </c>
      <c r="C1198" s="363"/>
      <c r="D1198" s="366">
        <v>2749</v>
      </c>
      <c r="E1198" s="366">
        <v>35</v>
      </c>
      <c r="F1198" s="366" t="s">
        <v>4683</v>
      </c>
      <c r="G1198" s="366" t="s">
        <v>4684</v>
      </c>
      <c r="H1198" s="363"/>
      <c r="I1198" s="363"/>
      <c r="J1198" s="363"/>
      <c r="K1198" s="363"/>
      <c r="L1198" s="366" t="s">
        <v>4666</v>
      </c>
      <c r="M1198" s="363"/>
      <c r="N1198" s="363"/>
      <c r="O1198" s="363"/>
      <c r="P1198" s="363"/>
      <c r="Q1198" s="363"/>
      <c r="R1198" s="363"/>
      <c r="S1198" s="363"/>
      <c r="T1198" s="363"/>
      <c r="U1198" s="363"/>
      <c r="V1198" s="363"/>
      <c r="W1198" s="363"/>
      <c r="X1198" s="363"/>
      <c r="Y1198" s="363"/>
      <c r="Z1198" s="363"/>
      <c r="AA1198" s="363"/>
      <c r="AB1198" s="363"/>
      <c r="AC1198" s="363"/>
      <c r="AD1198" s="363"/>
      <c r="AE1198" s="363"/>
      <c r="AF1198" s="363"/>
      <c r="AG1198" s="363"/>
      <c r="AH1198" s="363"/>
      <c r="AI1198" s="363"/>
      <c r="AJ1198" s="363"/>
      <c r="AK1198" s="363"/>
      <c r="AL1198" s="363"/>
      <c r="AM1198" s="363"/>
      <c r="AN1198" s="363"/>
      <c r="AO1198" s="363"/>
      <c r="AP1198" s="363"/>
      <c r="AQ1198" s="363"/>
      <c r="AR1198" s="363"/>
      <c r="AS1198" s="363"/>
      <c r="AT1198" s="363"/>
      <c r="AU1198" s="363"/>
      <c r="AV1198" s="363"/>
      <c r="AW1198" s="363"/>
      <c r="AX1198" s="363"/>
      <c r="AY1198" s="363"/>
      <c r="AZ1198" s="363"/>
      <c r="BA1198" s="363"/>
      <c r="BB1198" s="363"/>
    </row>
    <row r="1199" spans="1:54" s="362" customFormat="1" ht="15.75" customHeight="1">
      <c r="A1199" s="83"/>
      <c r="B1199" s="280">
        <v>12</v>
      </c>
      <c r="C1199" s="363"/>
      <c r="D1199" s="366">
        <v>960</v>
      </c>
      <c r="E1199" s="366">
        <v>40</v>
      </c>
      <c r="F1199" s="366" t="s">
        <v>4685</v>
      </c>
      <c r="G1199" s="366" t="s">
        <v>4686</v>
      </c>
      <c r="H1199" s="363"/>
      <c r="I1199" s="363"/>
      <c r="J1199" s="363"/>
      <c r="K1199" s="363"/>
      <c r="L1199" s="366" t="s">
        <v>4687</v>
      </c>
      <c r="M1199" s="363"/>
      <c r="N1199" s="363"/>
      <c r="O1199" s="363"/>
      <c r="P1199" s="363"/>
      <c r="Q1199" s="363"/>
      <c r="R1199" s="363"/>
      <c r="S1199" s="363"/>
      <c r="T1199" s="363"/>
      <c r="U1199" s="363"/>
      <c r="V1199" s="363"/>
      <c r="W1199" s="363"/>
      <c r="X1199" s="363"/>
      <c r="Y1199" s="363"/>
      <c r="Z1199" s="363"/>
      <c r="AA1199" s="363"/>
      <c r="AB1199" s="363"/>
      <c r="AC1199" s="363"/>
      <c r="AD1199" s="363"/>
      <c r="AE1199" s="363"/>
      <c r="AF1199" s="363"/>
      <c r="AG1199" s="363"/>
      <c r="AH1199" s="363"/>
      <c r="AI1199" s="363"/>
      <c r="AJ1199" s="363"/>
      <c r="AK1199" s="363"/>
      <c r="AL1199" s="363"/>
      <c r="AM1199" s="363"/>
      <c r="AN1199" s="363"/>
      <c r="AO1199" s="363"/>
      <c r="AP1199" s="363"/>
      <c r="AQ1199" s="363"/>
      <c r="AR1199" s="363"/>
      <c r="AS1199" s="363"/>
      <c r="AT1199" s="363"/>
      <c r="AU1199" s="363"/>
      <c r="AV1199" s="363"/>
      <c r="AW1199" s="363"/>
      <c r="AX1199" s="363"/>
      <c r="AY1199" s="363"/>
      <c r="AZ1199" s="363"/>
      <c r="BA1199" s="363"/>
      <c r="BB1199" s="363"/>
    </row>
    <row r="1200" spans="1:54" ht="15.75" customHeight="1">
      <c r="A1200" s="79"/>
      <c r="B1200" s="280">
        <v>13</v>
      </c>
      <c r="C1200" s="63"/>
      <c r="D1200" s="366">
        <v>1150</v>
      </c>
      <c r="E1200" s="366">
        <v>87</v>
      </c>
      <c r="F1200" s="366" t="s">
        <v>4688</v>
      </c>
      <c r="G1200" s="366" t="s">
        <v>4689</v>
      </c>
      <c r="H1200" s="84" t="s">
        <v>735</v>
      </c>
      <c r="I1200" s="63"/>
      <c r="J1200" s="63"/>
      <c r="K1200" s="63"/>
      <c r="L1200" s="366" t="s">
        <v>690</v>
      </c>
      <c r="M1200" s="63"/>
      <c r="N1200" s="63"/>
      <c r="O1200" s="63"/>
      <c r="P1200" s="63"/>
      <c r="Q1200" s="63"/>
      <c r="R1200" s="63"/>
      <c r="S1200" s="63"/>
      <c r="T1200" s="63"/>
      <c r="U1200" s="63"/>
      <c r="V1200" s="63"/>
      <c r="W1200" s="63"/>
      <c r="X1200" s="63"/>
      <c r="Y1200" s="63"/>
      <c r="Z1200" s="63"/>
      <c r="AA1200" s="63"/>
      <c r="AB1200" s="63"/>
      <c r="AC1200" s="63"/>
      <c r="AD1200" s="63"/>
      <c r="AE1200" s="63"/>
      <c r="AF1200" s="63"/>
      <c r="AG1200" s="63"/>
      <c r="AH1200" s="63"/>
      <c r="AI1200" s="63"/>
      <c r="AJ1200" s="63"/>
      <c r="AK1200" s="63"/>
      <c r="AL1200" s="63"/>
      <c r="AM1200" s="63"/>
      <c r="AN1200" s="63"/>
      <c r="AO1200" s="63"/>
      <c r="AP1200" s="63"/>
      <c r="AQ1200" s="63"/>
      <c r="AR1200" s="63"/>
      <c r="AS1200" s="63"/>
      <c r="AT1200" s="63"/>
      <c r="AU1200" s="63"/>
      <c r="AV1200" s="63"/>
      <c r="AW1200" s="63"/>
      <c r="AX1200" s="63"/>
      <c r="AY1200" s="63"/>
      <c r="AZ1200" s="63"/>
      <c r="BA1200" s="63"/>
      <c r="BB1200" s="63"/>
    </row>
    <row r="1201" spans="1:54" ht="15.75" customHeight="1">
      <c r="A1201" s="79"/>
      <c r="B1201" s="280">
        <v>14</v>
      </c>
      <c r="C1201" s="63"/>
      <c r="D1201" s="366">
        <v>3511</v>
      </c>
      <c r="E1201" s="366">
        <v>47</v>
      </c>
      <c r="F1201" s="366" t="s">
        <v>4672</v>
      </c>
      <c r="G1201" s="366" t="s">
        <v>4690</v>
      </c>
      <c r="H1201" s="63"/>
      <c r="I1201" s="63"/>
      <c r="J1201" s="63"/>
      <c r="K1201" s="63"/>
      <c r="L1201" s="366" t="s">
        <v>4676</v>
      </c>
      <c r="M1201" s="63"/>
      <c r="N1201" s="63"/>
      <c r="O1201" s="63"/>
      <c r="P1201" s="63"/>
      <c r="Q1201" s="63"/>
      <c r="R1201" s="63"/>
      <c r="S1201" s="63"/>
      <c r="T1201" s="63"/>
      <c r="U1201" s="63"/>
      <c r="V1201" s="63"/>
      <c r="W1201" s="63"/>
      <c r="X1201" s="63"/>
      <c r="Y1201" s="63"/>
      <c r="Z1201" s="63"/>
      <c r="AA1201" s="63"/>
      <c r="AB1201" s="63"/>
      <c r="AC1201" s="63"/>
      <c r="AD1201" s="63"/>
      <c r="AE1201" s="63"/>
      <c r="AF1201" s="63"/>
      <c r="AG1201" s="63"/>
      <c r="AH1201" s="63"/>
      <c r="AI1201" s="63"/>
      <c r="AJ1201" s="63"/>
      <c r="AK1201" s="63"/>
      <c r="AL1201" s="63"/>
      <c r="AM1201" s="63"/>
      <c r="AN1201" s="63"/>
      <c r="AO1201" s="63"/>
      <c r="AP1201" s="63"/>
      <c r="AQ1201" s="63"/>
      <c r="AR1201" s="63"/>
      <c r="AS1201" s="63"/>
      <c r="AT1201" s="63"/>
      <c r="AU1201" s="63"/>
      <c r="AV1201" s="63"/>
      <c r="AW1201" s="63"/>
      <c r="AX1201" s="63"/>
      <c r="AY1201" s="63"/>
      <c r="AZ1201" s="63"/>
      <c r="BA1201" s="63"/>
      <c r="BB1201" s="63"/>
    </row>
    <row r="1202" spans="1:54" ht="15.75" customHeight="1">
      <c r="A1202" s="79"/>
      <c r="B1202" s="280">
        <v>15</v>
      </c>
      <c r="C1202" s="63"/>
      <c r="D1202" s="366">
        <v>1311</v>
      </c>
      <c r="E1202" s="366">
        <v>42</v>
      </c>
      <c r="F1202" s="366" t="s">
        <v>4691</v>
      </c>
      <c r="G1202" s="366" t="s">
        <v>4692</v>
      </c>
      <c r="H1202" s="84" t="s">
        <v>735</v>
      </c>
      <c r="I1202" s="63"/>
      <c r="J1202" s="63"/>
      <c r="K1202" s="63"/>
      <c r="L1202" s="366" t="s">
        <v>690</v>
      </c>
      <c r="M1202" s="63"/>
      <c r="N1202" s="63"/>
      <c r="O1202" s="63"/>
      <c r="P1202" s="63"/>
      <c r="Q1202" s="63"/>
      <c r="R1202" s="63"/>
      <c r="S1202" s="63"/>
      <c r="T1202" s="63"/>
      <c r="U1202" s="63"/>
      <c r="V1202" s="63"/>
      <c r="W1202" s="63"/>
      <c r="X1202" s="63"/>
      <c r="Y1202" s="63"/>
      <c r="Z1202" s="63"/>
      <c r="AA1202" s="63"/>
      <c r="AB1202" s="63"/>
      <c r="AC1202" s="63"/>
      <c r="AD1202" s="63"/>
      <c r="AE1202" s="63"/>
      <c r="AF1202" s="63"/>
      <c r="AG1202" s="63"/>
      <c r="AH1202" s="63"/>
      <c r="AI1202" s="63"/>
      <c r="AJ1202" s="63"/>
      <c r="AK1202" s="63"/>
      <c r="AL1202" s="63"/>
      <c r="AM1202" s="63"/>
      <c r="AN1202" s="63"/>
      <c r="AO1202" s="63"/>
      <c r="AP1202" s="63"/>
      <c r="AQ1202" s="63"/>
      <c r="AR1202" s="63"/>
      <c r="AS1202" s="63"/>
      <c r="AT1202" s="63"/>
      <c r="AU1202" s="63"/>
      <c r="AV1202" s="63"/>
      <c r="AW1202" s="63"/>
      <c r="AX1202" s="63"/>
      <c r="AY1202" s="63"/>
      <c r="AZ1202" s="63"/>
      <c r="BA1202" s="63"/>
      <c r="BB1202" s="63"/>
    </row>
    <row r="1203" spans="1:54" ht="15.75" customHeight="1">
      <c r="A1203" s="79"/>
      <c r="B1203" s="280">
        <v>16</v>
      </c>
      <c r="C1203" s="63"/>
      <c r="D1203" s="366">
        <v>3120</v>
      </c>
      <c r="E1203" s="366">
        <v>105</v>
      </c>
      <c r="F1203" s="366" t="s">
        <v>4693</v>
      </c>
      <c r="G1203" s="366" t="s">
        <v>4694</v>
      </c>
      <c r="H1203" s="63"/>
      <c r="I1203" s="63"/>
      <c r="J1203" s="63"/>
      <c r="K1203" s="63"/>
      <c r="L1203" s="366" t="s">
        <v>4676</v>
      </c>
      <c r="M1203" s="63"/>
      <c r="N1203" s="63"/>
      <c r="O1203" s="63"/>
      <c r="P1203" s="63"/>
      <c r="Q1203" s="63"/>
      <c r="R1203" s="63"/>
      <c r="S1203" s="63"/>
      <c r="T1203" s="63"/>
      <c r="U1203" s="63"/>
      <c r="V1203" s="63"/>
      <c r="W1203" s="63"/>
      <c r="X1203" s="63"/>
      <c r="Y1203" s="63"/>
      <c r="Z1203" s="63"/>
      <c r="AA1203" s="63"/>
      <c r="AB1203" s="63"/>
      <c r="AC1203" s="63"/>
      <c r="AD1203" s="63"/>
      <c r="AE1203" s="63"/>
      <c r="AF1203" s="63"/>
      <c r="AG1203" s="63"/>
      <c r="AH1203" s="63"/>
      <c r="AI1203" s="63"/>
      <c r="AJ1203" s="63"/>
      <c r="AK1203" s="63"/>
      <c r="AL1203" s="63"/>
      <c r="AM1203" s="63"/>
      <c r="AN1203" s="63"/>
      <c r="AO1203" s="63"/>
      <c r="AP1203" s="63"/>
      <c r="AQ1203" s="63"/>
      <c r="AR1203" s="63"/>
      <c r="AS1203" s="63"/>
      <c r="AT1203" s="63"/>
      <c r="AU1203" s="63"/>
      <c r="AV1203" s="63"/>
      <c r="AW1203" s="63"/>
      <c r="AX1203" s="63"/>
      <c r="AY1203" s="63"/>
      <c r="AZ1203" s="63"/>
      <c r="BA1203" s="63"/>
      <c r="BB1203" s="63"/>
    </row>
    <row r="1204" spans="1:54" ht="15.75" customHeight="1">
      <c r="A1204" s="83" t="s">
        <v>4702</v>
      </c>
      <c r="B1204" s="187" t="s">
        <v>4374</v>
      </c>
      <c r="C1204" s="63"/>
      <c r="D1204" s="63">
        <v>1510</v>
      </c>
      <c r="E1204" s="63">
        <v>1</v>
      </c>
      <c r="F1204" s="370" t="s">
        <v>978</v>
      </c>
      <c r="G1204" s="84" t="s">
        <v>763</v>
      </c>
      <c r="H1204" s="84" t="s">
        <v>735</v>
      </c>
      <c r="I1204" s="63"/>
      <c r="J1204" s="84" t="s">
        <v>735</v>
      </c>
      <c r="K1204" s="63"/>
      <c r="L1204" s="63"/>
      <c r="M1204" s="63"/>
      <c r="N1204" s="63"/>
      <c r="O1204" s="63"/>
      <c r="P1204" s="63"/>
      <c r="Q1204" s="63"/>
      <c r="R1204" s="63"/>
      <c r="S1204" s="63"/>
      <c r="T1204" s="63"/>
      <c r="U1204" s="63"/>
      <c r="V1204" s="63"/>
      <c r="W1204" s="63"/>
      <c r="X1204" s="63"/>
      <c r="Y1204" s="63"/>
      <c r="Z1204" s="63"/>
      <c r="AA1204" s="63"/>
      <c r="AB1204" s="63"/>
      <c r="AC1204" s="63"/>
      <c r="AD1204" s="63"/>
      <c r="AE1204" s="63"/>
      <c r="AF1204" s="63"/>
      <c r="AG1204" s="63"/>
      <c r="AH1204" s="63"/>
      <c r="AI1204" s="63"/>
      <c r="AJ1204" s="63"/>
      <c r="AK1204" s="63"/>
      <c r="AL1204" s="63"/>
      <c r="AM1204" s="63"/>
      <c r="AN1204" s="63"/>
      <c r="AO1204" s="63"/>
      <c r="AP1204" s="63"/>
      <c r="AQ1204" s="63"/>
      <c r="AR1204" s="63"/>
      <c r="AS1204" s="63"/>
      <c r="AT1204" s="63"/>
      <c r="AU1204" s="63"/>
      <c r="AV1204" s="63"/>
      <c r="AW1204" s="63"/>
      <c r="AX1204" s="63"/>
      <c r="AY1204" s="63"/>
      <c r="AZ1204" s="63"/>
      <c r="BA1204" s="63"/>
      <c r="BB1204" s="63"/>
    </row>
    <row r="1205" spans="1:54" ht="15.75" customHeight="1">
      <c r="A1205" s="83" t="s">
        <v>4716</v>
      </c>
      <c r="B1205" s="187" t="s">
        <v>3088</v>
      </c>
      <c r="C1205" s="63"/>
      <c r="D1205" s="63"/>
      <c r="E1205" s="63">
        <f>5*7-1</f>
        <v>34</v>
      </c>
      <c r="F1205" s="84" t="s">
        <v>977</v>
      </c>
      <c r="G1205" s="63">
        <v>41</v>
      </c>
      <c r="H1205" s="63"/>
      <c r="I1205" s="63"/>
      <c r="J1205" s="63"/>
      <c r="K1205" s="63"/>
      <c r="L1205" s="63"/>
      <c r="M1205" s="63"/>
      <c r="N1205" s="63"/>
      <c r="O1205" s="63"/>
      <c r="P1205" s="63"/>
      <c r="Q1205" s="63"/>
      <c r="R1205" s="63"/>
      <c r="S1205" s="63"/>
      <c r="T1205" s="63"/>
      <c r="U1205" s="63"/>
      <c r="V1205" s="63"/>
      <c r="W1205" s="63"/>
      <c r="X1205" s="63"/>
      <c r="Y1205" s="63"/>
      <c r="Z1205" s="63"/>
      <c r="AA1205" s="63"/>
      <c r="AB1205" s="63"/>
      <c r="AC1205" s="63"/>
      <c r="AD1205" s="63"/>
      <c r="AE1205" s="63"/>
      <c r="AF1205" s="63"/>
      <c r="AG1205" s="63"/>
      <c r="AH1205" s="63"/>
      <c r="AI1205" s="63"/>
      <c r="AJ1205" s="63"/>
      <c r="AK1205" s="63"/>
      <c r="AL1205" s="63"/>
      <c r="AM1205" s="63"/>
      <c r="AN1205" s="63"/>
      <c r="AO1205" s="63"/>
      <c r="AP1205" s="63"/>
      <c r="AQ1205" s="63"/>
      <c r="AR1205" s="63"/>
      <c r="AS1205" s="63"/>
      <c r="AT1205" s="63"/>
      <c r="AU1205" s="63"/>
      <c r="AV1205" s="63"/>
      <c r="AW1205" s="63"/>
      <c r="AX1205" s="63"/>
      <c r="AY1205" s="63"/>
      <c r="AZ1205" s="63"/>
      <c r="BA1205" s="63"/>
      <c r="BB1205" s="63"/>
    </row>
    <row r="1206" spans="1:54" ht="15.75" customHeight="1">
      <c r="A1206" s="79"/>
      <c r="B1206" s="187" t="s">
        <v>3345</v>
      </c>
      <c r="C1206" s="63"/>
      <c r="D1206" s="63"/>
      <c r="E1206" s="63">
        <f>10*7+1</f>
        <v>71</v>
      </c>
      <c r="F1206" s="84" t="s">
        <v>887</v>
      </c>
      <c r="G1206" s="63">
        <v>39</v>
      </c>
      <c r="H1206" s="63"/>
      <c r="I1206" s="63"/>
      <c r="J1206" s="63"/>
      <c r="K1206" s="63"/>
      <c r="L1206" s="63"/>
      <c r="M1206" s="63"/>
      <c r="N1206" s="63"/>
      <c r="O1206" s="63"/>
      <c r="P1206" s="63"/>
      <c r="Q1206" s="63"/>
      <c r="R1206" s="63"/>
      <c r="S1206" s="63"/>
      <c r="T1206" s="63"/>
      <c r="U1206" s="63"/>
      <c r="V1206" s="63"/>
      <c r="W1206" s="63"/>
      <c r="X1206" s="63"/>
      <c r="Y1206" s="63"/>
      <c r="Z1206" s="63"/>
      <c r="AA1206" s="63"/>
      <c r="AB1206" s="63"/>
      <c r="AC1206" s="63"/>
      <c r="AD1206" s="63"/>
      <c r="AE1206" s="63"/>
      <c r="AF1206" s="63"/>
      <c r="AG1206" s="63"/>
      <c r="AH1206" s="63"/>
      <c r="AI1206" s="63"/>
      <c r="AJ1206" s="63"/>
      <c r="AK1206" s="63"/>
      <c r="AL1206" s="63"/>
      <c r="AM1206" s="63"/>
      <c r="AN1206" s="63"/>
      <c r="AO1206" s="63"/>
      <c r="AP1206" s="63"/>
      <c r="AQ1206" s="63"/>
      <c r="AR1206" s="63"/>
      <c r="AS1206" s="63"/>
      <c r="AT1206" s="63"/>
      <c r="AU1206" s="63"/>
      <c r="AV1206" s="63"/>
      <c r="AW1206" s="63"/>
      <c r="AX1206" s="63"/>
      <c r="AY1206" s="63"/>
      <c r="AZ1206" s="63"/>
      <c r="BA1206" s="63"/>
      <c r="BB1206" s="63"/>
    </row>
    <row r="1207" spans="1:54" ht="15.75" customHeight="1">
      <c r="A1207" s="79"/>
      <c r="B1207" s="187" t="s">
        <v>3454</v>
      </c>
      <c r="C1207" s="63"/>
      <c r="D1207" s="63"/>
      <c r="E1207" s="63">
        <v>72</v>
      </c>
      <c r="F1207" s="84" t="s">
        <v>4307</v>
      </c>
      <c r="G1207" s="63">
        <v>40</v>
      </c>
      <c r="H1207" s="63"/>
      <c r="I1207" s="63"/>
      <c r="J1207" s="63"/>
      <c r="K1207" s="63"/>
      <c r="L1207" s="63"/>
      <c r="M1207" s="63"/>
      <c r="N1207" s="63"/>
      <c r="O1207" s="63"/>
      <c r="P1207" s="63"/>
      <c r="Q1207" s="63"/>
      <c r="R1207" s="63"/>
      <c r="S1207" s="63"/>
      <c r="T1207" s="63"/>
      <c r="U1207" s="63"/>
      <c r="V1207" s="63"/>
      <c r="W1207" s="63"/>
      <c r="X1207" s="63"/>
      <c r="Y1207" s="63"/>
      <c r="Z1207" s="63"/>
      <c r="AA1207" s="63"/>
      <c r="AB1207" s="63"/>
      <c r="AC1207" s="63"/>
      <c r="AD1207" s="63"/>
      <c r="AE1207" s="63"/>
      <c r="AF1207" s="63"/>
      <c r="AG1207" s="63"/>
      <c r="AH1207" s="63"/>
      <c r="AI1207" s="63"/>
      <c r="AJ1207" s="63"/>
      <c r="AK1207" s="63"/>
      <c r="AL1207" s="63"/>
      <c r="AM1207" s="63"/>
      <c r="AN1207" s="63"/>
      <c r="AO1207" s="63"/>
      <c r="AP1207" s="63"/>
      <c r="AQ1207" s="63"/>
      <c r="AR1207" s="63"/>
      <c r="AS1207" s="63"/>
      <c r="AT1207" s="63"/>
      <c r="AU1207" s="63"/>
      <c r="AV1207" s="63"/>
      <c r="AW1207" s="63"/>
      <c r="AX1207" s="63"/>
      <c r="AY1207" s="63"/>
      <c r="AZ1207" s="63"/>
      <c r="BA1207" s="63"/>
      <c r="BB1207" s="63"/>
    </row>
    <row r="1208" spans="1:54" ht="15.75" customHeight="1">
      <c r="A1208" s="79"/>
      <c r="B1208" s="187" t="s">
        <v>3428</v>
      </c>
      <c r="C1208" s="63"/>
      <c r="D1208" s="63"/>
      <c r="E1208" s="63">
        <f>14*7+2</f>
        <v>100</v>
      </c>
      <c r="F1208" s="84" t="s">
        <v>4714</v>
      </c>
      <c r="G1208" s="63">
        <v>39</v>
      </c>
      <c r="H1208" s="63"/>
      <c r="I1208" s="63"/>
      <c r="J1208" s="63"/>
      <c r="K1208" s="63"/>
      <c r="L1208" s="63"/>
      <c r="M1208" s="63"/>
      <c r="N1208" s="63"/>
      <c r="O1208" s="63"/>
      <c r="P1208" s="63"/>
      <c r="Q1208" s="63"/>
      <c r="R1208" s="63"/>
      <c r="S1208" s="63"/>
      <c r="T1208" s="63"/>
      <c r="U1208" s="63"/>
      <c r="V1208" s="63"/>
      <c r="W1208" s="63"/>
      <c r="X1208" s="63"/>
      <c r="Y1208" s="63"/>
      <c r="Z1208" s="63"/>
      <c r="AA1208" s="63"/>
      <c r="AB1208" s="63"/>
      <c r="AC1208" s="63"/>
      <c r="AD1208" s="63"/>
      <c r="AE1208" s="63"/>
      <c r="AF1208" s="63"/>
      <c r="AG1208" s="63"/>
      <c r="AH1208" s="63"/>
      <c r="AI1208" s="63"/>
      <c r="AJ1208" s="63"/>
      <c r="AK1208" s="63"/>
      <c r="AL1208" s="63"/>
      <c r="AM1208" s="63"/>
      <c r="AN1208" s="63"/>
      <c r="AO1208" s="63"/>
      <c r="AP1208" s="63"/>
      <c r="AQ1208" s="63"/>
      <c r="AR1208" s="63"/>
      <c r="AS1208" s="63"/>
      <c r="AT1208" s="63"/>
      <c r="AU1208" s="63"/>
      <c r="AV1208" s="63"/>
      <c r="AW1208" s="63"/>
      <c r="AX1208" s="63"/>
      <c r="AY1208" s="63"/>
      <c r="AZ1208" s="63"/>
      <c r="BA1208" s="63"/>
      <c r="BB1208" s="63"/>
    </row>
    <row r="1209" spans="1:54" ht="15.75" customHeight="1">
      <c r="A1209" s="79"/>
      <c r="B1209" s="187" t="s">
        <v>3429</v>
      </c>
      <c r="C1209" s="63"/>
      <c r="D1209" s="63"/>
      <c r="E1209" s="63">
        <f>16*7-1</f>
        <v>111</v>
      </c>
      <c r="F1209" s="84" t="s">
        <v>4715</v>
      </c>
      <c r="G1209" s="63">
        <v>38</v>
      </c>
      <c r="H1209" s="63"/>
      <c r="I1209" s="63"/>
      <c r="J1209" s="63"/>
      <c r="K1209" s="63"/>
      <c r="L1209" s="63"/>
      <c r="M1209" s="63"/>
      <c r="N1209" s="63"/>
      <c r="O1209" s="63"/>
      <c r="P1209" s="63"/>
      <c r="Q1209" s="63"/>
      <c r="R1209" s="63"/>
      <c r="S1209" s="63"/>
      <c r="T1209" s="63"/>
      <c r="U1209" s="63"/>
      <c r="V1209" s="63"/>
      <c r="W1209" s="63"/>
      <c r="X1209" s="63"/>
      <c r="Y1209" s="63"/>
      <c r="Z1209" s="63"/>
      <c r="AA1209" s="63"/>
      <c r="AB1209" s="63"/>
      <c r="AC1209" s="63"/>
      <c r="AD1209" s="63"/>
      <c r="AE1209" s="63"/>
      <c r="AF1209" s="63"/>
      <c r="AG1209" s="63"/>
      <c r="AH1209" s="63"/>
      <c r="AI1209" s="63"/>
      <c r="AJ1209" s="63"/>
      <c r="AK1209" s="63"/>
      <c r="AL1209" s="63"/>
      <c r="AM1209" s="63"/>
      <c r="AN1209" s="63"/>
      <c r="AO1209" s="63"/>
      <c r="AP1209" s="63"/>
      <c r="AQ1209" s="63"/>
      <c r="AR1209" s="63"/>
      <c r="AS1209" s="63"/>
      <c r="AT1209" s="63"/>
      <c r="AU1209" s="63"/>
      <c r="AV1209" s="63"/>
      <c r="AW1209" s="63"/>
      <c r="AX1209" s="63"/>
      <c r="AY1209" s="63"/>
      <c r="AZ1209" s="63"/>
      <c r="BA1209" s="63"/>
      <c r="BB1209" s="63"/>
    </row>
    <row r="1210" spans="1:54" ht="15.75" customHeight="1">
      <c r="A1210" s="83" t="s">
        <v>4726</v>
      </c>
      <c r="B1210" s="187" t="s">
        <v>3088</v>
      </c>
      <c r="C1210" s="63"/>
      <c r="D1210" s="63">
        <v>3260</v>
      </c>
      <c r="E1210" s="63"/>
      <c r="F1210" s="63"/>
      <c r="G1210" s="84" t="s">
        <v>760</v>
      </c>
      <c r="H1210" s="63"/>
      <c r="I1210" s="63"/>
      <c r="J1210" s="63"/>
      <c r="K1210" s="63"/>
      <c r="L1210" s="63"/>
      <c r="M1210" s="63"/>
      <c r="N1210" s="63"/>
      <c r="O1210" s="63"/>
      <c r="P1210" s="63"/>
      <c r="Q1210" s="63"/>
      <c r="R1210" s="63"/>
      <c r="S1210" s="63"/>
      <c r="T1210" s="63"/>
      <c r="U1210" s="63"/>
      <c r="V1210" s="63"/>
      <c r="W1210" s="63"/>
      <c r="X1210" s="63"/>
      <c r="Y1210" s="63"/>
      <c r="Z1210" s="63"/>
      <c r="AA1210" s="63"/>
      <c r="AB1210" s="63"/>
      <c r="AC1210" s="63"/>
      <c r="AD1210" s="63"/>
      <c r="AE1210" s="63"/>
      <c r="AF1210" s="63"/>
      <c r="AG1210" s="63"/>
      <c r="AH1210" s="63"/>
      <c r="AI1210" s="63"/>
      <c r="AJ1210" s="63"/>
      <c r="AK1210" s="63"/>
      <c r="AL1210" s="63"/>
      <c r="AM1210" s="63"/>
      <c r="AN1210" s="63"/>
      <c r="AO1210" s="63"/>
      <c r="AP1210" s="63"/>
      <c r="AQ1210" s="63"/>
      <c r="AR1210" s="63"/>
      <c r="AS1210" s="63"/>
      <c r="AT1210" s="63"/>
      <c r="AU1210" s="63"/>
      <c r="AV1210" s="63"/>
      <c r="AW1210" s="63"/>
      <c r="AX1210" s="63"/>
      <c r="AY1210" s="63"/>
      <c r="AZ1210" s="63"/>
      <c r="BA1210" s="63"/>
      <c r="BB1210" s="63"/>
    </row>
    <row r="1211" spans="1:54" ht="15.75" customHeight="1">
      <c r="A1211" s="79"/>
      <c r="B1211" s="187" t="s">
        <v>3345</v>
      </c>
      <c r="C1211" s="63"/>
      <c r="D1211" s="63">
        <v>3330</v>
      </c>
      <c r="E1211" s="63"/>
      <c r="F1211" s="63"/>
      <c r="G1211" s="84" t="s">
        <v>769</v>
      </c>
      <c r="H1211" s="63"/>
      <c r="I1211" s="63"/>
      <c r="J1211" s="63"/>
      <c r="K1211" s="63"/>
      <c r="L1211" s="63"/>
      <c r="M1211" s="63"/>
      <c r="N1211" s="63"/>
      <c r="O1211" s="63"/>
      <c r="P1211" s="63"/>
      <c r="Q1211" s="63"/>
      <c r="R1211" s="63"/>
      <c r="S1211" s="63"/>
      <c r="T1211" s="63"/>
      <c r="U1211" s="63"/>
      <c r="V1211" s="63"/>
      <c r="W1211" s="63"/>
      <c r="X1211" s="63"/>
      <c r="Y1211" s="63"/>
      <c r="Z1211" s="63"/>
      <c r="AA1211" s="63"/>
      <c r="AB1211" s="63"/>
      <c r="AC1211" s="63"/>
      <c r="AD1211" s="63"/>
      <c r="AE1211" s="63"/>
      <c r="AF1211" s="63"/>
      <c r="AG1211" s="63"/>
      <c r="AH1211" s="63"/>
      <c r="AI1211" s="63"/>
      <c r="AJ1211" s="63"/>
      <c r="AK1211" s="63"/>
      <c r="AL1211" s="63"/>
      <c r="AM1211" s="63"/>
      <c r="AN1211" s="63"/>
      <c r="AO1211" s="63"/>
      <c r="AP1211" s="63"/>
      <c r="AQ1211" s="63"/>
      <c r="AR1211" s="63"/>
      <c r="AS1211" s="63"/>
      <c r="AT1211" s="63"/>
      <c r="AU1211" s="63"/>
      <c r="AV1211" s="63"/>
      <c r="AW1211" s="63"/>
      <c r="AX1211" s="63"/>
      <c r="AY1211" s="63"/>
      <c r="AZ1211" s="63"/>
      <c r="BA1211" s="63"/>
      <c r="BB1211" s="63"/>
    </row>
    <row r="1212" spans="1:54" ht="15.75" customHeight="1">
      <c r="A1212" s="79"/>
      <c r="B1212" s="187" t="s">
        <v>3454</v>
      </c>
      <c r="C1212" s="63"/>
      <c r="D1212" s="63">
        <v>3200</v>
      </c>
      <c r="E1212" s="63"/>
      <c r="F1212" s="63"/>
      <c r="G1212" s="84">
        <v>40</v>
      </c>
      <c r="H1212" s="63"/>
      <c r="I1212" s="63"/>
      <c r="J1212" s="63"/>
      <c r="K1212" s="63"/>
      <c r="L1212" s="63"/>
      <c r="M1212" s="63"/>
      <c r="N1212" s="63"/>
      <c r="O1212" s="63"/>
      <c r="P1212" s="63"/>
      <c r="Q1212" s="63"/>
      <c r="R1212" s="63"/>
      <c r="S1212" s="63"/>
      <c r="T1212" s="63"/>
      <c r="U1212" s="63"/>
      <c r="V1212" s="63"/>
      <c r="W1212" s="63"/>
      <c r="X1212" s="63"/>
      <c r="Y1212" s="63"/>
      <c r="Z1212" s="63"/>
      <c r="AA1212" s="63"/>
      <c r="AB1212" s="63"/>
      <c r="AC1212" s="63"/>
      <c r="AD1212" s="63"/>
      <c r="AE1212" s="63"/>
      <c r="AF1212" s="63"/>
      <c r="AG1212" s="63"/>
      <c r="AH1212" s="63"/>
      <c r="AI1212" s="63"/>
      <c r="AJ1212" s="63"/>
      <c r="AK1212" s="63"/>
      <c r="AL1212" s="63"/>
      <c r="AM1212" s="63"/>
      <c r="AN1212" s="63"/>
      <c r="AO1212" s="63"/>
      <c r="AP1212" s="63"/>
      <c r="AQ1212" s="63"/>
      <c r="AR1212" s="63"/>
      <c r="AS1212" s="63"/>
      <c r="AT1212" s="63"/>
      <c r="AU1212" s="63"/>
      <c r="AV1212" s="63"/>
      <c r="AW1212" s="63"/>
      <c r="AX1212" s="63"/>
      <c r="AY1212" s="63"/>
      <c r="AZ1212" s="63"/>
      <c r="BA1212" s="63"/>
      <c r="BB1212" s="63"/>
    </row>
    <row r="1213" spans="1:54" ht="15.75" customHeight="1">
      <c r="A1213" s="79"/>
      <c r="B1213" s="187" t="s">
        <v>3428</v>
      </c>
      <c r="C1213" s="63"/>
      <c r="D1213" s="63">
        <v>3000</v>
      </c>
      <c r="E1213" s="63"/>
      <c r="F1213" s="63"/>
      <c r="G1213" s="84" t="s">
        <v>869</v>
      </c>
      <c r="H1213" s="63"/>
      <c r="I1213" s="63"/>
      <c r="J1213" s="63"/>
      <c r="K1213" s="63"/>
      <c r="L1213" s="63"/>
      <c r="M1213" s="63"/>
      <c r="N1213" s="63"/>
      <c r="O1213" s="63"/>
      <c r="P1213" s="63"/>
      <c r="Q1213" s="63"/>
      <c r="R1213" s="63"/>
      <c r="S1213" s="63"/>
      <c r="T1213" s="63"/>
      <c r="U1213" s="63"/>
      <c r="V1213" s="63"/>
      <c r="W1213" s="63"/>
      <c r="X1213" s="63"/>
      <c r="Y1213" s="63"/>
      <c r="Z1213" s="63"/>
      <c r="AA1213" s="63"/>
      <c r="AB1213" s="63"/>
      <c r="AC1213" s="63"/>
      <c r="AD1213" s="63"/>
      <c r="AE1213" s="63"/>
      <c r="AF1213" s="63"/>
      <c r="AG1213" s="63"/>
      <c r="AH1213" s="63"/>
      <c r="AI1213" s="63"/>
      <c r="AJ1213" s="63"/>
      <c r="AK1213" s="63"/>
      <c r="AL1213" s="63"/>
      <c r="AM1213" s="63"/>
      <c r="AN1213" s="63"/>
      <c r="AO1213" s="63"/>
      <c r="AP1213" s="63"/>
      <c r="AQ1213" s="63"/>
      <c r="AR1213" s="63"/>
      <c r="AS1213" s="63"/>
      <c r="AT1213" s="63"/>
      <c r="AU1213" s="63"/>
      <c r="AV1213" s="63"/>
      <c r="AW1213" s="63"/>
      <c r="AX1213" s="63"/>
      <c r="AY1213" s="63"/>
      <c r="AZ1213" s="63"/>
      <c r="BA1213" s="63"/>
      <c r="BB1213" s="63"/>
    </row>
    <row r="1214" spans="1:54" ht="15.75" customHeight="1">
      <c r="A1214" s="79"/>
      <c r="B1214" s="187" t="s">
        <v>3429</v>
      </c>
      <c r="C1214" s="63"/>
      <c r="D1214" s="63">
        <v>3410</v>
      </c>
      <c r="E1214" s="63"/>
      <c r="F1214" s="63"/>
      <c r="G1214" s="84" t="s">
        <v>796</v>
      </c>
      <c r="H1214" s="63"/>
      <c r="I1214" s="63"/>
      <c r="J1214" s="63"/>
      <c r="K1214" s="63"/>
      <c r="L1214" s="63"/>
      <c r="M1214" s="63"/>
      <c r="N1214" s="63"/>
      <c r="O1214" s="63"/>
      <c r="P1214" s="63"/>
      <c r="Q1214" s="63"/>
      <c r="R1214" s="63"/>
      <c r="S1214" s="63"/>
      <c r="T1214" s="63"/>
      <c r="U1214" s="63"/>
      <c r="V1214" s="63"/>
      <c r="W1214" s="63"/>
      <c r="X1214" s="63"/>
      <c r="Y1214" s="63"/>
      <c r="Z1214" s="63"/>
      <c r="AA1214" s="63"/>
      <c r="AB1214" s="63"/>
      <c r="AC1214" s="63"/>
      <c r="AD1214" s="63"/>
      <c r="AE1214" s="63"/>
      <c r="AF1214" s="63"/>
      <c r="AG1214" s="63"/>
      <c r="AH1214" s="63"/>
      <c r="AI1214" s="63"/>
      <c r="AJ1214" s="63"/>
      <c r="AK1214" s="63"/>
      <c r="AL1214" s="63"/>
      <c r="AM1214" s="63"/>
      <c r="AN1214" s="63"/>
      <c r="AO1214" s="63"/>
      <c r="AP1214" s="63"/>
      <c r="AQ1214" s="63"/>
      <c r="AR1214" s="63"/>
      <c r="AS1214" s="63"/>
      <c r="AT1214" s="63"/>
      <c r="AU1214" s="63"/>
      <c r="AV1214" s="63"/>
      <c r="AW1214" s="63"/>
      <c r="AX1214" s="63"/>
      <c r="AY1214" s="63"/>
      <c r="AZ1214" s="63"/>
      <c r="BA1214" s="63"/>
      <c r="BB1214" s="63"/>
    </row>
    <row r="1215" spans="1:54" ht="15.75" customHeight="1">
      <c r="A1215" s="79"/>
      <c r="B1215" s="187" t="s">
        <v>3430</v>
      </c>
      <c r="C1215" s="63"/>
      <c r="D1215" s="63">
        <v>2940</v>
      </c>
      <c r="E1215" s="63"/>
      <c r="F1215" s="63"/>
      <c r="G1215" s="84" t="s">
        <v>757</v>
      </c>
      <c r="H1215" s="63"/>
      <c r="I1215" s="63"/>
      <c r="J1215" s="63"/>
      <c r="K1215" s="63"/>
      <c r="L1215" s="63"/>
      <c r="M1215" s="63"/>
      <c r="N1215" s="63"/>
      <c r="O1215" s="63"/>
      <c r="P1215" s="63"/>
      <c r="Q1215" s="63"/>
      <c r="R1215" s="63"/>
      <c r="S1215" s="63"/>
      <c r="T1215" s="63"/>
      <c r="U1215" s="63"/>
      <c r="V1215" s="63"/>
      <c r="W1215" s="63"/>
      <c r="X1215" s="63"/>
      <c r="Y1215" s="63"/>
      <c r="Z1215" s="63"/>
      <c r="AA1215" s="63"/>
      <c r="AB1215" s="63"/>
      <c r="AC1215" s="63"/>
      <c r="AD1215" s="63"/>
      <c r="AE1215" s="63"/>
      <c r="AF1215" s="63"/>
      <c r="AG1215" s="63"/>
      <c r="AH1215" s="63"/>
      <c r="AI1215" s="63"/>
      <c r="AJ1215" s="63"/>
      <c r="AK1215" s="63"/>
      <c r="AL1215" s="63"/>
      <c r="AM1215" s="63"/>
      <c r="AN1215" s="63"/>
      <c r="AO1215" s="63"/>
      <c r="AP1215" s="63"/>
      <c r="AQ1215" s="63"/>
      <c r="AR1215" s="63"/>
      <c r="AS1215" s="63"/>
      <c r="AT1215" s="63"/>
      <c r="AU1215" s="63"/>
      <c r="AV1215" s="63"/>
      <c r="AW1215" s="63"/>
      <c r="AX1215" s="63"/>
      <c r="AY1215" s="63"/>
      <c r="AZ1215" s="63"/>
      <c r="BA1215" s="63"/>
      <c r="BB1215" s="63"/>
    </row>
    <row r="1216" spans="1:54" ht="15.75" customHeight="1">
      <c r="A1216" s="79"/>
      <c r="B1216" s="187" t="s">
        <v>3431</v>
      </c>
      <c r="C1216" s="63"/>
      <c r="D1216" s="63">
        <v>3320</v>
      </c>
      <c r="E1216" s="63"/>
      <c r="F1216" s="63"/>
      <c r="G1216" s="84" t="s">
        <v>769</v>
      </c>
      <c r="H1216" s="63"/>
      <c r="I1216" s="63"/>
      <c r="J1216" s="63"/>
      <c r="K1216" s="63"/>
      <c r="L1216" s="63"/>
      <c r="M1216" s="63"/>
      <c r="N1216" s="63"/>
      <c r="O1216" s="63"/>
      <c r="P1216" s="63"/>
      <c r="Q1216" s="63"/>
      <c r="R1216" s="63"/>
      <c r="S1216" s="63"/>
      <c r="T1216" s="63"/>
      <c r="U1216" s="63"/>
      <c r="V1216" s="63"/>
      <c r="W1216" s="63"/>
      <c r="X1216" s="63"/>
      <c r="Y1216" s="63"/>
      <c r="Z1216" s="63"/>
      <c r="AA1216" s="63"/>
      <c r="AB1216" s="63"/>
      <c r="AC1216" s="63"/>
      <c r="AD1216" s="63"/>
      <c r="AE1216" s="63"/>
      <c r="AF1216" s="63"/>
      <c r="AG1216" s="63"/>
      <c r="AH1216" s="63"/>
      <c r="AI1216" s="63"/>
      <c r="AJ1216" s="63"/>
      <c r="AK1216" s="63"/>
      <c r="AL1216" s="63"/>
      <c r="AM1216" s="63"/>
      <c r="AN1216" s="63"/>
      <c r="AO1216" s="63"/>
      <c r="AP1216" s="63"/>
      <c r="AQ1216" s="63"/>
      <c r="AR1216" s="63"/>
      <c r="AS1216" s="63"/>
      <c r="AT1216" s="63"/>
      <c r="AU1216" s="63"/>
      <c r="AV1216" s="63"/>
      <c r="AW1216" s="63"/>
      <c r="AX1216" s="63"/>
      <c r="AY1216" s="63"/>
      <c r="AZ1216" s="63"/>
      <c r="BA1216" s="63"/>
      <c r="BB1216" s="63"/>
    </row>
    <row r="1217" spans="1:54" ht="15.75" customHeight="1">
      <c r="A1217" s="79"/>
      <c r="B1217" s="187" t="s">
        <v>3432</v>
      </c>
      <c r="C1217" s="63"/>
      <c r="D1217" s="63">
        <v>2270</v>
      </c>
      <c r="E1217" s="63"/>
      <c r="F1217" s="63"/>
      <c r="G1217" s="84" t="s">
        <v>769</v>
      </c>
      <c r="H1217" s="63"/>
      <c r="I1217" s="63"/>
      <c r="J1217" s="63"/>
      <c r="K1217" s="63"/>
      <c r="L1217" s="63"/>
      <c r="M1217" s="63"/>
      <c r="N1217" s="63"/>
      <c r="O1217" s="63"/>
      <c r="P1217" s="63"/>
      <c r="Q1217" s="63"/>
      <c r="R1217" s="63"/>
      <c r="S1217" s="63"/>
      <c r="T1217" s="63"/>
      <c r="U1217" s="63"/>
      <c r="V1217" s="63"/>
      <c r="W1217" s="63"/>
      <c r="X1217" s="63"/>
      <c r="Y1217" s="63"/>
      <c r="Z1217" s="63"/>
      <c r="AA1217" s="63"/>
      <c r="AB1217" s="63"/>
      <c r="AC1217" s="63"/>
      <c r="AD1217" s="63"/>
      <c r="AE1217" s="63"/>
      <c r="AF1217" s="63"/>
      <c r="AG1217" s="63"/>
      <c r="AH1217" s="63"/>
      <c r="AI1217" s="63"/>
      <c r="AJ1217" s="63"/>
      <c r="AK1217" s="63"/>
      <c r="AL1217" s="63"/>
      <c r="AM1217" s="63"/>
      <c r="AN1217" s="63"/>
      <c r="AO1217" s="63"/>
      <c r="AP1217" s="63"/>
      <c r="AQ1217" s="63"/>
      <c r="AR1217" s="63"/>
      <c r="AS1217" s="63"/>
      <c r="AT1217" s="63"/>
      <c r="AU1217" s="63"/>
      <c r="AV1217" s="63"/>
      <c r="AW1217" s="63"/>
      <c r="AX1217" s="63"/>
      <c r="AY1217" s="63"/>
      <c r="AZ1217" s="63"/>
      <c r="BA1217" s="63"/>
      <c r="BB1217" s="63"/>
    </row>
    <row r="1218" spans="1:54" ht="15.75" customHeight="1">
      <c r="A1218" s="79"/>
      <c r="B1218" s="187" t="s">
        <v>3433</v>
      </c>
      <c r="C1218" s="63"/>
      <c r="D1218" s="63">
        <v>2580</v>
      </c>
      <c r="E1218" s="63"/>
      <c r="F1218" s="63"/>
      <c r="G1218" s="84" t="s">
        <v>786</v>
      </c>
      <c r="H1218" s="63"/>
      <c r="I1218" s="63"/>
      <c r="J1218" s="63"/>
      <c r="K1218" s="63"/>
      <c r="L1218" s="63"/>
      <c r="M1218" s="63"/>
      <c r="N1218" s="63"/>
      <c r="O1218" s="63"/>
      <c r="P1218" s="63"/>
      <c r="Q1218" s="63"/>
      <c r="R1218" s="63"/>
      <c r="S1218" s="63"/>
      <c r="T1218" s="63"/>
      <c r="U1218" s="63"/>
      <c r="V1218" s="63"/>
      <c r="W1218" s="63"/>
      <c r="X1218" s="63"/>
      <c r="Y1218" s="63"/>
      <c r="Z1218" s="63"/>
      <c r="AA1218" s="63"/>
      <c r="AB1218" s="63"/>
      <c r="AC1218" s="63"/>
      <c r="AD1218" s="63"/>
      <c r="AE1218" s="63"/>
      <c r="AF1218" s="63"/>
      <c r="AG1218" s="63"/>
      <c r="AH1218" s="63"/>
      <c r="AI1218" s="63"/>
      <c r="AJ1218" s="63"/>
      <c r="AK1218" s="63"/>
      <c r="AL1218" s="63"/>
      <c r="AM1218" s="63"/>
      <c r="AN1218" s="63"/>
      <c r="AO1218" s="63"/>
      <c r="AP1218" s="63"/>
      <c r="AQ1218" s="63"/>
      <c r="AR1218" s="63"/>
      <c r="AS1218" s="63"/>
      <c r="AT1218" s="63"/>
      <c r="AU1218" s="63"/>
      <c r="AV1218" s="63"/>
      <c r="AW1218" s="63"/>
      <c r="AX1218" s="63"/>
      <c r="AY1218" s="63"/>
      <c r="AZ1218" s="63"/>
      <c r="BA1218" s="63"/>
      <c r="BB1218" s="63"/>
    </row>
    <row r="1219" spans="1:54" ht="15.75" customHeight="1">
      <c r="A1219" s="79"/>
      <c r="B1219" s="187" t="s">
        <v>3434</v>
      </c>
      <c r="C1219" s="63"/>
      <c r="D1219" s="63">
        <v>3080</v>
      </c>
      <c r="E1219" s="63"/>
      <c r="F1219" s="63"/>
      <c r="G1219" s="84" t="s">
        <v>977</v>
      </c>
      <c r="H1219" s="63"/>
      <c r="I1219" s="63"/>
      <c r="J1219" s="63"/>
      <c r="K1219" s="63"/>
      <c r="L1219" s="63"/>
      <c r="M1219" s="63"/>
      <c r="N1219" s="63"/>
      <c r="O1219" s="63"/>
      <c r="P1219" s="63"/>
      <c r="Q1219" s="63"/>
      <c r="R1219" s="63"/>
      <c r="S1219" s="63"/>
      <c r="T1219" s="63"/>
      <c r="U1219" s="63"/>
      <c r="V1219" s="63"/>
      <c r="W1219" s="63"/>
      <c r="X1219" s="63"/>
      <c r="Y1219" s="63"/>
      <c r="Z1219" s="63"/>
      <c r="AA1219" s="63"/>
      <c r="AB1219" s="63"/>
      <c r="AC1219" s="63"/>
      <c r="AD1219" s="63"/>
      <c r="AE1219" s="63"/>
      <c r="AF1219" s="63"/>
      <c r="AG1219" s="63"/>
      <c r="AH1219" s="63"/>
      <c r="AI1219" s="63"/>
      <c r="AJ1219" s="63"/>
      <c r="AK1219" s="63"/>
      <c r="AL1219" s="63"/>
      <c r="AM1219" s="63"/>
      <c r="AN1219" s="63"/>
      <c r="AO1219" s="63"/>
      <c r="AP1219" s="63"/>
      <c r="AQ1219" s="63"/>
      <c r="AR1219" s="63"/>
      <c r="AS1219" s="63"/>
      <c r="AT1219" s="63"/>
      <c r="AU1219" s="63"/>
      <c r="AV1219" s="63"/>
      <c r="AW1219" s="63"/>
      <c r="AX1219" s="63"/>
      <c r="AY1219" s="63"/>
      <c r="AZ1219" s="63"/>
      <c r="BA1219" s="63"/>
      <c r="BB1219" s="63"/>
    </row>
    <row r="1220" spans="1:54" ht="15.75" customHeight="1">
      <c r="A1220" s="79"/>
      <c r="B1220" s="187" t="s">
        <v>3435</v>
      </c>
      <c r="C1220" s="63"/>
      <c r="D1220" s="63">
        <v>3130</v>
      </c>
      <c r="E1220" s="63"/>
      <c r="F1220" s="63"/>
      <c r="G1220" s="84" t="s">
        <v>782</v>
      </c>
      <c r="H1220" s="63"/>
      <c r="I1220" s="63"/>
      <c r="J1220" s="63"/>
      <c r="K1220" s="63"/>
      <c r="L1220" s="63"/>
      <c r="M1220" s="63"/>
      <c r="N1220" s="63"/>
      <c r="O1220" s="63"/>
      <c r="P1220" s="63"/>
      <c r="Q1220" s="63"/>
      <c r="R1220" s="63"/>
      <c r="S1220" s="63"/>
      <c r="T1220" s="63"/>
      <c r="U1220" s="63"/>
      <c r="V1220" s="63"/>
      <c r="W1220" s="63"/>
      <c r="X1220" s="63"/>
      <c r="Y1220" s="63"/>
      <c r="Z1220" s="63"/>
      <c r="AA1220" s="63"/>
      <c r="AB1220" s="63"/>
      <c r="AC1220" s="63"/>
      <c r="AD1220" s="63"/>
      <c r="AE1220" s="63"/>
      <c r="AF1220" s="63"/>
      <c r="AG1220" s="63"/>
      <c r="AH1220" s="63"/>
      <c r="AI1220" s="63"/>
      <c r="AJ1220" s="63"/>
      <c r="AK1220" s="63"/>
      <c r="AL1220" s="63"/>
      <c r="AM1220" s="63"/>
      <c r="AN1220" s="63"/>
      <c r="AO1220" s="63"/>
      <c r="AP1220" s="63"/>
      <c r="AQ1220" s="63"/>
      <c r="AR1220" s="63"/>
      <c r="AS1220" s="63"/>
      <c r="AT1220" s="63"/>
      <c r="AU1220" s="63"/>
      <c r="AV1220" s="63"/>
      <c r="AW1220" s="63"/>
      <c r="AX1220" s="63"/>
      <c r="AY1220" s="63"/>
      <c r="AZ1220" s="63"/>
      <c r="BA1220" s="63"/>
      <c r="BB1220" s="63"/>
    </row>
    <row r="1221" spans="1:54" ht="15.75" customHeight="1">
      <c r="A1221" s="83" t="s">
        <v>417</v>
      </c>
      <c r="B1221" s="187" t="s">
        <v>3088</v>
      </c>
      <c r="C1221" s="63"/>
      <c r="D1221" s="63">
        <v>1880</v>
      </c>
      <c r="E1221" s="63">
        <v>5</v>
      </c>
      <c r="F1221" s="84" t="s">
        <v>984</v>
      </c>
      <c r="G1221" s="84" t="s">
        <v>882</v>
      </c>
      <c r="H1221" s="63"/>
      <c r="I1221" s="63"/>
      <c r="J1221" s="63"/>
      <c r="K1221" s="63"/>
      <c r="L1221" s="63"/>
      <c r="M1221" s="63"/>
      <c r="N1221" s="63"/>
      <c r="O1221" s="63"/>
      <c r="P1221" s="63"/>
      <c r="Q1221" s="63"/>
      <c r="R1221" s="63"/>
      <c r="S1221" s="63"/>
      <c r="T1221" s="63"/>
      <c r="U1221" s="63"/>
      <c r="V1221" s="63"/>
      <c r="W1221" s="63"/>
      <c r="X1221" s="63"/>
      <c r="Y1221" s="63"/>
      <c r="Z1221" s="63"/>
      <c r="AA1221" s="63"/>
      <c r="AB1221" s="63"/>
      <c r="AC1221" s="63"/>
      <c r="AD1221" s="63"/>
      <c r="AE1221" s="63"/>
      <c r="AF1221" s="63"/>
      <c r="AG1221" s="63"/>
      <c r="AH1221" s="63"/>
      <c r="AI1221" s="63"/>
      <c r="AJ1221" s="63"/>
      <c r="AK1221" s="63"/>
      <c r="AL1221" s="63"/>
      <c r="AM1221" s="63"/>
      <c r="AN1221" s="63"/>
      <c r="AO1221" s="63"/>
      <c r="AP1221" s="63"/>
      <c r="AQ1221" s="63"/>
      <c r="AR1221" s="63"/>
      <c r="AS1221" s="63"/>
      <c r="AT1221" s="63"/>
      <c r="AU1221" s="63"/>
      <c r="AV1221" s="63"/>
      <c r="AW1221" s="63"/>
      <c r="AX1221" s="63"/>
      <c r="AY1221" s="63"/>
      <c r="AZ1221" s="63"/>
      <c r="BA1221" s="63"/>
      <c r="BB1221" s="63"/>
    </row>
    <row r="1222" spans="1:54" ht="15.75" customHeight="1">
      <c r="A1222" s="83" t="s">
        <v>4740</v>
      </c>
      <c r="B1222" s="187" t="s">
        <v>3088</v>
      </c>
      <c r="C1222" s="63"/>
      <c r="D1222" s="63"/>
      <c r="E1222" s="63"/>
      <c r="F1222" s="63">
        <v>27.4</v>
      </c>
      <c r="G1222" s="63">
        <v>30.1</v>
      </c>
      <c r="H1222" s="63"/>
      <c r="I1222" s="63"/>
      <c r="J1222" s="63"/>
      <c r="K1222" s="63"/>
      <c r="L1222" s="63"/>
      <c r="M1222" s="63"/>
      <c r="N1222" s="63"/>
      <c r="O1222" s="63"/>
      <c r="P1222" s="63"/>
      <c r="Q1222" s="63"/>
      <c r="R1222" s="63"/>
      <c r="S1222" s="63"/>
      <c r="T1222" s="63"/>
      <c r="U1222" s="63"/>
      <c r="V1222" s="63"/>
      <c r="W1222" s="63"/>
      <c r="X1222" s="63"/>
      <c r="Y1222" s="63"/>
      <c r="Z1222" s="63"/>
      <c r="AA1222" s="63"/>
      <c r="AB1222" s="63"/>
      <c r="AC1222" s="63"/>
      <c r="AD1222" s="63"/>
      <c r="AE1222" s="63"/>
      <c r="AF1222" s="63"/>
      <c r="AG1222" s="63"/>
      <c r="AH1222" s="63"/>
      <c r="AI1222" s="63"/>
      <c r="AJ1222" s="63"/>
      <c r="AK1222" s="63"/>
      <c r="AL1222" s="63"/>
      <c r="AM1222" s="63"/>
      <c r="AN1222" s="63"/>
      <c r="AO1222" s="63"/>
      <c r="AP1222" s="63"/>
      <c r="AQ1222" s="63"/>
      <c r="AR1222" s="63"/>
      <c r="AS1222" s="63"/>
      <c r="AT1222" s="63"/>
      <c r="AU1222" s="63"/>
      <c r="AV1222" s="63"/>
      <c r="AW1222" s="63"/>
      <c r="AX1222" s="63"/>
      <c r="AY1222" s="63"/>
      <c r="AZ1222" s="63"/>
      <c r="BA1222" s="63"/>
      <c r="BB1222" s="63"/>
    </row>
    <row r="1223" spans="1:54" ht="15.75" customHeight="1">
      <c r="A1223" s="83" t="s">
        <v>4027</v>
      </c>
      <c r="B1223" s="187" t="s">
        <v>3088</v>
      </c>
      <c r="C1223" s="63"/>
      <c r="D1223" s="63">
        <v>1270</v>
      </c>
      <c r="E1223" s="63"/>
      <c r="F1223" s="63">
        <v>30</v>
      </c>
      <c r="G1223" s="63">
        <v>30</v>
      </c>
      <c r="H1223" s="63"/>
      <c r="I1223" s="63"/>
      <c r="J1223" s="63"/>
      <c r="K1223" s="63"/>
      <c r="L1223" s="63"/>
      <c r="M1223" s="63"/>
      <c r="N1223" s="63"/>
      <c r="O1223" s="63"/>
      <c r="P1223" s="63"/>
      <c r="Q1223" s="63"/>
      <c r="R1223" s="63"/>
      <c r="S1223" s="63"/>
      <c r="T1223" s="63"/>
      <c r="U1223" s="63"/>
      <c r="V1223" s="63"/>
      <c r="W1223" s="63"/>
      <c r="X1223" s="63"/>
      <c r="Y1223" s="63"/>
      <c r="Z1223" s="63"/>
      <c r="AA1223" s="63"/>
      <c r="AB1223" s="63"/>
      <c r="AC1223" s="63"/>
      <c r="AD1223" s="63"/>
      <c r="AE1223" s="63"/>
      <c r="AF1223" s="63"/>
      <c r="AG1223" s="63"/>
      <c r="AH1223" s="63"/>
      <c r="AI1223" s="63"/>
      <c r="AJ1223" s="63"/>
      <c r="AK1223" s="63"/>
      <c r="AL1223" s="63"/>
      <c r="AM1223" s="63"/>
      <c r="AN1223" s="63"/>
      <c r="AO1223" s="63"/>
      <c r="AP1223" s="63"/>
      <c r="AQ1223" s="63"/>
      <c r="AR1223" s="63"/>
      <c r="AS1223" s="63"/>
      <c r="AT1223" s="63"/>
      <c r="AU1223" s="63"/>
      <c r="AV1223" s="63"/>
      <c r="AW1223" s="63"/>
      <c r="AX1223" s="63"/>
      <c r="AY1223" s="63"/>
      <c r="AZ1223" s="63"/>
      <c r="BA1223" s="63"/>
      <c r="BB1223" s="63"/>
    </row>
    <row r="1224" spans="1:54" ht="15.75" customHeight="1">
      <c r="A1224" s="83" t="s">
        <v>4755</v>
      </c>
      <c r="B1224" s="235" t="s">
        <v>2980</v>
      </c>
      <c r="C1224" s="63"/>
      <c r="D1224" s="63"/>
      <c r="E1224" s="63"/>
      <c r="F1224" s="63"/>
      <c r="G1224" s="63"/>
      <c r="H1224" s="63"/>
      <c r="I1224" s="63"/>
      <c r="J1224" s="63"/>
      <c r="K1224" s="63"/>
      <c r="L1224" s="63"/>
      <c r="M1224" s="63"/>
      <c r="N1224" s="63"/>
      <c r="O1224" s="63"/>
      <c r="P1224" s="63"/>
      <c r="Q1224" s="63"/>
      <c r="R1224" s="63"/>
      <c r="S1224" s="63"/>
      <c r="T1224" s="63"/>
      <c r="U1224" s="63"/>
      <c r="V1224" s="63"/>
      <c r="W1224" s="63"/>
      <c r="X1224" s="63"/>
      <c r="Y1224" s="63"/>
      <c r="Z1224" s="63"/>
      <c r="AA1224" s="63"/>
      <c r="AB1224" s="63"/>
      <c r="AC1224" s="63"/>
      <c r="AD1224" s="63"/>
      <c r="AE1224" s="63"/>
      <c r="AF1224" s="63"/>
      <c r="AG1224" s="63"/>
      <c r="AH1224" s="63"/>
      <c r="AI1224" s="63"/>
      <c r="AJ1224" s="63"/>
      <c r="AK1224" s="63"/>
      <c r="AL1224" s="63"/>
      <c r="AM1224" s="63"/>
      <c r="AN1224" s="63"/>
      <c r="AO1224" s="63"/>
      <c r="AP1224" s="63"/>
      <c r="AQ1224" s="63"/>
      <c r="AR1224" s="63"/>
      <c r="AS1224" s="63"/>
      <c r="AT1224" s="63"/>
      <c r="AU1224" s="63"/>
      <c r="AV1224" s="63"/>
      <c r="AW1224" s="63"/>
      <c r="AX1224" s="63"/>
      <c r="AY1224" s="63"/>
      <c r="AZ1224" s="63"/>
      <c r="BA1224" s="63"/>
      <c r="BB1224" s="63"/>
    </row>
    <row r="1225" spans="1:54" ht="15.75" customHeight="1">
      <c r="A1225" s="83" t="s">
        <v>4769</v>
      </c>
      <c r="B1225" s="187" t="s">
        <v>4800</v>
      </c>
      <c r="C1225" s="63"/>
      <c r="D1225" s="63"/>
      <c r="E1225" s="63"/>
      <c r="F1225" s="63"/>
      <c r="G1225" s="63"/>
      <c r="H1225" s="63"/>
      <c r="I1225" s="383"/>
      <c r="J1225" s="63"/>
      <c r="K1225" s="63"/>
      <c r="L1225" s="63"/>
      <c r="M1225" s="63"/>
      <c r="N1225" s="63"/>
      <c r="O1225" s="63"/>
      <c r="P1225" s="63"/>
      <c r="Q1225" s="63"/>
      <c r="R1225" s="63"/>
      <c r="S1225" s="63"/>
      <c r="T1225" s="63"/>
      <c r="U1225" s="63"/>
      <c r="V1225" s="63"/>
      <c r="W1225" s="63"/>
      <c r="X1225" s="63"/>
      <c r="Y1225" s="63"/>
      <c r="Z1225" s="63"/>
      <c r="AA1225" s="63"/>
      <c r="AB1225" s="63"/>
      <c r="AC1225" s="63"/>
      <c r="AD1225" s="63"/>
      <c r="AE1225" s="63"/>
      <c r="AF1225" s="63"/>
      <c r="AG1225" s="63"/>
      <c r="AH1225" s="63"/>
      <c r="AI1225" s="63"/>
      <c r="AJ1225" s="63"/>
      <c r="AK1225" s="63"/>
      <c r="AL1225" s="63"/>
      <c r="AM1225" s="63"/>
      <c r="AN1225" s="63"/>
      <c r="AO1225" s="63"/>
      <c r="AP1225" s="63"/>
      <c r="AQ1225" s="63"/>
      <c r="AR1225" s="63"/>
      <c r="AS1225" s="63"/>
      <c r="AT1225" s="63"/>
      <c r="AU1225" s="63"/>
      <c r="AV1225" s="63"/>
      <c r="AW1225" s="63"/>
      <c r="AX1225" s="63"/>
      <c r="AY1225" s="63"/>
      <c r="AZ1225" s="63"/>
      <c r="BA1225" s="63"/>
      <c r="BB1225" s="63"/>
    </row>
    <row r="1226" spans="1:54" ht="15.75" customHeight="1">
      <c r="A1226" s="83" t="s">
        <v>35</v>
      </c>
      <c r="B1226" s="187" t="s">
        <v>3088</v>
      </c>
      <c r="C1226" s="383"/>
      <c r="D1226" s="383"/>
      <c r="E1226" s="383"/>
      <c r="F1226" s="383" t="s">
        <v>935</v>
      </c>
      <c r="G1226" s="383" t="s">
        <v>738</v>
      </c>
      <c r="H1226" s="63"/>
      <c r="I1226" s="383"/>
      <c r="J1226" s="63"/>
      <c r="K1226" s="63"/>
      <c r="L1226" s="63"/>
      <c r="M1226" s="63"/>
      <c r="N1226" s="63"/>
      <c r="O1226" s="63"/>
      <c r="P1226" s="63"/>
      <c r="Q1226" s="63"/>
      <c r="R1226" s="63"/>
      <c r="S1226" s="63"/>
      <c r="T1226" s="63"/>
      <c r="U1226" s="63"/>
      <c r="V1226" s="63"/>
      <c r="W1226" s="63"/>
      <c r="X1226" s="63"/>
      <c r="Y1226" s="63"/>
      <c r="Z1226" s="63"/>
      <c r="AA1226" s="63"/>
      <c r="AB1226" s="63"/>
      <c r="AC1226" s="63"/>
      <c r="AD1226" s="63"/>
      <c r="AE1226" s="63"/>
      <c r="AF1226" s="63"/>
      <c r="AG1226" s="63"/>
      <c r="AH1226" s="63"/>
      <c r="AI1226" s="63"/>
      <c r="AJ1226" s="63"/>
      <c r="AK1226" s="63"/>
      <c r="AL1226" s="63"/>
      <c r="AM1226" s="63"/>
      <c r="AN1226" s="63"/>
      <c r="AO1226" s="63"/>
      <c r="AP1226" s="63"/>
      <c r="AQ1226" s="63"/>
      <c r="AR1226" s="63"/>
      <c r="AS1226" s="63"/>
      <c r="AT1226" s="63"/>
      <c r="AU1226" s="63"/>
      <c r="AV1226" s="63"/>
      <c r="AW1226" s="63"/>
      <c r="AX1226" s="63"/>
      <c r="AY1226" s="63"/>
      <c r="AZ1226" s="63"/>
      <c r="BA1226" s="63"/>
      <c r="BB1226" s="63"/>
    </row>
    <row r="1227" spans="1:54" ht="15.75" customHeight="1">
      <c r="A1227" s="384"/>
      <c r="B1227" s="187" t="s">
        <v>3345</v>
      </c>
      <c r="C1227" s="383"/>
      <c r="D1227" s="383"/>
      <c r="E1227" s="383"/>
      <c r="F1227" s="383" t="s">
        <v>895</v>
      </c>
      <c r="G1227" s="383" t="s">
        <v>869</v>
      </c>
      <c r="H1227" s="63"/>
      <c r="I1227" s="383"/>
      <c r="J1227" s="63"/>
      <c r="K1227" s="63"/>
      <c r="L1227" s="63"/>
      <c r="M1227" s="63"/>
      <c r="N1227" s="63"/>
      <c r="O1227" s="63"/>
      <c r="P1227" s="63"/>
      <c r="Q1227" s="63"/>
      <c r="R1227" s="63"/>
      <c r="S1227" s="63"/>
      <c r="T1227" s="63"/>
      <c r="U1227" s="63"/>
      <c r="V1227" s="63"/>
      <c r="W1227" s="63"/>
      <c r="X1227" s="63"/>
      <c r="Y1227" s="63"/>
      <c r="Z1227" s="63"/>
      <c r="AA1227" s="63"/>
      <c r="AB1227" s="63"/>
      <c r="AC1227" s="63"/>
      <c r="AD1227" s="63"/>
      <c r="AE1227" s="63"/>
      <c r="AF1227" s="63"/>
      <c r="AG1227" s="63"/>
      <c r="AH1227" s="63"/>
      <c r="AI1227" s="63"/>
      <c r="AJ1227" s="63"/>
      <c r="AK1227" s="63"/>
      <c r="AL1227" s="63"/>
      <c r="AM1227" s="63"/>
      <c r="AN1227" s="63"/>
      <c r="AO1227" s="63"/>
      <c r="AP1227" s="63"/>
      <c r="AQ1227" s="63"/>
      <c r="AR1227" s="63"/>
      <c r="AS1227" s="63"/>
      <c r="AT1227" s="63"/>
      <c r="AU1227" s="63"/>
      <c r="AV1227" s="63"/>
      <c r="AW1227" s="63"/>
      <c r="AX1227" s="63"/>
      <c r="AY1227" s="63"/>
      <c r="AZ1227" s="63"/>
      <c r="BA1227" s="63"/>
      <c r="BB1227" s="63"/>
    </row>
    <row r="1228" spans="1:54" ht="15.75" customHeight="1">
      <c r="A1228" s="384"/>
      <c r="B1228" s="187" t="s">
        <v>3454</v>
      </c>
      <c r="C1228" s="383"/>
      <c r="D1228" s="383"/>
      <c r="E1228" s="383"/>
      <c r="F1228" s="383" t="s">
        <v>745</v>
      </c>
      <c r="G1228" s="383" t="s">
        <v>751</v>
      </c>
      <c r="H1228" s="63"/>
      <c r="I1228" s="383"/>
      <c r="J1228" s="63"/>
      <c r="K1228" s="63"/>
      <c r="L1228" s="63"/>
      <c r="M1228" s="63"/>
      <c r="N1228" s="63"/>
      <c r="O1228" s="63"/>
      <c r="P1228" s="63"/>
      <c r="Q1228" s="63"/>
      <c r="R1228" s="63"/>
      <c r="S1228" s="63"/>
      <c r="T1228" s="63"/>
      <c r="U1228" s="63"/>
      <c r="V1228" s="63"/>
      <c r="W1228" s="63"/>
      <c r="X1228" s="63"/>
      <c r="Y1228" s="63"/>
      <c r="Z1228" s="63"/>
      <c r="AA1228" s="63"/>
      <c r="AB1228" s="63"/>
      <c r="AC1228" s="63"/>
      <c r="AD1228" s="63"/>
      <c r="AE1228" s="63"/>
      <c r="AF1228" s="63"/>
      <c r="AG1228" s="63"/>
      <c r="AH1228" s="63"/>
      <c r="AI1228" s="63"/>
      <c r="AJ1228" s="63"/>
      <c r="AK1228" s="63"/>
      <c r="AL1228" s="63"/>
      <c r="AM1228" s="63"/>
      <c r="AN1228" s="63"/>
      <c r="AO1228" s="63"/>
      <c r="AP1228" s="63"/>
      <c r="AQ1228" s="63"/>
      <c r="AR1228" s="63"/>
      <c r="AS1228" s="63"/>
      <c r="AT1228" s="63"/>
      <c r="AU1228" s="63"/>
      <c r="AV1228" s="63"/>
      <c r="AW1228" s="63"/>
      <c r="AX1228" s="63"/>
      <c r="AY1228" s="63"/>
      <c r="AZ1228" s="63"/>
      <c r="BA1228" s="63"/>
      <c r="BB1228" s="63"/>
    </row>
    <row r="1229" spans="1:54" ht="15.75" customHeight="1">
      <c r="A1229" s="384"/>
      <c r="B1229" s="187" t="s">
        <v>3428</v>
      </c>
      <c r="C1229" s="383"/>
      <c r="D1229" s="383"/>
      <c r="E1229" s="383"/>
      <c r="F1229" s="383" t="s">
        <v>921</v>
      </c>
      <c r="G1229" s="383">
        <v>32</v>
      </c>
      <c r="H1229" s="63"/>
      <c r="I1229" s="383"/>
      <c r="J1229" s="63"/>
      <c r="K1229" s="63"/>
      <c r="L1229" s="63"/>
      <c r="M1229" s="63"/>
      <c r="N1229" s="63"/>
      <c r="O1229" s="63"/>
      <c r="P1229" s="63"/>
      <c r="Q1229" s="63"/>
      <c r="R1229" s="63"/>
      <c r="S1229" s="63"/>
      <c r="T1229" s="63"/>
      <c r="U1229" s="63"/>
      <c r="V1229" s="63"/>
      <c r="W1229" s="63"/>
      <c r="X1229" s="63"/>
      <c r="Y1229" s="63"/>
      <c r="Z1229" s="63"/>
      <c r="AA1229" s="63"/>
      <c r="AB1229" s="63"/>
      <c r="AC1229" s="63"/>
      <c r="AD1229" s="63"/>
      <c r="AE1229" s="63"/>
      <c r="AF1229" s="63"/>
      <c r="AG1229" s="63"/>
      <c r="AH1229" s="63"/>
      <c r="AI1229" s="63"/>
      <c r="AJ1229" s="63"/>
      <c r="AK1229" s="63"/>
      <c r="AL1229" s="63"/>
      <c r="AM1229" s="63"/>
      <c r="AN1229" s="63"/>
      <c r="AO1229" s="63"/>
      <c r="AP1229" s="63"/>
      <c r="AQ1229" s="63"/>
      <c r="AR1229" s="63"/>
      <c r="AS1229" s="63"/>
      <c r="AT1229" s="63"/>
      <c r="AU1229" s="63"/>
      <c r="AV1229" s="63"/>
      <c r="AW1229" s="63"/>
      <c r="AX1229" s="63"/>
      <c r="AY1229" s="63"/>
      <c r="AZ1229" s="63"/>
      <c r="BA1229" s="63"/>
      <c r="BB1229" s="63"/>
    </row>
    <row r="1230" spans="1:54" ht="15.75" customHeight="1">
      <c r="A1230" s="384"/>
      <c r="B1230" s="187" t="s">
        <v>4783</v>
      </c>
      <c r="C1230" s="383"/>
      <c r="D1230" s="383"/>
      <c r="E1230" s="383"/>
      <c r="F1230" s="383"/>
      <c r="G1230" s="383"/>
      <c r="H1230" s="63"/>
      <c r="I1230" s="383"/>
      <c r="J1230" s="63"/>
      <c r="K1230" s="63"/>
      <c r="L1230" s="63"/>
      <c r="M1230" s="63"/>
      <c r="N1230" s="63"/>
      <c r="O1230" s="63"/>
      <c r="P1230" s="63"/>
      <c r="Q1230" s="63"/>
      <c r="R1230" s="63"/>
      <c r="S1230" s="63"/>
      <c r="T1230" s="63"/>
      <c r="U1230" s="63"/>
      <c r="V1230" s="63"/>
      <c r="W1230" s="63"/>
      <c r="X1230" s="63"/>
      <c r="Y1230" s="63"/>
      <c r="Z1230" s="63"/>
      <c r="AA1230" s="63"/>
      <c r="AB1230" s="63"/>
      <c r="AC1230" s="63"/>
      <c r="AD1230" s="63"/>
      <c r="AE1230" s="63"/>
      <c r="AF1230" s="63"/>
      <c r="AG1230" s="63"/>
      <c r="AH1230" s="63"/>
      <c r="AI1230" s="63"/>
      <c r="AJ1230" s="63"/>
      <c r="AK1230" s="63"/>
      <c r="AL1230" s="63"/>
      <c r="AM1230" s="63"/>
      <c r="AN1230" s="63"/>
      <c r="AO1230" s="63"/>
      <c r="AP1230" s="63"/>
      <c r="AQ1230" s="63"/>
      <c r="AR1230" s="63"/>
      <c r="AS1230" s="63"/>
      <c r="AT1230" s="63"/>
      <c r="AU1230" s="63"/>
      <c r="AV1230" s="63"/>
      <c r="AW1230" s="63"/>
      <c r="AX1230" s="63"/>
      <c r="AY1230" s="63"/>
      <c r="AZ1230" s="63"/>
      <c r="BA1230" s="63"/>
      <c r="BB1230" s="63"/>
    </row>
    <row r="1231" spans="1:54" ht="15.75" customHeight="1">
      <c r="A1231" s="83" t="s">
        <v>277</v>
      </c>
      <c r="B1231" s="187" t="s">
        <v>4791</v>
      </c>
      <c r="C1231" s="383"/>
      <c r="D1231" s="383"/>
      <c r="E1231" s="383"/>
      <c r="F1231" s="383"/>
      <c r="G1231" s="383"/>
      <c r="H1231" s="63"/>
      <c r="I1231" s="383"/>
      <c r="J1231" s="63"/>
      <c r="K1231" s="63"/>
      <c r="L1231" s="63"/>
      <c r="M1231" s="63"/>
      <c r="N1231" s="63"/>
      <c r="O1231" s="63"/>
      <c r="P1231" s="63"/>
      <c r="Q1231" s="63"/>
      <c r="R1231" s="63"/>
      <c r="S1231" s="63"/>
      <c r="T1231" s="63"/>
      <c r="U1231" s="63"/>
      <c r="V1231" s="63"/>
      <c r="W1231" s="63"/>
      <c r="X1231" s="63"/>
      <c r="Y1231" s="63"/>
      <c r="Z1231" s="63"/>
      <c r="AA1231" s="63"/>
      <c r="AB1231" s="63"/>
      <c r="AC1231" s="63"/>
      <c r="AD1231" s="63"/>
      <c r="AE1231" s="63"/>
      <c r="AF1231" s="63"/>
      <c r="AG1231" s="63"/>
      <c r="AH1231" s="63"/>
      <c r="AI1231" s="63"/>
      <c r="AJ1231" s="63"/>
      <c r="AK1231" s="63"/>
      <c r="AL1231" s="63"/>
      <c r="AM1231" s="63"/>
      <c r="AN1231" s="63"/>
      <c r="AO1231" s="63"/>
      <c r="AP1231" s="63"/>
      <c r="AQ1231" s="63"/>
      <c r="AR1231" s="63"/>
      <c r="AS1231" s="63"/>
      <c r="AT1231" s="63"/>
      <c r="AU1231" s="63"/>
      <c r="AV1231" s="63"/>
      <c r="AW1231" s="63"/>
      <c r="AX1231" s="63"/>
      <c r="AY1231" s="63"/>
      <c r="AZ1231" s="63"/>
      <c r="BA1231" s="63"/>
      <c r="BB1231" s="63"/>
    </row>
    <row r="1232" spans="1:54" ht="15.75" customHeight="1">
      <c r="H1232" s="63"/>
      <c r="I1232" s="383"/>
      <c r="J1232" s="63"/>
      <c r="K1232" s="63"/>
      <c r="L1232" s="63"/>
      <c r="M1232" s="63"/>
      <c r="N1232" s="63"/>
      <c r="O1232" s="63"/>
      <c r="P1232" s="63"/>
      <c r="Q1232" s="63"/>
      <c r="R1232" s="63"/>
      <c r="S1232" s="63"/>
      <c r="T1232" s="63"/>
      <c r="U1232" s="63"/>
      <c r="V1232" s="63"/>
      <c r="W1232" s="63"/>
      <c r="X1232" s="63"/>
      <c r="Y1232" s="63"/>
      <c r="Z1232" s="63"/>
      <c r="AA1232" s="63"/>
      <c r="AB1232" s="63"/>
      <c r="AC1232" s="63"/>
      <c r="AD1232" s="63"/>
      <c r="AE1232" s="63"/>
      <c r="AF1232" s="63"/>
      <c r="AG1232" s="63"/>
      <c r="AH1232" s="63"/>
      <c r="AI1232" s="63"/>
      <c r="AJ1232" s="63"/>
      <c r="AK1232" s="63"/>
      <c r="AL1232" s="63"/>
      <c r="AM1232" s="63"/>
      <c r="AN1232" s="63"/>
      <c r="AO1232" s="63"/>
      <c r="AP1232" s="63"/>
      <c r="AQ1232" s="63"/>
      <c r="AR1232" s="63"/>
      <c r="AS1232" s="63"/>
      <c r="AT1232" s="63"/>
      <c r="AU1232" s="63"/>
      <c r="AV1232" s="63"/>
      <c r="AW1232" s="63"/>
      <c r="AX1232" s="63"/>
      <c r="AY1232" s="63"/>
      <c r="AZ1232" s="63"/>
      <c r="BA1232" s="63"/>
      <c r="BB1232" s="63"/>
    </row>
    <row r="1233" spans="1:54" ht="15.75" customHeight="1">
      <c r="H1233" s="63"/>
      <c r="I1233" s="383"/>
      <c r="J1233" s="63"/>
      <c r="K1233" s="63"/>
      <c r="L1233" s="63"/>
      <c r="M1233" s="63"/>
      <c r="N1233" s="63"/>
      <c r="O1233" s="63"/>
      <c r="P1233" s="63"/>
      <c r="Q1233" s="63"/>
      <c r="R1233" s="63"/>
      <c r="S1233" s="63"/>
      <c r="T1233" s="63"/>
      <c r="U1233" s="63"/>
      <c r="V1233" s="63"/>
      <c r="W1233" s="63"/>
      <c r="X1233" s="63"/>
      <c r="Y1233" s="63"/>
      <c r="Z1233" s="63"/>
      <c r="AA1233" s="63"/>
      <c r="AB1233" s="63"/>
      <c r="AC1233" s="63"/>
      <c r="AD1233" s="63"/>
      <c r="AE1233" s="63"/>
      <c r="AF1233" s="63"/>
      <c r="AG1233" s="63"/>
      <c r="AH1233" s="63"/>
      <c r="AI1233" s="63"/>
      <c r="AJ1233" s="63"/>
      <c r="AK1233" s="63"/>
      <c r="AL1233" s="63"/>
      <c r="AM1233" s="63"/>
      <c r="AN1233" s="63"/>
      <c r="AO1233" s="63"/>
      <c r="AP1233" s="63"/>
      <c r="AQ1233" s="63"/>
      <c r="AR1233" s="63"/>
      <c r="AS1233" s="63"/>
      <c r="AT1233" s="63"/>
      <c r="AU1233" s="63"/>
      <c r="AV1233" s="63"/>
      <c r="AW1233" s="63"/>
      <c r="AX1233" s="63"/>
      <c r="AY1233" s="63"/>
      <c r="AZ1233" s="63"/>
      <c r="BA1233" s="63"/>
      <c r="BB1233" s="63"/>
    </row>
    <row r="1234" spans="1:54" ht="15.75" customHeight="1">
      <c r="H1234" s="63"/>
      <c r="I1234" s="383"/>
      <c r="J1234" s="63"/>
      <c r="K1234" s="63"/>
      <c r="L1234" s="63"/>
      <c r="M1234" s="63"/>
      <c r="N1234" s="63"/>
      <c r="O1234" s="63"/>
      <c r="P1234" s="63"/>
      <c r="Q1234" s="63"/>
      <c r="R1234" s="63"/>
      <c r="S1234" s="63"/>
      <c r="T1234" s="63"/>
      <c r="U1234" s="63"/>
      <c r="V1234" s="63"/>
      <c r="W1234" s="63"/>
      <c r="X1234" s="63"/>
      <c r="Y1234" s="63"/>
      <c r="Z1234" s="63"/>
      <c r="AA1234" s="63"/>
      <c r="AB1234" s="63"/>
      <c r="AC1234" s="63"/>
      <c r="AD1234" s="63"/>
      <c r="AE1234" s="63"/>
      <c r="AF1234" s="63"/>
      <c r="AG1234" s="63"/>
      <c r="AH1234" s="63"/>
      <c r="AI1234" s="63"/>
      <c r="AJ1234" s="63"/>
      <c r="AK1234" s="63"/>
      <c r="AL1234" s="63"/>
      <c r="AM1234" s="63"/>
      <c r="AN1234" s="63"/>
      <c r="AO1234" s="63"/>
      <c r="AP1234" s="63"/>
      <c r="AQ1234" s="63"/>
      <c r="AR1234" s="63"/>
      <c r="AS1234" s="63"/>
      <c r="AT1234" s="63"/>
      <c r="AU1234" s="63"/>
      <c r="AV1234" s="63"/>
      <c r="AW1234" s="63"/>
      <c r="AX1234" s="63"/>
      <c r="AY1234" s="63"/>
      <c r="AZ1234" s="63"/>
      <c r="BA1234" s="63"/>
      <c r="BB1234" s="63"/>
    </row>
    <row r="1235" spans="1:54" ht="15.75" customHeight="1">
      <c r="H1235" s="63"/>
      <c r="I1235" s="383"/>
      <c r="J1235" s="63"/>
      <c r="K1235" s="63"/>
      <c r="L1235" s="63"/>
      <c r="M1235" s="63"/>
      <c r="N1235" s="63"/>
      <c r="O1235" s="63"/>
      <c r="P1235" s="63"/>
      <c r="Q1235" s="63"/>
      <c r="R1235" s="63"/>
      <c r="S1235" s="63"/>
      <c r="T1235" s="63"/>
      <c r="U1235" s="63"/>
      <c r="V1235" s="63"/>
      <c r="W1235" s="63"/>
      <c r="X1235" s="63"/>
      <c r="Y1235" s="63"/>
      <c r="Z1235" s="63"/>
      <c r="AA1235" s="63"/>
      <c r="AB1235" s="63"/>
      <c r="AC1235" s="63"/>
      <c r="AD1235" s="63"/>
      <c r="AE1235" s="63"/>
      <c r="AF1235" s="63"/>
      <c r="AG1235" s="63"/>
      <c r="AH1235" s="63"/>
      <c r="AI1235" s="63"/>
      <c r="AJ1235" s="63"/>
      <c r="AK1235" s="63"/>
      <c r="AL1235" s="63"/>
      <c r="AM1235" s="63"/>
      <c r="AN1235" s="63"/>
      <c r="AO1235" s="63"/>
      <c r="AP1235" s="63"/>
      <c r="AQ1235" s="63"/>
      <c r="AR1235" s="63"/>
      <c r="AS1235" s="63"/>
      <c r="AT1235" s="63"/>
      <c r="AU1235" s="63"/>
      <c r="AV1235" s="63"/>
      <c r="AW1235" s="63"/>
      <c r="AX1235" s="63"/>
      <c r="AY1235" s="63"/>
      <c r="AZ1235" s="63"/>
      <c r="BA1235" s="63"/>
      <c r="BB1235" s="63"/>
    </row>
    <row r="1236" spans="1:54" ht="15.75" customHeight="1">
      <c r="H1236" s="383"/>
      <c r="I1236" s="383"/>
      <c r="J1236" s="383"/>
      <c r="K1236" s="383"/>
      <c r="L1236" s="63"/>
      <c r="M1236" s="63"/>
      <c r="N1236" s="63"/>
      <c r="O1236" s="63"/>
      <c r="P1236" s="63"/>
      <c r="Q1236" s="63"/>
      <c r="R1236" s="63"/>
      <c r="S1236" s="63"/>
      <c r="T1236" s="63"/>
      <c r="U1236" s="63"/>
      <c r="V1236" s="63"/>
      <c r="W1236" s="63"/>
      <c r="X1236" s="63"/>
      <c r="Y1236" s="63"/>
      <c r="Z1236" s="63"/>
      <c r="AA1236" s="63"/>
      <c r="AB1236" s="63"/>
      <c r="AC1236" s="63"/>
      <c r="AD1236" s="63"/>
      <c r="AE1236" s="63"/>
      <c r="AF1236" s="63"/>
      <c r="AG1236" s="63"/>
      <c r="AH1236" s="63"/>
      <c r="AI1236" s="63"/>
      <c r="AJ1236" s="63"/>
      <c r="AK1236" s="63"/>
      <c r="AL1236" s="63"/>
      <c r="AM1236" s="63"/>
      <c r="AN1236" s="63"/>
      <c r="AO1236" s="63"/>
      <c r="AP1236" s="63"/>
      <c r="AQ1236" s="63"/>
      <c r="AR1236" s="63"/>
      <c r="AS1236" s="63"/>
      <c r="AT1236" s="63"/>
      <c r="AU1236" s="63"/>
      <c r="AV1236" s="63"/>
      <c r="AW1236" s="63"/>
      <c r="AX1236" s="63"/>
      <c r="AY1236" s="63"/>
      <c r="AZ1236" s="63"/>
      <c r="BA1236" s="63"/>
      <c r="BB1236" s="63"/>
    </row>
    <row r="1237" spans="1:54" ht="15.75" customHeight="1">
      <c r="A1237" s="83" t="s">
        <v>4792</v>
      </c>
      <c r="B1237" s="187" t="s">
        <v>4799</v>
      </c>
      <c r="C1237" s="383"/>
      <c r="D1237" s="383"/>
      <c r="E1237" s="383"/>
      <c r="F1237" s="383"/>
      <c r="G1237" s="383"/>
      <c r="H1237" s="63"/>
      <c r="I1237" s="383"/>
      <c r="J1237" s="63"/>
      <c r="K1237" s="63"/>
      <c r="L1237" s="63"/>
      <c r="M1237" s="63"/>
      <c r="N1237" s="63"/>
      <c r="O1237" s="63"/>
      <c r="P1237" s="63"/>
      <c r="Q1237" s="63"/>
      <c r="R1237" s="63"/>
      <c r="S1237" s="63"/>
      <c r="T1237" s="63"/>
      <c r="U1237" s="63"/>
      <c r="V1237" s="63"/>
      <c r="W1237" s="63"/>
      <c r="X1237" s="63"/>
      <c r="Y1237" s="63"/>
      <c r="Z1237" s="63"/>
      <c r="AA1237" s="63"/>
      <c r="AB1237" s="63"/>
      <c r="AC1237" s="63"/>
      <c r="AD1237" s="63"/>
      <c r="AE1237" s="63"/>
      <c r="AF1237" s="63"/>
      <c r="AG1237" s="63"/>
      <c r="AH1237" s="63"/>
      <c r="AI1237" s="63"/>
      <c r="AJ1237" s="63"/>
      <c r="AK1237" s="63"/>
      <c r="AL1237" s="63"/>
      <c r="AM1237" s="63"/>
      <c r="AN1237" s="63"/>
      <c r="AO1237" s="63"/>
      <c r="AP1237" s="63"/>
      <c r="AQ1237" s="63"/>
      <c r="AR1237" s="63"/>
      <c r="AS1237" s="63"/>
      <c r="AT1237" s="63"/>
      <c r="AU1237" s="63"/>
      <c r="AV1237" s="63"/>
      <c r="AW1237" s="63"/>
      <c r="AX1237" s="63"/>
      <c r="AY1237" s="63"/>
      <c r="AZ1237" s="63"/>
      <c r="BA1237" s="63"/>
      <c r="BB1237" s="63"/>
    </row>
    <row r="1238" spans="1:54" ht="15.75" customHeight="1">
      <c r="A1238" s="83" t="s">
        <v>4802</v>
      </c>
      <c r="B1238" s="239" t="s">
        <v>3088</v>
      </c>
      <c r="G1238">
        <v>38</v>
      </c>
      <c r="H1238" s="63"/>
      <c r="I1238" s="383"/>
      <c r="J1238" s="63"/>
      <c r="K1238" s="63"/>
      <c r="L1238" s="63"/>
      <c r="M1238" s="63"/>
      <c r="N1238" s="63"/>
      <c r="O1238" s="63"/>
      <c r="P1238" s="63"/>
      <c r="Q1238" s="63"/>
      <c r="R1238" s="63"/>
      <c r="S1238" s="63"/>
      <c r="T1238" s="63"/>
      <c r="U1238" s="63"/>
      <c r="V1238" s="63"/>
      <c r="W1238" s="63"/>
      <c r="X1238" s="63"/>
      <c r="Y1238" s="63"/>
      <c r="Z1238" s="63"/>
      <c r="AA1238" s="63"/>
      <c r="AB1238" s="63"/>
      <c r="AC1238" s="63"/>
      <c r="AD1238" s="63"/>
      <c r="AE1238" s="63"/>
      <c r="AF1238" s="63"/>
      <c r="AG1238" s="63"/>
      <c r="AH1238" s="63"/>
      <c r="AI1238" s="63"/>
      <c r="AJ1238" s="63"/>
      <c r="AK1238" s="63"/>
      <c r="AL1238" s="63"/>
      <c r="AM1238" s="63"/>
      <c r="AN1238" s="63"/>
      <c r="AO1238" s="63"/>
      <c r="AP1238" s="63"/>
      <c r="AQ1238" s="63"/>
      <c r="AR1238" s="63"/>
      <c r="AS1238" s="63"/>
      <c r="AT1238" s="63"/>
      <c r="AU1238" s="63"/>
      <c r="AV1238" s="63"/>
      <c r="AW1238" s="63"/>
      <c r="AX1238" s="63"/>
      <c r="AY1238" s="63"/>
      <c r="AZ1238" s="63"/>
      <c r="BA1238" s="63"/>
      <c r="BB1238" s="63"/>
    </row>
    <row r="1239" spans="1:54" ht="15.75" customHeight="1">
      <c r="A1239" s="83" t="s">
        <v>4810</v>
      </c>
      <c r="B1239" s="239" t="s">
        <v>2980</v>
      </c>
      <c r="H1239" s="63"/>
      <c r="I1239" s="383"/>
      <c r="J1239" s="63"/>
      <c r="K1239" s="63"/>
      <c r="L1239" s="63"/>
      <c r="M1239" s="63"/>
      <c r="N1239" s="63"/>
      <c r="O1239" s="63"/>
      <c r="P1239" s="63"/>
      <c r="Q1239" s="63"/>
      <c r="R1239" s="63"/>
      <c r="S1239" s="63"/>
      <c r="T1239" s="63"/>
      <c r="U1239" s="63"/>
      <c r="V1239" s="63"/>
      <c r="W1239" s="63"/>
      <c r="X1239" s="63"/>
      <c r="Y1239" s="63"/>
      <c r="Z1239" s="63"/>
      <c r="AA1239" s="63"/>
      <c r="AB1239" s="63"/>
      <c r="AC1239" s="63"/>
      <c r="AD1239" s="63"/>
      <c r="AE1239" s="63"/>
      <c r="AF1239" s="63"/>
      <c r="AG1239" s="63"/>
      <c r="AH1239" s="63"/>
      <c r="AI1239" s="63"/>
      <c r="AJ1239" s="63"/>
      <c r="AK1239" s="63"/>
      <c r="AL1239" s="63"/>
      <c r="AM1239" s="63"/>
      <c r="AN1239" s="63"/>
      <c r="AO1239" s="63"/>
      <c r="AP1239" s="63"/>
      <c r="AQ1239" s="63"/>
      <c r="AR1239" s="63"/>
      <c r="AS1239" s="63"/>
      <c r="AT1239" s="63"/>
      <c r="AU1239" s="63"/>
      <c r="AV1239" s="63"/>
      <c r="AW1239" s="63"/>
      <c r="AX1239" s="63"/>
      <c r="AY1239" s="63"/>
      <c r="AZ1239" s="63"/>
      <c r="BA1239" s="63"/>
      <c r="BB1239" s="63"/>
    </row>
    <row r="1240" spans="1:54" ht="15.75" customHeight="1">
      <c r="A1240" s="83" t="s">
        <v>4820</v>
      </c>
      <c r="B1240" s="239" t="s">
        <v>4819</v>
      </c>
      <c r="E1240">
        <v>8.5</v>
      </c>
      <c r="G1240" s="189" t="s">
        <v>935</v>
      </c>
      <c r="H1240" s="63"/>
      <c r="I1240" s="383"/>
      <c r="J1240" s="63"/>
      <c r="K1240" s="63"/>
      <c r="L1240" s="63"/>
      <c r="M1240" s="63"/>
      <c r="N1240" s="63"/>
      <c r="O1240" s="63"/>
      <c r="P1240" s="63"/>
      <c r="Q1240" s="63"/>
      <c r="R1240" s="63"/>
      <c r="S1240" s="63"/>
      <c r="T1240" s="63"/>
      <c r="U1240" s="63"/>
      <c r="V1240" s="63"/>
      <c r="W1240" s="63"/>
      <c r="X1240" s="63"/>
      <c r="Y1240" s="63"/>
      <c r="Z1240" s="63"/>
      <c r="AA1240" s="63"/>
      <c r="AB1240" s="63"/>
      <c r="AC1240" s="63"/>
      <c r="AD1240" s="63"/>
      <c r="AE1240" s="63"/>
      <c r="AF1240" s="63"/>
      <c r="AG1240" s="63"/>
      <c r="AH1240" s="63"/>
      <c r="AI1240" s="63"/>
      <c r="AJ1240" s="63"/>
      <c r="AK1240" s="63"/>
      <c r="AL1240" s="63"/>
      <c r="AM1240" s="63"/>
      <c r="AN1240" s="63"/>
      <c r="AO1240" s="63"/>
      <c r="AP1240" s="63"/>
      <c r="AQ1240" s="63"/>
      <c r="AR1240" s="63"/>
      <c r="AS1240" s="63"/>
      <c r="AT1240" s="63"/>
      <c r="AU1240" s="63"/>
      <c r="AV1240" s="63"/>
      <c r="AW1240" s="63"/>
      <c r="AX1240" s="63"/>
      <c r="AY1240" s="63"/>
      <c r="AZ1240" s="63"/>
      <c r="BA1240" s="63"/>
      <c r="BB1240" s="63"/>
    </row>
    <row r="1241" spans="1:54" ht="15.75" customHeight="1">
      <c r="A1241" s="83" t="s">
        <v>4830</v>
      </c>
      <c r="B1241" s="187" t="s">
        <v>2980</v>
      </c>
      <c r="C1241" s="63"/>
      <c r="D1241" s="63"/>
      <c r="E1241" s="63"/>
      <c r="F1241" s="63"/>
      <c r="G1241" s="63"/>
      <c r="H1241" s="63"/>
      <c r="I1241" s="383"/>
      <c r="J1241" s="63"/>
      <c r="K1241" s="63"/>
      <c r="L1241" s="63"/>
      <c r="M1241" s="63"/>
      <c r="N1241" s="63"/>
      <c r="O1241" s="63"/>
      <c r="P1241" s="63"/>
      <c r="Q1241" s="63"/>
      <c r="R1241" s="63"/>
      <c r="S1241" s="63"/>
      <c r="T1241" s="63"/>
      <c r="U1241" s="63"/>
      <c r="V1241" s="63"/>
      <c r="W1241" s="63"/>
      <c r="X1241" s="63"/>
      <c r="Y1241" s="63"/>
      <c r="Z1241" s="63"/>
      <c r="AA1241" s="63"/>
      <c r="AB1241" s="63"/>
      <c r="AC1241" s="63"/>
      <c r="AD1241" s="63"/>
      <c r="AE1241" s="63"/>
      <c r="AF1241" s="63"/>
      <c r="AG1241" s="63"/>
      <c r="AH1241" s="63"/>
      <c r="AI1241" s="63"/>
      <c r="AJ1241" s="63"/>
      <c r="AK1241" s="63"/>
      <c r="AL1241" s="63"/>
      <c r="AM1241" s="63"/>
      <c r="AN1241" s="63"/>
      <c r="AO1241" s="63"/>
      <c r="AP1241" s="63"/>
      <c r="AQ1241" s="63"/>
      <c r="AR1241" s="63"/>
      <c r="AS1241" s="63"/>
      <c r="AT1241" s="63"/>
      <c r="AU1241" s="63"/>
      <c r="AV1241" s="63"/>
      <c r="AW1241" s="63"/>
      <c r="AX1241" s="63"/>
      <c r="AY1241" s="63"/>
      <c r="AZ1241" s="63"/>
      <c r="BA1241" s="63"/>
      <c r="BB1241" s="63"/>
    </row>
    <row r="1242" spans="1:54" ht="15.75" customHeight="1">
      <c r="A1242" s="83" t="s">
        <v>4838</v>
      </c>
      <c r="B1242" s="187" t="s">
        <v>3088</v>
      </c>
      <c r="C1242" s="63"/>
      <c r="D1242" s="63"/>
      <c r="E1242" s="63"/>
      <c r="F1242" s="63">
        <v>37</v>
      </c>
      <c r="G1242" s="63">
        <v>37</v>
      </c>
      <c r="H1242" s="63"/>
      <c r="I1242" s="383"/>
      <c r="J1242" s="63"/>
      <c r="K1242" s="63"/>
      <c r="L1242" s="63"/>
      <c r="M1242" s="63"/>
      <c r="N1242" s="63"/>
      <c r="O1242" s="63"/>
      <c r="P1242" s="63"/>
      <c r="Q1242" s="63"/>
      <c r="R1242" s="63"/>
      <c r="S1242" s="63"/>
      <c r="T1242" s="63"/>
      <c r="U1242" s="63"/>
      <c r="V1242" s="63"/>
      <c r="W1242" s="63"/>
      <c r="X1242" s="63"/>
      <c r="Y1242" s="63"/>
      <c r="Z1242" s="63"/>
      <c r="AA1242" s="63"/>
      <c r="AB1242" s="63"/>
      <c r="AC1242" s="63"/>
      <c r="AD1242" s="63"/>
      <c r="AE1242" s="63"/>
      <c r="AF1242" s="63"/>
      <c r="AG1242" s="63"/>
      <c r="AH1242" s="63"/>
      <c r="AI1242" s="63"/>
      <c r="AJ1242" s="63"/>
      <c r="AK1242" s="63"/>
      <c r="AL1242" s="63"/>
      <c r="AM1242" s="63"/>
      <c r="AN1242" s="63"/>
      <c r="AO1242" s="63"/>
      <c r="AP1242" s="63"/>
      <c r="AQ1242" s="63"/>
      <c r="AR1242" s="63"/>
      <c r="AS1242" s="63"/>
      <c r="AT1242" s="63"/>
      <c r="AU1242" s="63"/>
      <c r="AV1242" s="63"/>
      <c r="AW1242" s="63"/>
      <c r="AX1242" s="63"/>
      <c r="AY1242" s="63"/>
      <c r="AZ1242" s="63"/>
      <c r="BA1242" s="63"/>
      <c r="BB1242" s="63"/>
    </row>
    <row r="1243" spans="1:54" ht="15.75" customHeight="1">
      <c r="A1243" s="83" t="s">
        <v>4846</v>
      </c>
      <c r="B1243" s="187" t="s">
        <v>4791</v>
      </c>
      <c r="C1243" s="63"/>
      <c r="D1243" s="63"/>
      <c r="E1243" s="63"/>
      <c r="F1243" s="84" t="s">
        <v>4845</v>
      </c>
      <c r="G1243" s="63"/>
      <c r="H1243" s="63"/>
      <c r="I1243" s="383"/>
      <c r="J1243" s="63"/>
      <c r="K1243" s="63"/>
      <c r="L1243" s="63"/>
      <c r="M1243" s="63"/>
      <c r="N1243" s="63"/>
      <c r="O1243" s="63"/>
      <c r="P1243" s="63"/>
      <c r="Q1243" s="63"/>
      <c r="R1243" s="63"/>
      <c r="S1243" s="63"/>
      <c r="T1243" s="63"/>
      <c r="U1243" s="63"/>
      <c r="V1243" s="63"/>
      <c r="W1243" s="63"/>
      <c r="X1243" s="63"/>
      <c r="Y1243" s="63"/>
      <c r="Z1243" s="63"/>
      <c r="AA1243" s="63"/>
      <c r="AB1243" s="63"/>
      <c r="AC1243" s="63"/>
      <c r="AD1243" s="63"/>
      <c r="AE1243" s="63"/>
      <c r="AF1243" s="63"/>
      <c r="AG1243" s="63"/>
      <c r="AH1243" s="63"/>
      <c r="AI1243" s="63"/>
      <c r="AJ1243" s="63"/>
      <c r="AK1243" s="63"/>
      <c r="AL1243" s="63"/>
      <c r="AM1243" s="63"/>
      <c r="AN1243" s="63"/>
      <c r="AO1243" s="63"/>
      <c r="AP1243" s="63"/>
      <c r="AQ1243" s="63"/>
      <c r="AR1243" s="63"/>
      <c r="AS1243" s="63"/>
      <c r="AT1243" s="63"/>
      <c r="AU1243" s="63"/>
      <c r="AV1243" s="63"/>
      <c r="AW1243" s="63"/>
      <c r="AX1243" s="63"/>
      <c r="AY1243" s="63"/>
      <c r="AZ1243" s="63"/>
      <c r="BA1243" s="63"/>
      <c r="BB1243" s="63"/>
    </row>
    <row r="1244" spans="1:54" ht="15.75" customHeight="1">
      <c r="A1244" s="83" t="s">
        <v>4853</v>
      </c>
      <c r="B1244" s="187" t="s">
        <v>3088</v>
      </c>
      <c r="C1244" s="63"/>
      <c r="D1244" s="63"/>
      <c r="E1244" s="63"/>
      <c r="F1244" s="84" t="s">
        <v>869</v>
      </c>
      <c r="G1244" s="84" t="s">
        <v>869</v>
      </c>
      <c r="H1244" s="63"/>
      <c r="I1244" s="383"/>
      <c r="J1244" s="63"/>
      <c r="K1244" s="63"/>
      <c r="L1244" s="63"/>
      <c r="M1244" s="63"/>
      <c r="N1244" s="63"/>
      <c r="O1244" s="63"/>
      <c r="P1244" s="63"/>
      <c r="Q1244" s="63"/>
      <c r="R1244" s="63"/>
      <c r="S1244" s="63"/>
      <c r="T1244" s="63"/>
      <c r="U1244" s="63"/>
      <c r="V1244" s="63"/>
      <c r="W1244" s="63"/>
      <c r="X1244" s="63"/>
      <c r="Y1244" s="63"/>
      <c r="Z1244" s="63"/>
      <c r="AA1244" s="63"/>
      <c r="AB1244" s="63"/>
      <c r="AC1244" s="63"/>
      <c r="AD1244" s="63"/>
      <c r="AE1244" s="63"/>
      <c r="AF1244" s="63"/>
      <c r="AG1244" s="63"/>
      <c r="AH1244" s="63"/>
      <c r="AI1244" s="63"/>
      <c r="AJ1244" s="63"/>
      <c r="AK1244" s="63"/>
      <c r="AL1244" s="63"/>
      <c r="AM1244" s="63"/>
      <c r="AN1244" s="63"/>
      <c r="AO1244" s="63"/>
      <c r="AP1244" s="63"/>
      <c r="AQ1244" s="63"/>
      <c r="AR1244" s="63"/>
      <c r="AS1244" s="63"/>
      <c r="AT1244" s="63"/>
      <c r="AU1244" s="63"/>
      <c r="AV1244" s="63"/>
      <c r="AW1244" s="63"/>
      <c r="AX1244" s="63"/>
      <c r="AY1244" s="63"/>
      <c r="AZ1244" s="63"/>
      <c r="BA1244" s="63"/>
      <c r="BB1244" s="63"/>
    </row>
    <row r="1245" spans="1:54" ht="15.75" customHeight="1">
      <c r="A1245" s="208" t="s">
        <v>4863</v>
      </c>
      <c r="B1245" s="187" t="s">
        <v>4862</v>
      </c>
      <c r="C1245" s="63"/>
      <c r="D1245" s="63"/>
      <c r="E1245" s="63"/>
      <c r="F1245" s="63"/>
      <c r="G1245" s="63">
        <v>39</v>
      </c>
      <c r="H1245" s="63"/>
      <c r="I1245" s="38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row>
    <row r="1246" spans="1:54" ht="15.75" customHeight="1">
      <c r="A1246" s="208" t="s">
        <v>4870</v>
      </c>
      <c r="B1246" s="187" t="s">
        <v>3088</v>
      </c>
      <c r="C1246" s="63"/>
      <c r="D1246" s="63">
        <v>3250</v>
      </c>
      <c r="E1246" s="63">
        <v>27</v>
      </c>
      <c r="F1246" s="63">
        <v>38</v>
      </c>
      <c r="G1246" s="84" t="s">
        <v>4869</v>
      </c>
      <c r="H1246" s="63"/>
      <c r="I1246" s="383"/>
      <c r="J1246" s="63"/>
      <c r="K1246" s="63"/>
      <c r="L1246" s="63"/>
      <c r="M1246" s="63"/>
      <c r="N1246" s="63"/>
      <c r="O1246" s="63"/>
      <c r="P1246" s="63"/>
      <c r="Q1246" s="63"/>
      <c r="R1246" s="63"/>
      <c r="S1246" s="63"/>
      <c r="T1246" s="63"/>
      <c r="U1246" s="63"/>
      <c r="V1246" s="63"/>
      <c r="W1246" s="63"/>
      <c r="X1246" s="63"/>
      <c r="Y1246" s="63"/>
      <c r="Z1246" s="63"/>
      <c r="AA1246" s="63"/>
      <c r="AB1246" s="63"/>
      <c r="AC1246" s="63"/>
      <c r="AD1246" s="63"/>
      <c r="AE1246" s="63"/>
      <c r="AF1246" s="63"/>
      <c r="AG1246" s="63"/>
      <c r="AH1246" s="63"/>
      <c r="AI1246" s="63"/>
      <c r="AJ1246" s="63"/>
      <c r="AK1246" s="63"/>
      <c r="AL1246" s="63"/>
      <c r="AM1246" s="63"/>
      <c r="AN1246" s="63"/>
      <c r="AO1246" s="63"/>
      <c r="AP1246" s="63"/>
      <c r="AQ1246" s="63"/>
      <c r="AR1246" s="63"/>
      <c r="AS1246" s="63"/>
      <c r="AT1246" s="63"/>
      <c r="AU1246" s="63"/>
      <c r="AV1246" s="63"/>
      <c r="AW1246" s="63"/>
      <c r="AX1246" s="63"/>
      <c r="AY1246" s="63"/>
      <c r="AZ1246" s="63"/>
      <c r="BA1246" s="63"/>
      <c r="BB1246" s="63"/>
    </row>
    <row r="1247" spans="1:54" ht="15.75" customHeight="1">
      <c r="A1247" s="208" t="s">
        <v>4876</v>
      </c>
      <c r="B1247" s="187" t="s">
        <v>2980</v>
      </c>
      <c r="C1247" s="63"/>
      <c r="D1247" s="63"/>
      <c r="E1247" s="63"/>
      <c r="F1247" s="63"/>
      <c r="G1247" s="63"/>
      <c r="H1247" s="63"/>
      <c r="I1247" s="383"/>
      <c r="J1247" s="63"/>
      <c r="K1247" s="63"/>
      <c r="L1247" s="63"/>
      <c r="M1247" s="63"/>
      <c r="N1247" s="63"/>
      <c r="O1247" s="63"/>
      <c r="P1247" s="63"/>
      <c r="Q1247" s="63"/>
      <c r="R1247" s="63"/>
      <c r="S1247" s="63"/>
      <c r="T1247" s="63"/>
      <c r="U1247" s="63"/>
      <c r="V1247" s="63"/>
      <c r="W1247" s="63"/>
      <c r="X1247" s="63"/>
      <c r="Y1247" s="63"/>
      <c r="Z1247" s="63"/>
      <c r="AA1247" s="63"/>
      <c r="AB1247" s="63"/>
      <c r="AC1247" s="63"/>
      <c r="AD1247" s="63"/>
      <c r="AE1247" s="63"/>
      <c r="AF1247" s="63"/>
      <c r="AG1247" s="63"/>
      <c r="AH1247" s="63"/>
      <c r="AI1247" s="63"/>
      <c r="AJ1247" s="63"/>
      <c r="AK1247" s="63"/>
      <c r="AL1247" s="63"/>
      <c r="AM1247" s="63"/>
      <c r="AN1247" s="63"/>
      <c r="AO1247" s="63"/>
      <c r="AP1247" s="63"/>
      <c r="AQ1247" s="63"/>
      <c r="AR1247" s="63"/>
      <c r="AS1247" s="63"/>
      <c r="AT1247" s="63"/>
      <c r="AU1247" s="63"/>
      <c r="AV1247" s="63"/>
      <c r="AW1247" s="63"/>
      <c r="AX1247" s="63"/>
      <c r="AY1247" s="63"/>
      <c r="AZ1247" s="63"/>
      <c r="BA1247" s="63"/>
      <c r="BB1247" s="63"/>
    </row>
    <row r="1248" spans="1:54" ht="15.75" customHeight="1">
      <c r="A1248" s="208" t="s">
        <v>4885</v>
      </c>
      <c r="B1248" s="187" t="s">
        <v>890</v>
      </c>
      <c r="C1248" s="63"/>
      <c r="D1248" s="63"/>
      <c r="E1248" s="63">
        <v>4</v>
      </c>
      <c r="F1248" s="63"/>
      <c r="G1248" s="63">
        <v>38</v>
      </c>
      <c r="H1248" s="63"/>
      <c r="I1248" s="383"/>
      <c r="J1248" s="63"/>
      <c r="K1248" s="63"/>
      <c r="L1248" s="63"/>
      <c r="M1248" s="63"/>
      <c r="N1248" s="63"/>
      <c r="O1248" s="63"/>
      <c r="P1248" s="63"/>
      <c r="Q1248" s="63"/>
      <c r="R1248" s="63"/>
      <c r="S1248" s="63"/>
      <c r="T1248" s="63"/>
      <c r="U1248" s="63"/>
      <c r="V1248" s="63"/>
      <c r="W1248" s="63"/>
      <c r="X1248" s="63"/>
      <c r="Y1248" s="63"/>
      <c r="Z1248" s="63"/>
      <c r="AA1248" s="63"/>
      <c r="AB1248" s="63"/>
      <c r="AC1248" s="63"/>
      <c r="AD1248" s="63"/>
      <c r="AE1248" s="63"/>
      <c r="AF1248" s="63"/>
      <c r="AG1248" s="63"/>
      <c r="AH1248" s="63"/>
      <c r="AI1248" s="63"/>
      <c r="AJ1248" s="63"/>
      <c r="AK1248" s="63"/>
      <c r="AL1248" s="63"/>
      <c r="AM1248" s="63"/>
      <c r="AN1248" s="63"/>
      <c r="AO1248" s="63"/>
      <c r="AP1248" s="63"/>
      <c r="AQ1248" s="63"/>
      <c r="AR1248" s="63"/>
      <c r="AS1248" s="63"/>
      <c r="AT1248" s="63"/>
      <c r="AU1248" s="63"/>
      <c r="AV1248" s="63"/>
      <c r="AW1248" s="63"/>
      <c r="AX1248" s="63"/>
      <c r="AY1248" s="63"/>
      <c r="AZ1248" s="63"/>
      <c r="BA1248" s="63"/>
      <c r="BB1248" s="63"/>
    </row>
    <row r="1249" spans="1:54" ht="15.75" customHeight="1">
      <c r="A1249" s="208" t="s">
        <v>4895</v>
      </c>
      <c r="B1249" s="187" t="s">
        <v>2980</v>
      </c>
      <c r="C1249" s="63"/>
      <c r="D1249" s="63"/>
      <c r="E1249" s="63"/>
      <c r="F1249" s="63"/>
      <c r="G1249" s="63"/>
      <c r="H1249" s="63"/>
      <c r="I1249" s="383"/>
      <c r="J1249" s="63"/>
      <c r="K1249" s="63"/>
      <c r="L1249" s="63"/>
      <c r="M1249" s="63"/>
      <c r="N1249" s="63"/>
      <c r="O1249" s="63"/>
      <c r="P1249" s="63"/>
      <c r="Q1249" s="63"/>
      <c r="R1249" s="63"/>
      <c r="S1249" s="63"/>
      <c r="T1249" s="63"/>
      <c r="U1249" s="63"/>
      <c r="V1249" s="63"/>
      <c r="W1249" s="63"/>
      <c r="X1249" s="63"/>
      <c r="Y1249" s="63"/>
      <c r="Z1249" s="63"/>
      <c r="AA1249" s="63"/>
      <c r="AB1249" s="63"/>
      <c r="AC1249" s="63"/>
      <c r="AD1249" s="63"/>
      <c r="AE1249" s="63"/>
      <c r="AF1249" s="63"/>
      <c r="AG1249" s="63"/>
      <c r="AH1249" s="63"/>
      <c r="AI1249" s="63"/>
      <c r="AJ1249" s="63"/>
      <c r="AK1249" s="63"/>
      <c r="AL1249" s="63"/>
      <c r="AM1249" s="63"/>
      <c r="AN1249" s="63"/>
      <c r="AO1249" s="63"/>
      <c r="AP1249" s="63"/>
      <c r="AQ1249" s="63"/>
      <c r="AR1249" s="63"/>
      <c r="AS1249" s="63"/>
      <c r="AT1249" s="63"/>
      <c r="AU1249" s="63"/>
      <c r="AV1249" s="63"/>
      <c r="AW1249" s="63"/>
      <c r="AX1249" s="63"/>
      <c r="AY1249" s="63"/>
      <c r="AZ1249" s="63"/>
      <c r="BA1249" s="63"/>
      <c r="BB1249" s="63"/>
    </row>
    <row r="1250" spans="1:54" ht="15.75" customHeight="1">
      <c r="A1250" s="83" t="s">
        <v>4901</v>
      </c>
      <c r="B1250" s="187" t="s">
        <v>2980</v>
      </c>
      <c r="C1250" s="63"/>
      <c r="D1250" s="63"/>
      <c r="E1250" s="63"/>
      <c r="F1250" s="63"/>
      <c r="G1250" s="63"/>
      <c r="H1250" s="63"/>
      <c r="I1250" s="383"/>
      <c r="J1250" s="63"/>
      <c r="K1250" s="63"/>
      <c r="L1250" s="63"/>
      <c r="M1250" s="63"/>
      <c r="N1250" s="63"/>
      <c r="O1250" s="63"/>
      <c r="P1250" s="63"/>
      <c r="Q1250" s="63"/>
      <c r="R1250" s="63"/>
      <c r="S1250" s="63"/>
      <c r="T1250" s="63"/>
      <c r="U1250" s="63"/>
      <c r="V1250" s="63"/>
      <c r="W1250" s="63"/>
      <c r="X1250" s="63"/>
      <c r="Y1250" s="63"/>
      <c r="Z1250" s="63"/>
      <c r="AA1250" s="63"/>
      <c r="AB1250" s="63"/>
      <c r="AC1250" s="63"/>
      <c r="AD1250" s="63"/>
      <c r="AE1250" s="63"/>
      <c r="AF1250" s="63"/>
      <c r="AG1250" s="63"/>
      <c r="AH1250" s="63"/>
      <c r="AI1250" s="63"/>
      <c r="AJ1250" s="63"/>
      <c r="AK1250" s="63"/>
      <c r="AL1250" s="63"/>
      <c r="AM1250" s="63"/>
      <c r="AN1250" s="63"/>
      <c r="AO1250" s="63"/>
      <c r="AP1250" s="63"/>
      <c r="AQ1250" s="63"/>
      <c r="AR1250" s="63"/>
      <c r="AS1250" s="63"/>
      <c r="AT1250" s="63"/>
      <c r="AU1250" s="63"/>
      <c r="AV1250" s="63"/>
      <c r="AW1250" s="63"/>
      <c r="AX1250" s="63"/>
      <c r="AY1250" s="63"/>
      <c r="AZ1250" s="63"/>
      <c r="BA1250" s="63"/>
      <c r="BB1250" s="63"/>
    </row>
    <row r="1251" spans="1:54" ht="15.75" customHeight="1">
      <c r="A1251" s="83" t="s">
        <v>4912</v>
      </c>
      <c r="B1251" s="235"/>
      <c r="C1251" s="422" t="s">
        <v>4916</v>
      </c>
      <c r="D1251" s="63"/>
      <c r="E1251" s="63"/>
      <c r="F1251" s="63"/>
      <c r="G1251" s="63"/>
      <c r="H1251" s="63"/>
      <c r="I1251" s="383"/>
      <c r="J1251" s="63"/>
      <c r="K1251" s="63"/>
      <c r="L1251" s="63"/>
      <c r="M1251" s="63"/>
      <c r="N1251" s="63"/>
      <c r="O1251" s="63"/>
      <c r="P1251" s="63"/>
      <c r="Q1251" s="63"/>
      <c r="R1251" s="63"/>
      <c r="S1251" s="63"/>
      <c r="T1251" s="63"/>
      <c r="U1251" s="63"/>
      <c r="V1251" s="63"/>
      <c r="W1251" s="63"/>
      <c r="X1251" s="63"/>
      <c r="Y1251" s="63"/>
      <c r="Z1251" s="63"/>
      <c r="AA1251" s="63"/>
      <c r="AB1251" s="63"/>
      <c r="AC1251" s="63"/>
      <c r="AD1251" s="63"/>
      <c r="AE1251" s="63"/>
      <c r="AF1251" s="63"/>
      <c r="AG1251" s="63"/>
      <c r="AH1251" s="63"/>
      <c r="AI1251" s="63"/>
      <c r="AJ1251" s="63"/>
      <c r="AK1251" s="63"/>
      <c r="AL1251" s="63"/>
      <c r="AM1251" s="63"/>
      <c r="AN1251" s="63"/>
      <c r="AO1251" s="63"/>
      <c r="AP1251" s="63"/>
      <c r="AQ1251" s="63"/>
      <c r="AR1251" s="63"/>
      <c r="AS1251" s="63"/>
      <c r="AT1251" s="63"/>
      <c r="AU1251" s="63"/>
      <c r="AV1251" s="63"/>
      <c r="AW1251" s="63"/>
      <c r="AX1251" s="63"/>
      <c r="AY1251" s="63"/>
      <c r="AZ1251" s="63"/>
      <c r="BA1251" s="63"/>
      <c r="BB1251" s="63"/>
    </row>
    <row r="1252" spans="1:54" ht="15.75" customHeight="1">
      <c r="A1252" s="83" t="s">
        <v>4918</v>
      </c>
      <c r="B1252" s="235"/>
      <c r="C1252" s="84" t="s">
        <v>4929</v>
      </c>
      <c r="D1252" s="84" t="s">
        <v>4928</v>
      </c>
      <c r="E1252" s="63"/>
      <c r="F1252" s="63"/>
      <c r="G1252" s="63"/>
      <c r="H1252" s="63"/>
      <c r="I1252" s="383"/>
      <c r="J1252" s="63"/>
      <c r="K1252" s="63"/>
      <c r="L1252" s="63"/>
      <c r="M1252" s="63"/>
      <c r="N1252" s="63"/>
      <c r="O1252" s="63"/>
      <c r="P1252" s="63"/>
      <c r="Q1252" s="63"/>
      <c r="R1252" s="63"/>
      <c r="S1252" s="63"/>
      <c r="T1252" s="63"/>
      <c r="U1252" s="63"/>
      <c r="V1252" s="63"/>
      <c r="W1252" s="63"/>
      <c r="X1252" s="63"/>
      <c r="Y1252" s="63"/>
      <c r="Z1252" s="63"/>
      <c r="AA1252" s="63"/>
      <c r="AB1252" s="63"/>
      <c r="AC1252" s="63"/>
      <c r="AD1252" s="63"/>
      <c r="AE1252" s="63"/>
      <c r="AF1252" s="63"/>
      <c r="AG1252" s="63"/>
      <c r="AH1252" s="63"/>
      <c r="AI1252" s="63"/>
      <c r="AJ1252" s="63"/>
      <c r="AK1252" s="63"/>
      <c r="AL1252" s="63"/>
      <c r="AM1252" s="63"/>
      <c r="AN1252" s="63"/>
      <c r="AO1252" s="63"/>
      <c r="AP1252" s="63"/>
      <c r="AQ1252" s="63"/>
      <c r="AR1252" s="63"/>
      <c r="AS1252" s="63"/>
      <c r="AT1252" s="63"/>
      <c r="AU1252" s="63"/>
      <c r="AV1252" s="63"/>
      <c r="AW1252" s="63"/>
      <c r="AX1252" s="63"/>
      <c r="AY1252" s="63"/>
      <c r="AZ1252" s="63"/>
      <c r="BA1252" s="63"/>
      <c r="BB1252" s="63"/>
    </row>
    <row r="1253" spans="1:54" ht="15.75" customHeight="1">
      <c r="A1253" s="83" t="s">
        <v>4933</v>
      </c>
      <c r="B1253" s="187"/>
      <c r="C1253" s="84" t="s">
        <v>4952</v>
      </c>
      <c r="D1253" s="63">
        <v>3200</v>
      </c>
      <c r="E1253" s="63"/>
      <c r="F1253" s="63"/>
      <c r="G1253" s="63"/>
      <c r="H1253" s="63"/>
      <c r="I1253" s="84" t="s">
        <v>735</v>
      </c>
      <c r="J1253" s="63"/>
      <c r="K1253" s="63"/>
      <c r="L1253" s="63"/>
      <c r="M1253" s="63"/>
      <c r="N1253" s="63"/>
      <c r="O1253" s="63"/>
      <c r="P1253" s="63"/>
      <c r="Q1253" s="63"/>
      <c r="R1253" s="63"/>
      <c r="S1253" s="63"/>
      <c r="T1253" s="63"/>
      <c r="U1253" s="63"/>
      <c r="V1253" s="63"/>
      <c r="W1253" s="63"/>
      <c r="X1253" s="63"/>
      <c r="Y1253" s="63"/>
      <c r="Z1253" s="63"/>
      <c r="AA1253" s="63"/>
      <c r="AB1253" s="63"/>
      <c r="AC1253" s="63"/>
      <c r="AD1253" s="63"/>
      <c r="AE1253" s="63"/>
      <c r="AF1253" s="63"/>
      <c r="AG1253" s="63"/>
      <c r="AH1253" s="63"/>
      <c r="AI1253" s="63"/>
      <c r="AJ1253" s="63"/>
      <c r="AK1253" s="63"/>
      <c r="AL1253" s="63"/>
      <c r="AM1253" s="63"/>
      <c r="AN1253" s="63"/>
      <c r="AO1253" s="63"/>
      <c r="AP1253" s="63"/>
      <c r="AQ1253" s="63"/>
      <c r="AR1253" s="63"/>
      <c r="AS1253" s="63"/>
      <c r="AT1253" s="63"/>
      <c r="AU1253" s="63"/>
      <c r="AV1253" s="63"/>
      <c r="AW1253" s="63"/>
      <c r="AX1253" s="63"/>
      <c r="AY1253" s="63"/>
      <c r="AZ1253" s="63"/>
      <c r="BA1253" s="63"/>
      <c r="BB1253" s="63"/>
    </row>
    <row r="1254" spans="1:54" ht="15.75" customHeight="1">
      <c r="A1254" s="83" t="s">
        <v>4937</v>
      </c>
      <c r="B1254" s="187" t="s">
        <v>2980</v>
      </c>
      <c r="C1254" s="63"/>
      <c r="D1254" s="63"/>
      <c r="E1254" s="63"/>
      <c r="F1254" s="63"/>
      <c r="G1254" s="63"/>
      <c r="H1254" s="63"/>
      <c r="I1254" s="383"/>
      <c r="J1254" s="63"/>
      <c r="K1254" s="63"/>
      <c r="L1254" s="63"/>
      <c r="M1254" s="63"/>
      <c r="N1254" s="63"/>
      <c r="O1254" s="63"/>
      <c r="P1254" s="63"/>
      <c r="Q1254" s="63"/>
      <c r="R1254" s="63"/>
      <c r="S1254" s="63"/>
      <c r="T1254" s="63"/>
      <c r="U1254" s="63"/>
      <c r="V1254" s="63"/>
      <c r="W1254" s="63"/>
      <c r="X1254" s="63"/>
      <c r="Y1254" s="63"/>
      <c r="Z1254" s="63"/>
      <c r="AA1254" s="63"/>
      <c r="AB1254" s="63"/>
      <c r="AC1254" s="63"/>
      <c r="AD1254" s="63"/>
      <c r="AE1254" s="63"/>
      <c r="AF1254" s="63"/>
      <c r="AG1254" s="63"/>
      <c r="AH1254" s="63"/>
      <c r="AI1254" s="63"/>
      <c r="AJ1254" s="63"/>
      <c r="AK1254" s="63"/>
      <c r="AL1254" s="63"/>
      <c r="AM1254" s="63"/>
      <c r="AN1254" s="63"/>
      <c r="AO1254" s="63"/>
      <c r="AP1254" s="63"/>
      <c r="AQ1254" s="63"/>
      <c r="AR1254" s="63"/>
      <c r="AS1254" s="63"/>
      <c r="AT1254" s="63"/>
      <c r="AU1254" s="63"/>
      <c r="AV1254" s="63"/>
      <c r="AW1254" s="63"/>
      <c r="AX1254" s="63"/>
      <c r="AY1254" s="63"/>
      <c r="AZ1254" s="63"/>
      <c r="BA1254" s="63"/>
      <c r="BB1254" s="63"/>
    </row>
    <row r="1255" spans="1:54" ht="15.75" customHeight="1">
      <c r="A1255" s="413" t="s">
        <v>4942</v>
      </c>
      <c r="B1255" s="187" t="s">
        <v>2980</v>
      </c>
      <c r="C1255" s="63"/>
      <c r="D1255" s="63"/>
      <c r="E1255" s="63"/>
      <c r="F1255" s="63"/>
      <c r="G1255" s="63"/>
      <c r="H1255" s="63"/>
      <c r="I1255" s="383"/>
      <c r="J1255" s="63"/>
      <c r="K1255" s="63"/>
      <c r="L1255" s="63"/>
      <c r="M1255" s="63"/>
      <c r="N1255" s="63"/>
      <c r="O1255" s="63"/>
      <c r="P1255" s="63"/>
      <c r="Q1255" s="63"/>
      <c r="R1255" s="63"/>
      <c r="S1255" s="63"/>
      <c r="T1255" s="63"/>
      <c r="U1255" s="63"/>
      <c r="V1255" s="63"/>
      <c r="W1255" s="63"/>
      <c r="X1255" s="63"/>
      <c r="Y1255" s="63"/>
      <c r="Z1255" s="63"/>
      <c r="AA1255" s="63"/>
      <c r="AB1255" s="63"/>
      <c r="AC1255" s="63"/>
      <c r="AD1255" s="63"/>
      <c r="AE1255" s="63"/>
      <c r="AF1255" s="63"/>
      <c r="AG1255" s="63"/>
      <c r="AH1255" s="63"/>
      <c r="AI1255" s="63"/>
      <c r="AJ1255" s="63"/>
      <c r="AK1255" s="63"/>
      <c r="AL1255" s="63"/>
      <c r="AM1255" s="63"/>
      <c r="AN1255" s="63"/>
      <c r="AO1255" s="63"/>
      <c r="AP1255" s="63"/>
      <c r="AQ1255" s="63"/>
      <c r="AR1255" s="63"/>
      <c r="AS1255" s="63"/>
      <c r="AT1255" s="63"/>
      <c r="AU1255" s="63"/>
      <c r="AV1255" s="63"/>
      <c r="AW1255" s="63"/>
      <c r="AX1255" s="63"/>
      <c r="AY1255" s="63"/>
      <c r="AZ1255" s="63"/>
      <c r="BA1255" s="63"/>
      <c r="BB1255" s="63"/>
    </row>
    <row r="1256" spans="1:54" ht="15.75" customHeight="1">
      <c r="A1256" s="83" t="s">
        <v>4957</v>
      </c>
      <c r="B1256" s="239"/>
      <c r="C1256" s="84" t="s">
        <v>4962</v>
      </c>
      <c r="D1256" s="63"/>
      <c r="E1256" s="63"/>
      <c r="F1256" s="63"/>
      <c r="G1256" s="63"/>
      <c r="H1256" s="63">
        <v>54</v>
      </c>
      <c r="I1256" s="84" t="s">
        <v>735</v>
      </c>
      <c r="J1256" s="63"/>
      <c r="K1256" s="63"/>
      <c r="L1256" s="63"/>
      <c r="M1256" s="63"/>
      <c r="N1256" s="63"/>
      <c r="O1256" s="63"/>
      <c r="P1256" s="63"/>
      <c r="Q1256" s="63"/>
      <c r="R1256" s="63"/>
      <c r="S1256" s="63"/>
      <c r="T1256" s="63"/>
      <c r="U1256" s="63"/>
      <c r="V1256" s="63"/>
      <c r="W1256" s="63"/>
      <c r="X1256" s="63"/>
      <c r="Y1256" s="63"/>
      <c r="Z1256" s="63"/>
      <c r="AA1256" s="63"/>
      <c r="AB1256" s="63"/>
      <c r="AC1256" s="63"/>
      <c r="AD1256" s="63"/>
      <c r="AE1256" s="63"/>
      <c r="AF1256" s="63"/>
      <c r="AG1256" s="63"/>
      <c r="AH1256" s="63"/>
      <c r="AI1256" s="63"/>
      <c r="AJ1256" s="63"/>
      <c r="AK1256" s="63"/>
      <c r="AL1256" s="63"/>
      <c r="AM1256" s="63"/>
      <c r="AN1256" s="63"/>
      <c r="AO1256" s="63"/>
      <c r="AP1256" s="63"/>
      <c r="AQ1256" s="63"/>
      <c r="AR1256" s="63"/>
      <c r="AS1256" s="63"/>
      <c r="AT1256" s="63"/>
      <c r="AU1256" s="63"/>
      <c r="AV1256" s="63"/>
      <c r="AW1256" s="63"/>
      <c r="AX1256" s="63"/>
      <c r="AY1256" s="63"/>
      <c r="AZ1256" s="63"/>
      <c r="BA1256" s="63"/>
      <c r="BB1256" s="63"/>
    </row>
    <row r="1257" spans="1:54" s="416" customFormat="1" ht="15.75" customHeight="1">
      <c r="A1257" s="208" t="s">
        <v>4963</v>
      </c>
      <c r="B1257" s="187" t="s">
        <v>3088</v>
      </c>
      <c r="C1257" s="418"/>
      <c r="D1257" s="418">
        <v>2869</v>
      </c>
      <c r="E1257" s="418"/>
      <c r="F1257" s="418"/>
      <c r="G1257" s="418">
        <v>39</v>
      </c>
      <c r="H1257" s="418"/>
      <c r="I1257" s="418"/>
      <c r="J1257" s="418"/>
      <c r="K1257" s="418"/>
      <c r="L1257" s="418"/>
      <c r="M1257" s="418"/>
      <c r="N1257" s="418"/>
      <c r="O1257" s="418"/>
      <c r="P1257" s="418"/>
      <c r="Q1257" s="418"/>
      <c r="R1257" s="418"/>
      <c r="S1257" s="418"/>
      <c r="T1257" s="418"/>
      <c r="U1257" s="418"/>
      <c r="V1257" s="418"/>
      <c r="W1257" s="418"/>
      <c r="X1257" s="418"/>
      <c r="Y1257" s="418"/>
      <c r="Z1257" s="418"/>
      <c r="AA1257" s="418"/>
      <c r="AB1257" s="418"/>
      <c r="AC1257" s="418"/>
      <c r="AD1257" s="418"/>
      <c r="AE1257" s="418"/>
      <c r="AF1257" s="418"/>
      <c r="AG1257" s="418"/>
      <c r="AH1257" s="418"/>
      <c r="AI1257" s="418"/>
      <c r="AJ1257" s="418"/>
      <c r="AK1257" s="418"/>
      <c r="AL1257" s="418"/>
      <c r="AM1257" s="418"/>
      <c r="AN1257" s="418"/>
      <c r="AO1257" s="418"/>
      <c r="AP1257" s="418"/>
      <c r="AQ1257" s="418"/>
      <c r="AR1257" s="418"/>
      <c r="AS1257" s="418"/>
      <c r="AT1257" s="418"/>
      <c r="AU1257" s="418"/>
      <c r="AV1257" s="418"/>
      <c r="AW1257" s="418"/>
      <c r="AX1257" s="418"/>
      <c r="AY1257" s="418"/>
      <c r="AZ1257" s="418"/>
      <c r="BA1257" s="418"/>
      <c r="BB1257" s="418"/>
    </row>
    <row r="1258" spans="1:54" s="416" customFormat="1" ht="15.75" customHeight="1">
      <c r="A1258" s="83"/>
      <c r="B1258" s="187" t="s">
        <v>3345</v>
      </c>
      <c r="C1258" s="418"/>
      <c r="D1258" s="418">
        <v>3371</v>
      </c>
      <c r="E1258" s="418"/>
      <c r="F1258" s="418"/>
      <c r="G1258" s="418">
        <v>40</v>
      </c>
      <c r="H1258" s="418"/>
      <c r="I1258" s="418"/>
      <c r="J1258" s="418"/>
      <c r="K1258" s="418"/>
      <c r="L1258" s="418"/>
      <c r="M1258" s="418"/>
      <c r="N1258" s="418"/>
      <c r="O1258" s="418"/>
      <c r="P1258" s="418"/>
      <c r="Q1258" s="418"/>
      <c r="R1258" s="418"/>
      <c r="S1258" s="418"/>
      <c r="T1258" s="418"/>
      <c r="U1258" s="418"/>
      <c r="V1258" s="418"/>
      <c r="W1258" s="418"/>
      <c r="X1258" s="418"/>
      <c r="Y1258" s="418"/>
      <c r="Z1258" s="418"/>
      <c r="AA1258" s="418"/>
      <c r="AB1258" s="418"/>
      <c r="AC1258" s="418"/>
      <c r="AD1258" s="418"/>
      <c r="AE1258" s="418"/>
      <c r="AF1258" s="418"/>
      <c r="AG1258" s="418"/>
      <c r="AH1258" s="418"/>
      <c r="AI1258" s="418"/>
      <c r="AJ1258" s="418"/>
      <c r="AK1258" s="418"/>
      <c r="AL1258" s="418"/>
      <c r="AM1258" s="418"/>
      <c r="AN1258" s="418"/>
      <c r="AO1258" s="418"/>
      <c r="AP1258" s="418"/>
      <c r="AQ1258" s="418"/>
      <c r="AR1258" s="418"/>
      <c r="AS1258" s="418"/>
      <c r="AT1258" s="418"/>
      <c r="AU1258" s="418"/>
      <c r="AV1258" s="418"/>
      <c r="AW1258" s="418"/>
      <c r="AX1258" s="418"/>
      <c r="AY1258" s="418"/>
      <c r="AZ1258" s="418"/>
      <c r="BA1258" s="418"/>
      <c r="BB1258" s="418"/>
    </row>
    <row r="1259" spans="1:54" s="416" customFormat="1" ht="15.75" customHeight="1">
      <c r="A1259" s="83"/>
      <c r="B1259" s="187" t="s">
        <v>3454</v>
      </c>
      <c r="C1259" s="418"/>
      <c r="D1259" s="418">
        <v>3820</v>
      </c>
      <c r="E1259" s="418"/>
      <c r="F1259" s="418"/>
      <c r="G1259" s="418">
        <v>39</v>
      </c>
      <c r="H1259" s="418"/>
      <c r="I1259" s="418"/>
      <c r="J1259" s="418"/>
      <c r="K1259" s="418"/>
      <c r="L1259" s="418"/>
      <c r="M1259" s="418"/>
      <c r="N1259" s="418"/>
      <c r="O1259" s="418"/>
      <c r="P1259" s="418"/>
      <c r="Q1259" s="418"/>
      <c r="R1259" s="418"/>
      <c r="S1259" s="418"/>
      <c r="T1259" s="418"/>
      <c r="U1259" s="418"/>
      <c r="V1259" s="418"/>
      <c r="W1259" s="418"/>
      <c r="X1259" s="418"/>
      <c r="Y1259" s="418"/>
      <c r="Z1259" s="418"/>
      <c r="AA1259" s="418"/>
      <c r="AB1259" s="418"/>
      <c r="AC1259" s="418"/>
      <c r="AD1259" s="418"/>
      <c r="AE1259" s="418"/>
      <c r="AF1259" s="418"/>
      <c r="AG1259" s="418"/>
      <c r="AH1259" s="418"/>
      <c r="AI1259" s="418"/>
      <c r="AJ1259" s="418"/>
      <c r="AK1259" s="418"/>
      <c r="AL1259" s="418"/>
      <c r="AM1259" s="418"/>
      <c r="AN1259" s="418"/>
      <c r="AO1259" s="418"/>
      <c r="AP1259" s="418"/>
      <c r="AQ1259" s="418"/>
      <c r="AR1259" s="418"/>
      <c r="AS1259" s="418"/>
      <c r="AT1259" s="418"/>
      <c r="AU1259" s="418"/>
      <c r="AV1259" s="418"/>
      <c r="AW1259" s="418"/>
      <c r="AX1259" s="418"/>
      <c r="AY1259" s="418"/>
      <c r="AZ1259" s="418"/>
      <c r="BA1259" s="418"/>
      <c r="BB1259" s="418"/>
    </row>
    <row r="1260" spans="1:54" s="416" customFormat="1" ht="15.75" customHeight="1">
      <c r="A1260" s="83"/>
      <c r="B1260" s="187" t="s">
        <v>3428</v>
      </c>
      <c r="C1260" s="418"/>
      <c r="D1260" s="418">
        <v>3260</v>
      </c>
      <c r="E1260" s="418"/>
      <c r="F1260" s="418"/>
      <c r="G1260" s="418">
        <v>38</v>
      </c>
      <c r="H1260" s="418"/>
      <c r="I1260" s="418"/>
      <c r="J1260" s="418"/>
      <c r="K1260" s="418"/>
      <c r="L1260" s="418"/>
      <c r="M1260" s="418"/>
      <c r="N1260" s="418"/>
      <c r="O1260" s="418"/>
      <c r="P1260" s="418"/>
      <c r="Q1260" s="418"/>
      <c r="R1260" s="418"/>
      <c r="S1260" s="418"/>
      <c r="T1260" s="418"/>
      <c r="U1260" s="418"/>
      <c r="V1260" s="418"/>
      <c r="W1260" s="418"/>
      <c r="X1260" s="418"/>
      <c r="Y1260" s="418"/>
      <c r="Z1260" s="418"/>
      <c r="AA1260" s="418"/>
      <c r="AB1260" s="418"/>
      <c r="AC1260" s="418"/>
      <c r="AD1260" s="418"/>
      <c r="AE1260" s="418"/>
      <c r="AF1260" s="418"/>
      <c r="AG1260" s="418"/>
      <c r="AH1260" s="418"/>
      <c r="AI1260" s="418"/>
      <c r="AJ1260" s="418"/>
      <c r="AK1260" s="418"/>
      <c r="AL1260" s="418"/>
      <c r="AM1260" s="418"/>
      <c r="AN1260" s="418"/>
      <c r="AO1260" s="418"/>
      <c r="AP1260" s="418"/>
      <c r="AQ1260" s="418"/>
      <c r="AR1260" s="418"/>
      <c r="AS1260" s="418"/>
      <c r="AT1260" s="418"/>
      <c r="AU1260" s="418"/>
      <c r="AV1260" s="418"/>
      <c r="AW1260" s="418"/>
      <c r="AX1260" s="418"/>
      <c r="AY1260" s="418"/>
      <c r="AZ1260" s="418"/>
      <c r="BA1260" s="418"/>
      <c r="BB1260" s="418"/>
    </row>
    <row r="1261" spans="1:54" s="416" customFormat="1" ht="15.75" customHeight="1">
      <c r="A1261" s="83"/>
      <c r="B1261" s="187" t="s">
        <v>3429</v>
      </c>
      <c r="C1261" s="418"/>
      <c r="D1261" s="418">
        <v>2900</v>
      </c>
      <c r="E1261" s="418"/>
      <c r="F1261" s="418"/>
      <c r="G1261" s="418">
        <v>38</v>
      </c>
      <c r="H1261" s="418"/>
      <c r="I1261" s="418"/>
      <c r="J1261" s="418"/>
      <c r="K1261" s="418"/>
      <c r="L1261" s="418"/>
      <c r="M1261" s="418"/>
      <c r="N1261" s="418"/>
      <c r="O1261" s="418"/>
      <c r="P1261" s="418"/>
      <c r="Q1261" s="418"/>
      <c r="R1261" s="418"/>
      <c r="S1261" s="418"/>
      <c r="T1261" s="418"/>
      <c r="U1261" s="418"/>
      <c r="V1261" s="418"/>
      <c r="W1261" s="418"/>
      <c r="X1261" s="418"/>
      <c r="Y1261" s="418"/>
      <c r="Z1261" s="418"/>
      <c r="AA1261" s="418"/>
      <c r="AB1261" s="418"/>
      <c r="AC1261" s="418"/>
      <c r="AD1261" s="418"/>
      <c r="AE1261" s="418"/>
      <c r="AF1261" s="418"/>
      <c r="AG1261" s="418"/>
      <c r="AH1261" s="418"/>
      <c r="AI1261" s="418"/>
      <c r="AJ1261" s="418"/>
      <c r="AK1261" s="418"/>
      <c r="AL1261" s="418"/>
      <c r="AM1261" s="418"/>
      <c r="AN1261" s="418"/>
      <c r="AO1261" s="418"/>
      <c r="AP1261" s="418"/>
      <c r="AQ1261" s="418"/>
      <c r="AR1261" s="418"/>
      <c r="AS1261" s="418"/>
      <c r="AT1261" s="418"/>
      <c r="AU1261" s="418"/>
      <c r="AV1261" s="418"/>
      <c r="AW1261" s="418"/>
      <c r="AX1261" s="418"/>
      <c r="AY1261" s="418"/>
      <c r="AZ1261" s="418"/>
      <c r="BA1261" s="418"/>
      <c r="BB1261" s="418"/>
    </row>
    <row r="1262" spans="1:54" s="416" customFormat="1" ht="15.75" customHeight="1">
      <c r="A1262" s="83"/>
      <c r="B1262" s="187" t="s">
        <v>3430</v>
      </c>
      <c r="C1262" s="418"/>
      <c r="D1262" s="418">
        <v>3308</v>
      </c>
      <c r="E1262" s="418"/>
      <c r="F1262" s="418"/>
      <c r="G1262" s="418">
        <v>39</v>
      </c>
      <c r="H1262" s="418"/>
      <c r="I1262" s="418"/>
      <c r="J1262" s="418"/>
      <c r="K1262" s="418"/>
      <c r="L1262" s="418"/>
      <c r="M1262" s="418"/>
      <c r="N1262" s="418"/>
      <c r="O1262" s="418"/>
      <c r="P1262" s="418"/>
      <c r="Q1262" s="418"/>
      <c r="R1262" s="418"/>
      <c r="S1262" s="418"/>
      <c r="T1262" s="418"/>
      <c r="U1262" s="418"/>
      <c r="V1262" s="418"/>
      <c r="W1262" s="418"/>
      <c r="X1262" s="418"/>
      <c r="Y1262" s="418"/>
      <c r="Z1262" s="418"/>
      <c r="AA1262" s="418"/>
      <c r="AB1262" s="418"/>
      <c r="AC1262" s="418"/>
      <c r="AD1262" s="418"/>
      <c r="AE1262" s="418"/>
      <c r="AF1262" s="418"/>
      <c r="AG1262" s="418"/>
      <c r="AH1262" s="418"/>
      <c r="AI1262" s="418"/>
      <c r="AJ1262" s="418"/>
      <c r="AK1262" s="418"/>
      <c r="AL1262" s="418"/>
      <c r="AM1262" s="418"/>
      <c r="AN1262" s="418"/>
      <c r="AO1262" s="418"/>
      <c r="AP1262" s="418"/>
      <c r="AQ1262" s="418"/>
      <c r="AR1262" s="418"/>
      <c r="AS1262" s="418"/>
      <c r="AT1262" s="418"/>
      <c r="AU1262" s="418"/>
      <c r="AV1262" s="418"/>
      <c r="AW1262" s="418"/>
      <c r="AX1262" s="418"/>
      <c r="AY1262" s="418"/>
      <c r="AZ1262" s="418"/>
      <c r="BA1262" s="418"/>
      <c r="BB1262" s="418"/>
    </row>
    <row r="1263" spans="1:54" s="416" customFormat="1" ht="15.75" customHeight="1">
      <c r="A1263" s="83"/>
      <c r="B1263" s="187" t="s">
        <v>3431</v>
      </c>
      <c r="C1263" s="418"/>
      <c r="D1263" s="418">
        <v>3325</v>
      </c>
      <c r="E1263" s="418"/>
      <c r="F1263" s="418"/>
      <c r="G1263" s="418">
        <v>39</v>
      </c>
      <c r="H1263" s="418"/>
      <c r="I1263" s="418"/>
      <c r="J1263" s="418"/>
      <c r="K1263" s="418"/>
      <c r="L1263" s="418"/>
      <c r="M1263" s="418"/>
      <c r="N1263" s="418"/>
      <c r="O1263" s="418"/>
      <c r="P1263" s="418"/>
      <c r="Q1263" s="418"/>
      <c r="R1263" s="418"/>
      <c r="S1263" s="418"/>
      <c r="T1263" s="418"/>
      <c r="U1263" s="418"/>
      <c r="V1263" s="418"/>
      <c r="W1263" s="418"/>
      <c r="X1263" s="418"/>
      <c r="Y1263" s="418"/>
      <c r="Z1263" s="418"/>
      <c r="AA1263" s="418"/>
      <c r="AB1263" s="418"/>
      <c r="AC1263" s="418"/>
      <c r="AD1263" s="418"/>
      <c r="AE1263" s="418"/>
      <c r="AF1263" s="418"/>
      <c r="AG1263" s="418"/>
      <c r="AH1263" s="418"/>
      <c r="AI1263" s="418"/>
      <c r="AJ1263" s="418"/>
      <c r="AK1263" s="418"/>
      <c r="AL1263" s="418"/>
      <c r="AM1263" s="418"/>
      <c r="AN1263" s="418"/>
      <c r="AO1263" s="418"/>
      <c r="AP1263" s="418"/>
      <c r="AQ1263" s="418"/>
      <c r="AR1263" s="418"/>
      <c r="AS1263" s="418"/>
      <c r="AT1263" s="418"/>
      <c r="AU1263" s="418"/>
      <c r="AV1263" s="418"/>
      <c r="AW1263" s="418"/>
      <c r="AX1263" s="418"/>
      <c r="AY1263" s="418"/>
      <c r="AZ1263" s="418"/>
      <c r="BA1263" s="418"/>
      <c r="BB1263" s="418"/>
    </row>
    <row r="1264" spans="1:54" s="416" customFormat="1" ht="15.75" customHeight="1">
      <c r="A1264" s="83"/>
      <c r="B1264" s="187" t="s">
        <v>3432</v>
      </c>
      <c r="C1264" s="418"/>
      <c r="D1264" s="418">
        <v>1797</v>
      </c>
      <c r="E1264" s="418"/>
      <c r="F1264" s="418"/>
      <c r="G1264" s="418">
        <v>29</v>
      </c>
      <c r="H1264" s="418"/>
      <c r="I1264" s="418"/>
      <c r="J1264" s="418"/>
      <c r="K1264" s="418"/>
      <c r="L1264" s="418"/>
      <c r="M1264" s="418"/>
      <c r="N1264" s="418"/>
      <c r="O1264" s="418"/>
      <c r="P1264" s="418"/>
      <c r="Q1264" s="418"/>
      <c r="R1264" s="418"/>
      <c r="S1264" s="418"/>
      <c r="T1264" s="418"/>
      <c r="U1264" s="418"/>
      <c r="V1264" s="418"/>
      <c r="W1264" s="418"/>
      <c r="X1264" s="418"/>
      <c r="Y1264" s="418"/>
      <c r="Z1264" s="418"/>
      <c r="AA1264" s="418"/>
      <c r="AB1264" s="418"/>
      <c r="AC1264" s="418"/>
      <c r="AD1264" s="418"/>
      <c r="AE1264" s="418"/>
      <c r="AF1264" s="418"/>
      <c r="AG1264" s="418"/>
      <c r="AH1264" s="418"/>
      <c r="AI1264" s="418"/>
      <c r="AJ1264" s="418"/>
      <c r="AK1264" s="418"/>
      <c r="AL1264" s="418"/>
      <c r="AM1264" s="418"/>
      <c r="AN1264" s="418"/>
      <c r="AO1264" s="418"/>
      <c r="AP1264" s="418"/>
      <c r="AQ1264" s="418"/>
      <c r="AR1264" s="418"/>
      <c r="AS1264" s="418"/>
      <c r="AT1264" s="418"/>
      <c r="AU1264" s="418"/>
      <c r="AV1264" s="418"/>
      <c r="AW1264" s="418"/>
      <c r="AX1264" s="418"/>
      <c r="AY1264" s="418"/>
      <c r="AZ1264" s="418"/>
      <c r="BA1264" s="418"/>
      <c r="BB1264" s="418"/>
    </row>
    <row r="1265" spans="1:54" s="416" customFormat="1" ht="15.75" customHeight="1">
      <c r="A1265" s="83"/>
      <c r="B1265" s="187" t="s">
        <v>3433</v>
      </c>
      <c r="C1265" s="418"/>
      <c r="D1265" s="418">
        <v>3419</v>
      </c>
      <c r="E1265" s="418"/>
      <c r="F1265" s="418"/>
      <c r="G1265" s="418">
        <v>37</v>
      </c>
      <c r="H1265" s="418"/>
      <c r="I1265" s="418"/>
      <c r="J1265" s="418"/>
      <c r="K1265" s="418"/>
      <c r="L1265" s="418"/>
      <c r="M1265" s="418"/>
      <c r="N1265" s="418"/>
      <c r="O1265" s="418"/>
      <c r="P1265" s="418"/>
      <c r="Q1265" s="418"/>
      <c r="R1265" s="418"/>
      <c r="S1265" s="418"/>
      <c r="T1265" s="418"/>
      <c r="U1265" s="418"/>
      <c r="V1265" s="418"/>
      <c r="W1265" s="418"/>
      <c r="X1265" s="418"/>
      <c r="Y1265" s="418"/>
      <c r="Z1265" s="418"/>
      <c r="AA1265" s="418"/>
      <c r="AB1265" s="418"/>
      <c r="AC1265" s="418"/>
      <c r="AD1265" s="418"/>
      <c r="AE1265" s="418"/>
      <c r="AF1265" s="418"/>
      <c r="AG1265" s="418"/>
      <c r="AH1265" s="418"/>
      <c r="AI1265" s="418"/>
      <c r="AJ1265" s="418"/>
      <c r="AK1265" s="418"/>
      <c r="AL1265" s="418"/>
      <c r="AM1265" s="418"/>
      <c r="AN1265" s="418"/>
      <c r="AO1265" s="418"/>
      <c r="AP1265" s="418"/>
      <c r="AQ1265" s="418"/>
      <c r="AR1265" s="418"/>
      <c r="AS1265" s="418"/>
      <c r="AT1265" s="418"/>
      <c r="AU1265" s="418"/>
      <c r="AV1265" s="418"/>
      <c r="AW1265" s="418"/>
      <c r="AX1265" s="418"/>
      <c r="AY1265" s="418"/>
      <c r="AZ1265" s="418"/>
      <c r="BA1265" s="418"/>
      <c r="BB1265" s="418"/>
    </row>
    <row r="1266" spans="1:54" s="416" customFormat="1" ht="15.75" customHeight="1">
      <c r="A1266" s="208" t="s">
        <v>4966</v>
      </c>
      <c r="B1266" s="187" t="s">
        <v>1155</v>
      </c>
      <c r="C1266" s="418"/>
      <c r="D1266" s="418"/>
      <c r="E1266" s="418"/>
      <c r="F1266" s="435" t="s">
        <v>886</v>
      </c>
      <c r="G1266" s="418"/>
      <c r="H1266" s="418"/>
      <c r="I1266" s="418"/>
      <c r="J1266" s="418"/>
      <c r="K1266" s="418"/>
      <c r="L1266" s="418"/>
      <c r="M1266" s="418"/>
      <c r="N1266" s="418"/>
      <c r="O1266" s="418"/>
      <c r="P1266" s="418"/>
      <c r="Q1266" s="418"/>
      <c r="R1266" s="418"/>
      <c r="S1266" s="418"/>
      <c r="T1266" s="418"/>
      <c r="U1266" s="418"/>
      <c r="V1266" s="418"/>
      <c r="W1266" s="418"/>
      <c r="X1266" s="418"/>
      <c r="Y1266" s="418"/>
      <c r="Z1266" s="418"/>
      <c r="AA1266" s="418"/>
      <c r="AB1266" s="418"/>
      <c r="AC1266" s="418"/>
      <c r="AD1266" s="418"/>
      <c r="AE1266" s="418"/>
      <c r="AF1266" s="418"/>
      <c r="AG1266" s="418"/>
      <c r="AH1266" s="418"/>
      <c r="AI1266" s="418"/>
      <c r="AJ1266" s="418"/>
      <c r="AK1266" s="418"/>
      <c r="AL1266" s="418"/>
      <c r="AM1266" s="418"/>
      <c r="AN1266" s="418"/>
      <c r="AO1266" s="418"/>
      <c r="AP1266" s="418"/>
      <c r="AQ1266" s="418"/>
      <c r="AR1266" s="418"/>
      <c r="AS1266" s="418"/>
      <c r="AT1266" s="418"/>
      <c r="AU1266" s="418"/>
      <c r="AV1266" s="418"/>
      <c r="AW1266" s="418"/>
      <c r="AX1266" s="418"/>
      <c r="AY1266" s="418"/>
      <c r="AZ1266" s="418"/>
      <c r="BA1266" s="418"/>
      <c r="BB1266" s="418"/>
    </row>
    <row r="1267" spans="1:54" s="416" customFormat="1" ht="15.75" customHeight="1">
      <c r="A1267" s="208" t="s">
        <v>4968</v>
      </c>
      <c r="B1267" s="187" t="s">
        <v>2980</v>
      </c>
      <c r="C1267" s="418"/>
      <c r="D1267" s="418"/>
      <c r="E1267" s="418"/>
      <c r="F1267" s="418"/>
      <c r="G1267" s="418"/>
      <c r="H1267" s="418"/>
      <c r="I1267" s="418"/>
      <c r="J1267" s="418"/>
      <c r="K1267" s="418"/>
      <c r="L1267" s="418"/>
      <c r="M1267" s="418"/>
      <c r="N1267" s="418"/>
      <c r="O1267" s="418"/>
      <c r="P1267" s="418"/>
      <c r="Q1267" s="418"/>
      <c r="R1267" s="418"/>
      <c r="S1267" s="418"/>
      <c r="T1267" s="418"/>
      <c r="U1267" s="418"/>
      <c r="V1267" s="418"/>
      <c r="W1267" s="418"/>
      <c r="X1267" s="418"/>
      <c r="Y1267" s="418"/>
      <c r="Z1267" s="418"/>
      <c r="AA1267" s="418"/>
      <c r="AB1267" s="418"/>
      <c r="AC1267" s="418"/>
      <c r="AD1267" s="418"/>
      <c r="AE1267" s="418"/>
      <c r="AF1267" s="418"/>
      <c r="AG1267" s="418"/>
      <c r="AH1267" s="418"/>
      <c r="AI1267" s="418"/>
      <c r="AJ1267" s="418"/>
      <c r="AK1267" s="418"/>
      <c r="AL1267" s="418"/>
      <c r="AM1267" s="418"/>
      <c r="AN1267" s="418"/>
      <c r="AO1267" s="418"/>
      <c r="AP1267" s="418"/>
      <c r="AQ1267" s="418"/>
      <c r="AR1267" s="418"/>
      <c r="AS1267" s="418"/>
      <c r="AT1267" s="418"/>
      <c r="AU1267" s="418"/>
      <c r="AV1267" s="418"/>
      <c r="AW1267" s="418"/>
      <c r="AX1267" s="418"/>
      <c r="AY1267" s="418"/>
      <c r="AZ1267" s="418"/>
      <c r="BA1267" s="418"/>
      <c r="BB1267" s="418"/>
    </row>
    <row r="1268" spans="1:54" s="416" customFormat="1" ht="15.75" customHeight="1">
      <c r="A1268" s="208" t="s">
        <v>4972</v>
      </c>
      <c r="B1268" s="187" t="s">
        <v>2980</v>
      </c>
      <c r="C1268" s="418"/>
      <c r="D1268" s="418"/>
      <c r="E1268" s="418"/>
      <c r="F1268" s="418"/>
      <c r="G1268" s="418"/>
      <c r="H1268" s="418"/>
      <c r="I1268" s="418"/>
      <c r="J1268" s="418"/>
      <c r="K1268" s="418"/>
      <c r="L1268" s="418"/>
      <c r="M1268" s="418"/>
      <c r="N1268" s="418"/>
      <c r="O1268" s="418"/>
      <c r="P1268" s="418"/>
      <c r="Q1268" s="418"/>
      <c r="R1268" s="418"/>
      <c r="S1268" s="418"/>
      <c r="T1268" s="418"/>
      <c r="U1268" s="418"/>
      <c r="V1268" s="418"/>
      <c r="W1268" s="418"/>
      <c r="X1268" s="418"/>
      <c r="Y1268" s="418"/>
      <c r="Z1268" s="418"/>
      <c r="AA1268" s="418"/>
      <c r="AB1268" s="418"/>
      <c r="AC1268" s="418"/>
      <c r="AD1268" s="418"/>
      <c r="AE1268" s="418"/>
      <c r="AF1268" s="418"/>
      <c r="AG1268" s="418"/>
      <c r="AH1268" s="418"/>
      <c r="AI1268" s="418"/>
      <c r="AJ1268" s="418"/>
      <c r="AK1268" s="418"/>
      <c r="AL1268" s="418"/>
      <c r="AM1268" s="418"/>
      <c r="AN1268" s="418"/>
      <c r="AO1268" s="418"/>
      <c r="AP1268" s="418"/>
      <c r="AQ1268" s="418"/>
      <c r="AR1268" s="418"/>
      <c r="AS1268" s="418"/>
      <c r="AT1268" s="418"/>
      <c r="AU1268" s="418"/>
      <c r="AV1268" s="418"/>
      <c r="AW1268" s="418"/>
      <c r="AX1268" s="418"/>
      <c r="AY1268" s="418"/>
      <c r="AZ1268" s="418"/>
      <c r="BA1268" s="418"/>
      <c r="BB1268" s="418"/>
    </row>
    <row r="1269" spans="1:54" s="416" customFormat="1" ht="15.75" customHeight="1">
      <c r="A1269" s="208" t="s">
        <v>4974</v>
      </c>
      <c r="B1269" s="187" t="s">
        <v>4164</v>
      </c>
      <c r="C1269" s="418"/>
      <c r="D1269" s="418">
        <v>2800</v>
      </c>
      <c r="E1269" s="418"/>
      <c r="F1269" s="418"/>
      <c r="G1269" s="418">
        <v>36</v>
      </c>
      <c r="H1269" s="418"/>
      <c r="I1269" s="418"/>
      <c r="J1269" s="418"/>
      <c r="K1269" s="418"/>
      <c r="L1269" s="418"/>
      <c r="M1269" s="418"/>
      <c r="N1269" s="418"/>
      <c r="O1269" s="418"/>
      <c r="P1269" s="418"/>
      <c r="Q1269" s="418"/>
      <c r="R1269" s="418"/>
      <c r="S1269" s="418"/>
      <c r="T1269" s="418"/>
      <c r="U1269" s="418"/>
      <c r="V1269" s="418"/>
      <c r="W1269" s="418"/>
      <c r="X1269" s="418"/>
      <c r="Y1269" s="418"/>
      <c r="Z1269" s="418"/>
      <c r="AA1269" s="418"/>
      <c r="AB1269" s="418"/>
      <c r="AC1269" s="418"/>
      <c r="AD1269" s="418"/>
      <c r="AE1269" s="418"/>
      <c r="AF1269" s="418"/>
      <c r="AG1269" s="418"/>
      <c r="AH1269" s="418"/>
      <c r="AI1269" s="418"/>
      <c r="AJ1269" s="418"/>
      <c r="AK1269" s="418"/>
      <c r="AL1269" s="418"/>
      <c r="AM1269" s="418"/>
      <c r="AN1269" s="418"/>
      <c r="AO1269" s="418"/>
      <c r="AP1269" s="418"/>
      <c r="AQ1269" s="418"/>
      <c r="AR1269" s="418"/>
      <c r="AS1269" s="418"/>
      <c r="AT1269" s="418"/>
      <c r="AU1269" s="418"/>
      <c r="AV1269" s="418"/>
      <c r="AW1269" s="418"/>
      <c r="AX1269" s="418"/>
      <c r="AY1269" s="418"/>
      <c r="AZ1269" s="418"/>
      <c r="BA1269" s="418"/>
      <c r="BB1269" s="418"/>
    </row>
    <row r="1270" spans="1:54" s="416" customFormat="1" ht="15.75" customHeight="1">
      <c r="A1270" s="208" t="s">
        <v>80</v>
      </c>
      <c r="B1270" s="187" t="s">
        <v>4980</v>
      </c>
      <c r="C1270" s="418"/>
      <c r="D1270" s="418"/>
      <c r="E1270" s="418">
        <v>9</v>
      </c>
      <c r="F1270" s="418"/>
      <c r="G1270" s="84" t="s">
        <v>4981</v>
      </c>
      <c r="H1270" s="418"/>
      <c r="I1270" s="418"/>
      <c r="J1270" s="418"/>
      <c r="K1270" s="418"/>
      <c r="L1270" s="418"/>
      <c r="M1270" s="418"/>
      <c r="N1270" s="418"/>
      <c r="O1270" s="418"/>
      <c r="P1270" s="418"/>
      <c r="Q1270" s="418"/>
      <c r="R1270" s="418"/>
      <c r="S1270" s="418"/>
      <c r="T1270" s="418"/>
      <c r="U1270" s="418"/>
      <c r="V1270" s="418"/>
      <c r="W1270" s="418"/>
      <c r="X1270" s="418"/>
      <c r="Y1270" s="418"/>
      <c r="Z1270" s="418"/>
      <c r="AA1270" s="418"/>
      <c r="AB1270" s="418"/>
      <c r="AC1270" s="418"/>
      <c r="AD1270" s="418"/>
      <c r="AE1270" s="418"/>
      <c r="AF1270" s="418"/>
      <c r="AG1270" s="418"/>
      <c r="AH1270" s="418"/>
      <c r="AI1270" s="418"/>
      <c r="AJ1270" s="418"/>
      <c r="AK1270" s="418"/>
      <c r="AL1270" s="418"/>
      <c r="AM1270" s="418"/>
      <c r="AN1270" s="418"/>
      <c r="AO1270" s="418"/>
      <c r="AP1270" s="418"/>
      <c r="AQ1270" s="418"/>
      <c r="AR1270" s="418"/>
      <c r="AS1270" s="418"/>
      <c r="AT1270" s="418"/>
      <c r="AU1270" s="418"/>
      <c r="AV1270" s="418"/>
      <c r="AW1270" s="418"/>
      <c r="AX1270" s="418"/>
      <c r="AY1270" s="418"/>
      <c r="AZ1270" s="418"/>
      <c r="BA1270" s="418"/>
      <c r="BB1270" s="418"/>
    </row>
    <row r="1271" spans="1:54" ht="15.75" customHeight="1">
      <c r="A1271" s="208" t="s">
        <v>5020</v>
      </c>
      <c r="B1271" s="187" t="s">
        <v>3088</v>
      </c>
      <c r="C1271" s="63"/>
      <c r="D1271" s="63">
        <v>1900</v>
      </c>
      <c r="E1271" s="63">
        <v>11</v>
      </c>
      <c r="F1271" s="84" t="s">
        <v>764</v>
      </c>
      <c r="G1271" s="84" t="s">
        <v>757</v>
      </c>
      <c r="H1271" s="84" t="s">
        <v>735</v>
      </c>
      <c r="I1271" s="63"/>
      <c r="J1271" s="63"/>
      <c r="K1271" s="63"/>
      <c r="L1271" s="63"/>
      <c r="M1271" s="63"/>
      <c r="N1271" s="63"/>
      <c r="O1271" s="63"/>
      <c r="P1271" s="63"/>
      <c r="Q1271" s="63"/>
      <c r="R1271" s="63"/>
      <c r="S1271" s="63"/>
      <c r="T1271" s="63"/>
      <c r="U1271" s="63"/>
      <c r="V1271" s="63"/>
      <c r="W1271" s="63"/>
      <c r="X1271" s="63"/>
      <c r="Y1271" s="63"/>
      <c r="Z1271" s="63"/>
      <c r="AA1271" s="63"/>
      <c r="AB1271" s="63"/>
      <c r="AC1271" s="63"/>
      <c r="AD1271" s="63"/>
      <c r="AE1271" s="63"/>
      <c r="AF1271" s="63"/>
      <c r="AG1271" s="63"/>
      <c r="AH1271" s="63"/>
      <c r="AI1271" s="63"/>
      <c r="AJ1271" s="63"/>
      <c r="AK1271" s="63"/>
      <c r="AL1271" s="63"/>
      <c r="AM1271" s="63"/>
      <c r="AN1271" s="63"/>
      <c r="AO1271" s="63"/>
      <c r="AP1271" s="63"/>
      <c r="AQ1271" s="63"/>
      <c r="AR1271" s="63"/>
      <c r="AS1271" s="63"/>
      <c r="AT1271" s="63"/>
      <c r="AU1271" s="63"/>
      <c r="AV1271" s="63"/>
      <c r="AW1271" s="63"/>
      <c r="AX1271" s="63"/>
      <c r="AY1271" s="63"/>
      <c r="AZ1271" s="63"/>
      <c r="BA1271" s="63"/>
      <c r="BB1271" s="63"/>
    </row>
    <row r="1272" spans="1:54" ht="15.75" customHeight="1">
      <c r="A1272" s="208" t="s">
        <v>5031</v>
      </c>
      <c r="B1272" s="187" t="s">
        <v>3088</v>
      </c>
      <c r="C1272" s="63"/>
      <c r="D1272" s="63">
        <v>2470</v>
      </c>
      <c r="E1272" s="63"/>
      <c r="G1272" s="63">
        <v>39</v>
      </c>
      <c r="H1272" s="63"/>
      <c r="I1272" s="63"/>
      <c r="J1272" s="63"/>
      <c r="K1272" s="63"/>
      <c r="L1272" s="63"/>
      <c r="M1272" s="63"/>
      <c r="N1272" s="63"/>
      <c r="O1272" s="63"/>
      <c r="P1272" s="63"/>
      <c r="Q1272" s="63"/>
      <c r="R1272" s="63"/>
      <c r="S1272" s="63"/>
      <c r="T1272" s="63"/>
      <c r="U1272" s="63"/>
      <c r="V1272" s="63"/>
      <c r="W1272" s="63"/>
      <c r="X1272" s="63"/>
      <c r="Y1272" s="63"/>
      <c r="Z1272" s="63"/>
      <c r="AA1272" s="63"/>
      <c r="AB1272" s="63"/>
      <c r="AC1272" s="63"/>
      <c r="AD1272" s="63"/>
      <c r="AE1272" s="63"/>
      <c r="AF1272" s="63"/>
      <c r="AG1272" s="63"/>
      <c r="AH1272" s="63"/>
      <c r="AI1272" s="63"/>
      <c r="AJ1272" s="63"/>
      <c r="AK1272" s="63"/>
      <c r="AL1272" s="63"/>
      <c r="AM1272" s="63"/>
      <c r="AN1272" s="63"/>
      <c r="AO1272" s="63"/>
      <c r="AP1272" s="63"/>
      <c r="AQ1272" s="63"/>
      <c r="AR1272" s="63"/>
      <c r="AS1272" s="63"/>
      <c r="AT1272" s="63"/>
      <c r="AU1272" s="63"/>
      <c r="AV1272" s="63"/>
      <c r="AW1272" s="63"/>
      <c r="AX1272" s="63"/>
      <c r="AY1272" s="63"/>
      <c r="AZ1272" s="63"/>
      <c r="BA1272" s="63"/>
      <c r="BB1272" s="63"/>
    </row>
    <row r="1273" spans="1:54" ht="15.75" customHeight="1">
      <c r="A1273" s="79"/>
      <c r="B1273" s="187" t="s">
        <v>3345</v>
      </c>
      <c r="C1273" s="63"/>
      <c r="D1273" s="63">
        <v>1790</v>
      </c>
      <c r="E1273" s="63"/>
      <c r="G1273" s="63">
        <v>36</v>
      </c>
      <c r="H1273" s="63"/>
      <c r="I1273" s="63"/>
      <c r="J1273" s="63"/>
      <c r="K1273" s="63"/>
      <c r="L1273" s="63"/>
      <c r="M1273" s="63"/>
      <c r="N1273" s="63"/>
      <c r="O1273" s="63"/>
      <c r="P1273" s="63"/>
      <c r="Q1273" s="63"/>
      <c r="R1273" s="63"/>
      <c r="S1273" s="63"/>
      <c r="T1273" s="63"/>
      <c r="U1273" s="63"/>
      <c r="V1273" s="63"/>
      <c r="W1273" s="63"/>
      <c r="X1273" s="63"/>
      <c r="Y1273" s="63"/>
      <c r="Z1273" s="63"/>
      <c r="AA1273" s="63"/>
      <c r="AB1273" s="63"/>
      <c r="AC1273" s="63"/>
      <c r="AD1273" s="63"/>
      <c r="AE1273" s="63"/>
      <c r="AF1273" s="63"/>
      <c r="AG1273" s="63"/>
      <c r="AH1273" s="63"/>
      <c r="AI1273" s="63"/>
      <c r="AJ1273" s="63"/>
      <c r="AK1273" s="63"/>
      <c r="AL1273" s="63"/>
      <c r="AM1273" s="63"/>
      <c r="AN1273" s="63"/>
      <c r="AO1273" s="63"/>
      <c r="AP1273" s="63"/>
      <c r="AQ1273" s="63"/>
      <c r="AR1273" s="63"/>
      <c r="AS1273" s="63"/>
      <c r="AT1273" s="63"/>
      <c r="AU1273" s="63"/>
      <c r="AV1273" s="63"/>
      <c r="AW1273" s="63"/>
      <c r="AX1273" s="63"/>
      <c r="AY1273" s="63"/>
      <c r="AZ1273" s="63"/>
      <c r="BA1273" s="63"/>
      <c r="BB1273" s="63"/>
    </row>
    <row r="1274" spans="1:54" ht="15.75" customHeight="1">
      <c r="A1274" s="79"/>
      <c r="B1274" s="187" t="s">
        <v>3454</v>
      </c>
      <c r="C1274" s="63"/>
      <c r="D1274" s="63">
        <v>2240</v>
      </c>
      <c r="E1274" s="63"/>
      <c r="G1274" s="84" t="s">
        <v>935</v>
      </c>
      <c r="H1274" s="63"/>
      <c r="I1274" s="63"/>
      <c r="J1274" s="63"/>
      <c r="K1274" s="63"/>
      <c r="L1274" s="63"/>
      <c r="M1274" s="63"/>
      <c r="N1274" s="63"/>
      <c r="O1274" s="63"/>
      <c r="P1274" s="63"/>
      <c r="Q1274" s="63"/>
      <c r="R1274" s="63"/>
      <c r="S1274" s="63"/>
      <c r="T1274" s="63"/>
      <c r="U1274" s="63"/>
      <c r="V1274" s="63"/>
      <c r="W1274" s="63"/>
      <c r="X1274" s="63"/>
      <c r="Y1274" s="63"/>
      <c r="Z1274" s="63"/>
      <c r="AA1274" s="63"/>
      <c r="AB1274" s="63"/>
      <c r="AC1274" s="63"/>
      <c r="AD1274" s="63"/>
      <c r="AE1274" s="63"/>
      <c r="AF1274" s="63"/>
      <c r="AG1274" s="63"/>
      <c r="AH1274" s="63"/>
      <c r="AI1274" s="63"/>
      <c r="AJ1274" s="63"/>
      <c r="AK1274" s="63"/>
      <c r="AL1274" s="63"/>
      <c r="AM1274" s="63"/>
      <c r="AN1274" s="63"/>
      <c r="AO1274" s="63"/>
      <c r="AP1274" s="63"/>
      <c r="AQ1274" s="63"/>
      <c r="AR1274" s="63"/>
      <c r="AS1274" s="63"/>
      <c r="AT1274" s="63"/>
      <c r="AU1274" s="63"/>
      <c r="AV1274" s="63"/>
      <c r="AW1274" s="63"/>
      <c r="AX1274" s="63"/>
      <c r="AY1274" s="63"/>
      <c r="AZ1274" s="63"/>
      <c r="BA1274" s="63"/>
      <c r="BB1274" s="63"/>
    </row>
    <row r="1275" spans="1:54" ht="15.75" customHeight="1">
      <c r="A1275" s="79"/>
      <c r="B1275" s="187" t="s">
        <v>3428</v>
      </c>
      <c r="C1275" s="63"/>
      <c r="D1275" s="63">
        <v>2229</v>
      </c>
      <c r="E1275" s="63"/>
      <c r="G1275" s="84" t="s">
        <v>756</v>
      </c>
      <c r="H1275" s="63"/>
      <c r="I1275" s="63"/>
      <c r="J1275" s="63"/>
      <c r="K1275" s="63"/>
      <c r="L1275" s="84" t="s">
        <v>5030</v>
      </c>
      <c r="M1275" s="63"/>
      <c r="N1275" s="63"/>
      <c r="O1275" s="63"/>
      <c r="P1275" s="63"/>
      <c r="Q1275" s="63"/>
      <c r="R1275" s="63"/>
      <c r="S1275" s="63"/>
      <c r="T1275" s="63"/>
      <c r="U1275" s="63"/>
      <c r="V1275" s="63"/>
      <c r="W1275" s="63"/>
      <c r="X1275" s="63"/>
      <c r="Y1275" s="63"/>
      <c r="Z1275" s="63"/>
      <c r="AA1275" s="63"/>
      <c r="AB1275" s="63"/>
      <c r="AC1275" s="63"/>
      <c r="AD1275" s="63"/>
      <c r="AE1275" s="63"/>
      <c r="AF1275" s="63"/>
      <c r="AG1275" s="63"/>
      <c r="AH1275" s="63"/>
      <c r="AI1275" s="63"/>
      <c r="AJ1275" s="63"/>
      <c r="AK1275" s="63"/>
      <c r="AL1275" s="63"/>
      <c r="AM1275" s="63"/>
      <c r="AN1275" s="63"/>
      <c r="AO1275" s="63"/>
      <c r="AP1275" s="63"/>
      <c r="AQ1275" s="63"/>
      <c r="AR1275" s="63"/>
      <c r="AS1275" s="63"/>
      <c r="AT1275" s="63"/>
      <c r="AU1275" s="63"/>
      <c r="AV1275" s="63"/>
      <c r="AW1275" s="63"/>
      <c r="AX1275" s="63"/>
      <c r="AY1275" s="63"/>
      <c r="AZ1275" s="63"/>
      <c r="BA1275" s="63"/>
      <c r="BB1275" s="63"/>
    </row>
    <row r="1276" spans="1:54" ht="15.75" customHeight="1">
      <c r="A1276" s="208" t="s">
        <v>5038</v>
      </c>
      <c r="B1276" s="187" t="s">
        <v>3088</v>
      </c>
      <c r="C1276" s="63"/>
      <c r="D1276" s="63"/>
      <c r="E1276" s="63">
        <v>0</v>
      </c>
      <c r="F1276" s="63">
        <v>40</v>
      </c>
      <c r="G1276" s="63">
        <v>40</v>
      </c>
      <c r="H1276" s="63"/>
      <c r="I1276" s="63"/>
      <c r="J1276" s="63"/>
      <c r="K1276" s="63"/>
      <c r="L1276" s="63"/>
      <c r="M1276" s="63"/>
      <c r="N1276" s="63"/>
      <c r="O1276" s="63"/>
      <c r="P1276" s="63"/>
      <c r="Q1276" s="63"/>
      <c r="R1276" s="63"/>
      <c r="S1276" s="63"/>
      <c r="T1276" s="63"/>
      <c r="U1276" s="63"/>
      <c r="V1276" s="63"/>
      <c r="W1276" s="63"/>
      <c r="X1276" s="63"/>
      <c r="Y1276" s="63"/>
      <c r="Z1276" s="63"/>
      <c r="AA1276" s="63"/>
      <c r="AB1276" s="63"/>
      <c r="AC1276" s="63"/>
      <c r="AD1276" s="63"/>
      <c r="AE1276" s="63"/>
      <c r="AF1276" s="63"/>
      <c r="AG1276" s="63"/>
      <c r="AH1276" s="63"/>
      <c r="AI1276" s="63"/>
      <c r="AJ1276" s="63"/>
      <c r="AK1276" s="63"/>
      <c r="AL1276" s="63"/>
      <c r="AM1276" s="63"/>
      <c r="AN1276" s="63"/>
      <c r="AO1276" s="63"/>
      <c r="AP1276" s="63"/>
      <c r="AQ1276" s="63"/>
      <c r="AR1276" s="63"/>
      <c r="AS1276" s="63"/>
      <c r="AT1276" s="63"/>
      <c r="AU1276" s="63"/>
      <c r="AV1276" s="63"/>
      <c r="AW1276" s="63"/>
      <c r="AX1276" s="63"/>
      <c r="AY1276" s="63"/>
      <c r="AZ1276" s="63"/>
      <c r="BA1276" s="63"/>
      <c r="BB1276" s="63"/>
    </row>
    <row r="1277" spans="1:54" ht="15.75" customHeight="1">
      <c r="A1277" s="208" t="s">
        <v>5048</v>
      </c>
      <c r="B1277" s="187" t="s">
        <v>5047</v>
      </c>
      <c r="C1277" s="84"/>
      <c r="D1277" s="189">
        <v>3187</v>
      </c>
      <c r="E1277" s="63"/>
      <c r="F1277" s="63"/>
      <c r="G1277" s="63">
        <v>39</v>
      </c>
      <c r="H1277" s="63"/>
      <c r="I1277" s="63"/>
      <c r="J1277" s="63"/>
      <c r="K1277" s="63"/>
      <c r="L1277" s="63"/>
      <c r="M1277" s="63"/>
      <c r="N1277" s="63"/>
      <c r="O1277" s="63"/>
      <c r="P1277" s="63"/>
      <c r="Q1277" s="63"/>
      <c r="R1277" s="63"/>
      <c r="S1277" s="63"/>
      <c r="T1277" s="63"/>
      <c r="U1277" s="63"/>
      <c r="V1277" s="63"/>
      <c r="W1277" s="63"/>
      <c r="X1277" s="63"/>
      <c r="Y1277" s="63"/>
      <c r="Z1277" s="63"/>
      <c r="AA1277" s="63"/>
      <c r="AB1277" s="63"/>
      <c r="AC1277" s="63"/>
      <c r="AD1277" s="63"/>
      <c r="AE1277" s="63"/>
      <c r="AF1277" s="63"/>
      <c r="AG1277" s="63"/>
      <c r="AH1277" s="63"/>
      <c r="AI1277" s="63"/>
      <c r="AJ1277" s="63"/>
      <c r="AK1277" s="63"/>
      <c r="AL1277" s="63"/>
      <c r="AM1277" s="63"/>
      <c r="AN1277" s="63"/>
      <c r="AO1277" s="63"/>
      <c r="AP1277" s="63"/>
      <c r="AQ1277" s="63"/>
      <c r="AR1277" s="63"/>
      <c r="AS1277" s="63"/>
      <c r="AT1277" s="63"/>
      <c r="AU1277" s="63"/>
      <c r="AV1277" s="63"/>
      <c r="AW1277" s="63"/>
      <c r="AX1277" s="63"/>
      <c r="AY1277" s="63"/>
      <c r="AZ1277" s="63"/>
      <c r="BA1277" s="63"/>
      <c r="BB1277" s="63"/>
    </row>
    <row r="1278" spans="1:54" ht="15.75" customHeight="1">
      <c r="A1278" s="208" t="s">
        <v>5063</v>
      </c>
      <c r="B1278" s="187" t="s">
        <v>3088</v>
      </c>
      <c r="C1278" s="63"/>
      <c r="D1278" s="63">
        <v>3300</v>
      </c>
      <c r="E1278" s="63">
        <v>-1</v>
      </c>
      <c r="F1278" s="84" t="s">
        <v>5062</v>
      </c>
      <c r="G1278" s="84" t="s">
        <v>782</v>
      </c>
      <c r="H1278" s="63"/>
      <c r="I1278" s="84" t="s">
        <v>5072</v>
      </c>
      <c r="J1278" s="63"/>
      <c r="K1278" s="63"/>
      <c r="L1278" s="63"/>
      <c r="M1278" s="63"/>
      <c r="N1278" s="63"/>
      <c r="O1278" s="63"/>
      <c r="P1278" s="63"/>
      <c r="Q1278" s="63"/>
      <c r="R1278" s="63"/>
      <c r="S1278" s="63"/>
      <c r="T1278" s="63"/>
      <c r="U1278" s="63"/>
      <c r="V1278" s="63"/>
      <c r="W1278" s="63"/>
      <c r="X1278" s="63"/>
      <c r="Y1278" s="63"/>
      <c r="Z1278" s="63"/>
      <c r="AA1278" s="63"/>
      <c r="AB1278" s="63"/>
      <c r="AC1278" s="63"/>
      <c r="AD1278" s="63"/>
      <c r="AE1278" s="63"/>
      <c r="AF1278" s="63"/>
      <c r="AG1278" s="63"/>
      <c r="AH1278" s="63"/>
      <c r="AI1278" s="63"/>
      <c r="AJ1278" s="63"/>
      <c r="AK1278" s="63"/>
      <c r="AL1278" s="63"/>
      <c r="AM1278" s="63"/>
      <c r="AN1278" s="63"/>
      <c r="AO1278" s="63"/>
      <c r="AP1278" s="63"/>
      <c r="AQ1278" s="63"/>
      <c r="AR1278" s="63"/>
      <c r="AS1278" s="63"/>
      <c r="AT1278" s="63"/>
      <c r="AU1278" s="63"/>
      <c r="AV1278" s="63"/>
      <c r="AW1278" s="63"/>
      <c r="AX1278" s="63"/>
      <c r="AY1278" s="63"/>
      <c r="AZ1278" s="63"/>
      <c r="BA1278" s="63"/>
      <c r="BB1278" s="63"/>
    </row>
    <row r="1279" spans="1:54" ht="15.75" customHeight="1">
      <c r="A1279" s="79"/>
      <c r="B1279" s="187" t="s">
        <v>3345</v>
      </c>
      <c r="C1279" s="63"/>
      <c r="D1279" s="63">
        <v>3200</v>
      </c>
      <c r="E1279" s="63">
        <v>-2</v>
      </c>
      <c r="F1279" s="84" t="s">
        <v>5061</v>
      </c>
      <c r="G1279" s="84" t="s">
        <v>808</v>
      </c>
      <c r="H1279" s="63"/>
      <c r="I1279" s="84" t="s">
        <v>5074</v>
      </c>
      <c r="J1279" s="63"/>
      <c r="K1279" s="63"/>
      <c r="L1279" s="63"/>
      <c r="M1279" s="63"/>
      <c r="N1279" s="63"/>
      <c r="O1279" s="63"/>
      <c r="P1279" s="63"/>
      <c r="Q1279" s="63"/>
      <c r="R1279" s="63"/>
      <c r="S1279" s="63"/>
      <c r="T1279" s="63"/>
      <c r="U1279" s="63"/>
      <c r="V1279" s="63"/>
      <c r="W1279" s="63"/>
      <c r="X1279" s="63"/>
      <c r="Y1279" s="63"/>
      <c r="Z1279" s="63"/>
      <c r="AA1279" s="63"/>
      <c r="AB1279" s="63"/>
      <c r="AC1279" s="63"/>
      <c r="AD1279" s="63"/>
      <c r="AE1279" s="63"/>
      <c r="AF1279" s="63"/>
      <c r="AG1279" s="63"/>
      <c r="AH1279" s="63"/>
      <c r="AI1279" s="63"/>
      <c r="AJ1279" s="63"/>
      <c r="AK1279" s="63"/>
      <c r="AL1279" s="63"/>
      <c r="AM1279" s="63"/>
      <c r="AN1279" s="63"/>
      <c r="AO1279" s="63"/>
      <c r="AP1279" s="63"/>
      <c r="AQ1279" s="63"/>
      <c r="AR1279" s="63"/>
      <c r="AS1279" s="63"/>
      <c r="AT1279" s="63"/>
      <c r="AU1279" s="63"/>
      <c r="AV1279" s="63"/>
      <c r="AW1279" s="63"/>
      <c r="AX1279" s="63"/>
      <c r="AY1279" s="63"/>
      <c r="AZ1279" s="63"/>
      <c r="BA1279" s="63"/>
      <c r="BB1279" s="63"/>
    </row>
    <row r="1280" spans="1:54" ht="15.75" customHeight="1">
      <c r="A1280" s="79"/>
      <c r="B1280" s="187" t="s">
        <v>3454</v>
      </c>
      <c r="C1280" s="63"/>
      <c r="D1280" s="63">
        <v>3000</v>
      </c>
      <c r="E1280" s="63">
        <v>7</v>
      </c>
      <c r="F1280" s="84" t="s">
        <v>747</v>
      </c>
      <c r="G1280" s="84" t="s">
        <v>869</v>
      </c>
      <c r="H1280" s="63"/>
      <c r="I1280" s="84" t="s">
        <v>5074</v>
      </c>
      <c r="J1280" s="63"/>
      <c r="K1280" s="63"/>
      <c r="L1280" s="63"/>
      <c r="M1280" s="63"/>
      <c r="N1280" s="63"/>
      <c r="O1280" s="63"/>
      <c r="P1280" s="63"/>
      <c r="Q1280" s="63"/>
      <c r="R1280" s="63"/>
      <c r="S1280" s="63"/>
      <c r="T1280" s="63"/>
      <c r="U1280" s="63"/>
      <c r="V1280" s="63"/>
      <c r="W1280" s="63"/>
      <c r="X1280" s="63"/>
      <c r="Y1280" s="63"/>
      <c r="Z1280" s="63"/>
      <c r="AA1280" s="63"/>
      <c r="AB1280" s="63"/>
      <c r="AC1280" s="63"/>
      <c r="AD1280" s="63"/>
      <c r="AE1280" s="63"/>
      <c r="AF1280" s="63"/>
      <c r="AG1280" s="63"/>
      <c r="AH1280" s="63"/>
      <c r="AI1280" s="63"/>
      <c r="AJ1280" s="63"/>
      <c r="AK1280" s="63"/>
      <c r="AL1280" s="63"/>
      <c r="AM1280" s="63"/>
      <c r="AN1280" s="63"/>
      <c r="AO1280" s="63"/>
      <c r="AP1280" s="63"/>
      <c r="AQ1280" s="63"/>
      <c r="AR1280" s="63"/>
      <c r="AS1280" s="63"/>
      <c r="AT1280" s="63"/>
      <c r="AU1280" s="63"/>
      <c r="AV1280" s="63"/>
      <c r="AW1280" s="63"/>
      <c r="AX1280" s="63"/>
      <c r="AY1280" s="63"/>
      <c r="AZ1280" s="63"/>
      <c r="BA1280" s="63"/>
      <c r="BB1280" s="63"/>
    </row>
    <row r="1281" spans="1:54" ht="15.75" customHeight="1">
      <c r="A1281" s="79"/>
      <c r="B1281" s="187" t="s">
        <v>3428</v>
      </c>
      <c r="C1281" s="63"/>
      <c r="D1281" s="63">
        <v>3020</v>
      </c>
      <c r="E1281" s="63">
        <v>2</v>
      </c>
      <c r="F1281" s="63">
        <v>39</v>
      </c>
      <c r="G1281" s="84" t="s">
        <v>796</v>
      </c>
      <c r="H1281" s="63"/>
      <c r="I1281" s="443" t="s">
        <v>5075</v>
      </c>
      <c r="J1281" s="63"/>
      <c r="K1281" s="63"/>
      <c r="L1281" s="63"/>
      <c r="M1281" s="63"/>
      <c r="N1281" s="63"/>
      <c r="O1281" s="63"/>
      <c r="P1281" s="63"/>
      <c r="Q1281" s="63"/>
      <c r="R1281" s="63"/>
      <c r="S1281" s="63"/>
      <c r="T1281" s="63"/>
      <c r="U1281" s="63"/>
      <c r="V1281" s="63"/>
      <c r="W1281" s="63"/>
      <c r="X1281" s="63"/>
      <c r="Y1281" s="63"/>
      <c r="Z1281" s="63"/>
      <c r="AA1281" s="63"/>
      <c r="AB1281" s="63"/>
      <c r="AC1281" s="63"/>
      <c r="AD1281" s="63"/>
      <c r="AE1281" s="63"/>
      <c r="AF1281" s="63"/>
      <c r="AG1281" s="63"/>
      <c r="AH1281" s="63"/>
      <c r="AI1281" s="63"/>
      <c r="AJ1281" s="63"/>
      <c r="AK1281" s="63"/>
      <c r="AL1281" s="63"/>
      <c r="AM1281" s="63"/>
      <c r="AN1281" s="63"/>
      <c r="AO1281" s="63"/>
      <c r="AP1281" s="63"/>
      <c r="AQ1281" s="63"/>
      <c r="AR1281" s="63"/>
      <c r="AS1281" s="63"/>
      <c r="AT1281" s="63"/>
      <c r="AU1281" s="63"/>
      <c r="AV1281" s="63"/>
      <c r="AW1281" s="63"/>
      <c r="AX1281" s="63"/>
      <c r="AY1281" s="63"/>
      <c r="AZ1281" s="63"/>
      <c r="BA1281" s="63"/>
      <c r="BB1281" s="63"/>
    </row>
    <row r="1282" spans="1:54" ht="15.75" customHeight="1">
      <c r="A1282" s="79"/>
      <c r="B1282" s="187" t="s">
        <v>3429</v>
      </c>
      <c r="C1282" s="63"/>
      <c r="D1282" s="63">
        <v>3500</v>
      </c>
      <c r="E1282" s="63">
        <f>5*7+4</f>
        <v>39</v>
      </c>
      <c r="F1282" s="84" t="s">
        <v>913</v>
      </c>
      <c r="G1282" s="84" t="s">
        <v>740</v>
      </c>
      <c r="H1282" s="63"/>
      <c r="I1282" s="84" t="s">
        <v>5076</v>
      </c>
      <c r="J1282" s="63"/>
      <c r="K1282" s="63"/>
      <c r="L1282" s="63"/>
      <c r="M1282" s="63"/>
      <c r="N1282" s="63"/>
      <c r="O1282" s="63"/>
      <c r="P1282" s="63"/>
      <c r="Q1282" s="63"/>
      <c r="R1282" s="63"/>
      <c r="S1282" s="63"/>
      <c r="T1282" s="63"/>
      <c r="U1282" s="63"/>
      <c r="V1282" s="63"/>
      <c r="W1282" s="63"/>
      <c r="X1282" s="63"/>
      <c r="Y1282" s="63"/>
      <c r="Z1282" s="63"/>
      <c r="AA1282" s="63"/>
      <c r="AB1282" s="63"/>
      <c r="AC1282" s="63"/>
      <c r="AD1282" s="63"/>
      <c r="AE1282" s="63"/>
      <c r="AF1282" s="63"/>
      <c r="AG1282" s="63"/>
      <c r="AH1282" s="63"/>
      <c r="AI1282" s="63"/>
      <c r="AJ1282" s="63"/>
      <c r="AK1282" s="63"/>
      <c r="AL1282" s="63"/>
      <c r="AM1282" s="63"/>
      <c r="AN1282" s="63"/>
      <c r="AO1282" s="63"/>
      <c r="AP1282" s="63"/>
      <c r="AQ1282" s="63"/>
      <c r="AR1282" s="63"/>
      <c r="AS1282" s="63"/>
      <c r="AT1282" s="63"/>
      <c r="AU1282" s="63"/>
      <c r="AV1282" s="63"/>
      <c r="AW1282" s="63"/>
      <c r="AX1282" s="63"/>
      <c r="AY1282" s="63"/>
      <c r="AZ1282" s="63"/>
      <c r="BA1282" s="63"/>
      <c r="BB1282" s="63"/>
    </row>
    <row r="1283" spans="1:54" ht="15.75" customHeight="1">
      <c r="A1283" s="79"/>
      <c r="B1283" s="187" t="s">
        <v>3430</v>
      </c>
      <c r="C1283" s="63"/>
      <c r="D1283" s="63">
        <v>2600</v>
      </c>
      <c r="E1283" s="63">
        <v>0</v>
      </c>
      <c r="F1283" s="84" t="s">
        <v>760</v>
      </c>
      <c r="G1283" s="84" t="s">
        <v>760</v>
      </c>
      <c r="H1283" s="63"/>
      <c r="I1283" s="84" t="s">
        <v>5073</v>
      </c>
      <c r="J1283" s="63"/>
      <c r="K1283" s="63"/>
      <c r="L1283" s="63"/>
      <c r="M1283" s="63"/>
      <c r="N1283" s="63"/>
      <c r="O1283" s="63"/>
      <c r="P1283" s="63"/>
      <c r="Q1283" s="63"/>
      <c r="R1283" s="63"/>
      <c r="S1283" s="63"/>
      <c r="T1283" s="63"/>
      <c r="U1283" s="63"/>
      <c r="V1283" s="63"/>
      <c r="W1283" s="63"/>
      <c r="X1283" s="63"/>
      <c r="Y1283" s="63"/>
      <c r="Z1283" s="63"/>
      <c r="AA1283" s="63"/>
      <c r="AB1283" s="63"/>
      <c r="AC1283" s="63"/>
      <c r="AD1283" s="63"/>
      <c r="AE1283" s="63"/>
      <c r="AF1283" s="63"/>
      <c r="AG1283" s="63"/>
      <c r="AH1283" s="63"/>
      <c r="AI1283" s="63"/>
      <c r="AJ1283" s="63"/>
      <c r="AK1283" s="63"/>
      <c r="AL1283" s="63"/>
      <c r="AM1283" s="63"/>
      <c r="AN1283" s="63"/>
      <c r="AO1283" s="63"/>
      <c r="AP1283" s="63"/>
      <c r="AQ1283" s="63"/>
      <c r="AR1283" s="63"/>
      <c r="AS1283" s="63"/>
      <c r="AT1283" s="63"/>
      <c r="AU1283" s="63"/>
      <c r="AV1283" s="63"/>
      <c r="AW1283" s="63"/>
      <c r="AX1283" s="63"/>
      <c r="AY1283" s="63"/>
      <c r="AZ1283" s="63"/>
      <c r="BA1283" s="63"/>
      <c r="BB1283" s="63"/>
    </row>
    <row r="1284" spans="1:54" ht="15.75" customHeight="1">
      <c r="A1284" s="79"/>
      <c r="B1284" s="187" t="s">
        <v>3431</v>
      </c>
      <c r="C1284" s="63"/>
      <c r="D1284" s="63">
        <v>3100</v>
      </c>
      <c r="E1284" s="63">
        <v>0</v>
      </c>
      <c r="F1284" s="84" t="s">
        <v>751</v>
      </c>
      <c r="G1284" s="84" t="s">
        <v>751</v>
      </c>
      <c r="H1284" s="63"/>
      <c r="I1284" s="84" t="s">
        <v>5073</v>
      </c>
      <c r="J1284" s="63"/>
      <c r="K1284" s="63"/>
      <c r="L1284" s="63"/>
      <c r="M1284" s="63"/>
      <c r="N1284" s="63"/>
      <c r="O1284" s="63"/>
      <c r="P1284" s="63"/>
      <c r="Q1284" s="63"/>
      <c r="R1284" s="63"/>
      <c r="S1284" s="63"/>
      <c r="T1284" s="63"/>
      <c r="U1284" s="63"/>
      <c r="V1284" s="63"/>
      <c r="W1284" s="63"/>
      <c r="X1284" s="63"/>
      <c r="Y1284" s="63"/>
      <c r="Z1284" s="63"/>
      <c r="AA1284" s="63"/>
      <c r="AB1284" s="63"/>
      <c r="AC1284" s="63"/>
      <c r="AD1284" s="63"/>
      <c r="AE1284" s="63"/>
      <c r="AF1284" s="63"/>
      <c r="AG1284" s="63"/>
      <c r="AH1284" s="63"/>
      <c r="AI1284" s="63"/>
      <c r="AJ1284" s="63"/>
      <c r="AK1284" s="63"/>
      <c r="AL1284" s="63"/>
      <c r="AM1284" s="63"/>
      <c r="AN1284" s="63"/>
      <c r="AO1284" s="63"/>
      <c r="AP1284" s="63"/>
      <c r="AQ1284" s="63"/>
      <c r="AR1284" s="63"/>
      <c r="AS1284" s="63"/>
      <c r="AT1284" s="63"/>
      <c r="AU1284" s="63"/>
      <c r="AV1284" s="63"/>
      <c r="AW1284" s="63"/>
      <c r="AX1284" s="63"/>
      <c r="AY1284" s="63"/>
      <c r="AZ1284" s="63"/>
      <c r="BA1284" s="63"/>
      <c r="BB1284" s="63"/>
    </row>
    <row r="1285" spans="1:54" ht="15.75" customHeight="1">
      <c r="A1285" s="79"/>
      <c r="B1285" s="187" t="s">
        <v>3432</v>
      </c>
      <c r="C1285" s="63"/>
      <c r="D1285" s="63">
        <v>3200</v>
      </c>
      <c r="E1285" s="63">
        <v>-2</v>
      </c>
      <c r="F1285" s="84" t="s">
        <v>5061</v>
      </c>
      <c r="G1285" s="63">
        <v>38</v>
      </c>
      <c r="H1285" s="63"/>
      <c r="I1285" s="84" t="s">
        <v>5077</v>
      </c>
      <c r="J1285" s="63"/>
      <c r="K1285" s="63"/>
      <c r="L1285" s="63"/>
      <c r="M1285" s="63"/>
      <c r="N1285" s="63"/>
      <c r="O1285" s="63"/>
      <c r="P1285" s="63"/>
      <c r="Q1285" s="63"/>
      <c r="R1285" s="63"/>
      <c r="S1285" s="63"/>
      <c r="T1285" s="63"/>
      <c r="U1285" s="63"/>
      <c r="V1285" s="63"/>
      <c r="W1285" s="63"/>
      <c r="X1285" s="63"/>
      <c r="Y1285" s="63"/>
      <c r="Z1285" s="63"/>
      <c r="AA1285" s="63"/>
      <c r="AB1285" s="63"/>
      <c r="AC1285" s="63"/>
      <c r="AD1285" s="63"/>
      <c r="AE1285" s="63"/>
      <c r="AF1285" s="63"/>
      <c r="AG1285" s="63"/>
      <c r="AH1285" s="63"/>
      <c r="AI1285" s="63"/>
      <c r="AJ1285" s="63"/>
      <c r="AK1285" s="63"/>
      <c r="AL1285" s="63"/>
      <c r="AM1285" s="63"/>
      <c r="AN1285" s="63"/>
      <c r="AO1285" s="63"/>
      <c r="AP1285" s="63"/>
      <c r="AQ1285" s="63"/>
      <c r="AR1285" s="63"/>
      <c r="AS1285" s="63"/>
      <c r="AT1285" s="63"/>
      <c r="AU1285" s="63"/>
      <c r="AV1285" s="63"/>
      <c r="AW1285" s="63"/>
      <c r="AX1285" s="63"/>
      <c r="AY1285" s="63"/>
      <c r="AZ1285" s="63"/>
      <c r="BA1285" s="63"/>
      <c r="BB1285" s="63"/>
    </row>
    <row r="1286" spans="1:54" ht="15.75" customHeight="1">
      <c r="A1286" s="79"/>
      <c r="B1286" s="187" t="s">
        <v>3433</v>
      </c>
      <c r="C1286" s="63"/>
      <c r="D1286" s="63">
        <v>3100</v>
      </c>
      <c r="E1286" s="63">
        <v>0</v>
      </c>
      <c r="F1286" s="84" t="s">
        <v>754</v>
      </c>
      <c r="G1286" s="84" t="s">
        <v>754</v>
      </c>
      <c r="H1286" s="63"/>
      <c r="I1286" s="84" t="s">
        <v>5078</v>
      </c>
      <c r="J1286" s="63"/>
      <c r="K1286" s="63"/>
      <c r="L1286" s="63"/>
      <c r="M1286" s="63"/>
      <c r="N1286" s="63"/>
      <c r="O1286" s="63"/>
      <c r="P1286" s="63"/>
      <c r="Q1286" s="63"/>
      <c r="R1286" s="63"/>
      <c r="S1286" s="63"/>
      <c r="T1286" s="63"/>
      <c r="U1286" s="63"/>
      <c r="V1286" s="63"/>
      <c r="W1286" s="63"/>
      <c r="X1286" s="63"/>
      <c r="Y1286" s="63"/>
      <c r="Z1286" s="63"/>
      <c r="AA1286" s="63"/>
      <c r="AB1286" s="63"/>
      <c r="AC1286" s="63"/>
      <c r="AD1286" s="63"/>
      <c r="AE1286" s="63"/>
      <c r="AF1286" s="63"/>
      <c r="AG1286" s="63"/>
      <c r="AH1286" s="63"/>
      <c r="AI1286" s="63"/>
      <c r="AJ1286" s="63"/>
      <c r="AK1286" s="63"/>
      <c r="AL1286" s="63"/>
      <c r="AM1286" s="63"/>
      <c r="AN1286" s="63"/>
      <c r="AO1286" s="63"/>
      <c r="AP1286" s="63"/>
      <c r="AQ1286" s="63"/>
      <c r="AR1286" s="63"/>
      <c r="AS1286" s="63"/>
      <c r="AT1286" s="63"/>
      <c r="AU1286" s="63"/>
      <c r="AV1286" s="63"/>
      <c r="AW1286" s="63"/>
      <c r="AX1286" s="63"/>
      <c r="AY1286" s="63"/>
      <c r="AZ1286" s="63"/>
      <c r="BA1286" s="63"/>
      <c r="BB1286" s="63"/>
    </row>
    <row r="1287" spans="1:54" ht="15.75" customHeight="1">
      <c r="A1287" s="79"/>
      <c r="B1287" s="187" t="s">
        <v>3434</v>
      </c>
      <c r="C1287" s="63"/>
      <c r="D1287" s="63">
        <v>2300</v>
      </c>
      <c r="E1287" s="63">
        <v>0</v>
      </c>
      <c r="F1287" s="84" t="s">
        <v>745</v>
      </c>
      <c r="G1287" s="84" t="s">
        <v>745</v>
      </c>
      <c r="H1287" s="63"/>
      <c r="I1287" s="84" t="s">
        <v>5078</v>
      </c>
      <c r="J1287" s="63"/>
      <c r="K1287" s="63"/>
      <c r="L1287" s="63"/>
      <c r="M1287" s="63"/>
      <c r="N1287" s="63"/>
      <c r="O1287" s="63"/>
      <c r="P1287" s="63"/>
      <c r="Q1287" s="63"/>
      <c r="R1287" s="63"/>
      <c r="S1287" s="63"/>
      <c r="T1287" s="63"/>
      <c r="U1287" s="63"/>
      <c r="V1287" s="63"/>
      <c r="W1287" s="63"/>
      <c r="X1287" s="63"/>
      <c r="Y1287" s="63"/>
      <c r="Z1287" s="63"/>
      <c r="AA1287" s="63"/>
      <c r="AB1287" s="63"/>
      <c r="AC1287" s="63"/>
      <c r="AD1287" s="63"/>
      <c r="AE1287" s="63"/>
      <c r="AF1287" s="63"/>
      <c r="AG1287" s="63"/>
      <c r="AH1287" s="63"/>
      <c r="AI1287" s="63"/>
      <c r="AJ1287" s="63"/>
      <c r="AK1287" s="63"/>
      <c r="AL1287" s="63"/>
      <c r="AM1287" s="63"/>
      <c r="AN1287" s="63"/>
      <c r="AO1287" s="63"/>
      <c r="AP1287" s="63"/>
      <c r="AQ1287" s="63"/>
      <c r="AR1287" s="63"/>
      <c r="AS1287" s="63"/>
      <c r="AT1287" s="63"/>
      <c r="AU1287" s="63"/>
      <c r="AV1287" s="63"/>
      <c r="AW1287" s="63"/>
      <c r="AX1287" s="63"/>
      <c r="AY1287" s="63"/>
      <c r="AZ1287" s="63"/>
      <c r="BA1287" s="63"/>
      <c r="BB1287" s="63"/>
    </row>
    <row r="1288" spans="1:54" ht="15.75" customHeight="1">
      <c r="A1288" s="79"/>
      <c r="B1288" s="187" t="s">
        <v>3435</v>
      </c>
      <c r="C1288" s="63"/>
      <c r="D1288" s="63">
        <v>2500</v>
      </c>
      <c r="E1288" s="63">
        <v>0</v>
      </c>
      <c r="F1288" s="63">
        <v>35</v>
      </c>
      <c r="G1288" s="63">
        <v>35</v>
      </c>
      <c r="H1288" s="63"/>
      <c r="I1288" s="84" t="s">
        <v>5079</v>
      </c>
      <c r="J1288" s="63"/>
      <c r="K1288" s="63"/>
      <c r="L1288" s="63"/>
      <c r="M1288" s="63"/>
      <c r="N1288" s="63"/>
      <c r="O1288" s="63"/>
      <c r="P1288" s="63"/>
      <c r="Q1288" s="63"/>
      <c r="R1288" s="63"/>
      <c r="S1288" s="63"/>
      <c r="T1288" s="63"/>
      <c r="U1288" s="63"/>
      <c r="V1288" s="63"/>
      <c r="W1288" s="63"/>
      <c r="X1288" s="63"/>
      <c r="Y1288" s="63"/>
      <c r="Z1288" s="63"/>
      <c r="AA1288" s="63"/>
      <c r="AB1288" s="63"/>
      <c r="AC1288" s="63"/>
      <c r="AD1288" s="63"/>
      <c r="AE1288" s="63"/>
      <c r="AF1288" s="63"/>
      <c r="AG1288" s="63"/>
      <c r="AH1288" s="63"/>
      <c r="AI1288" s="63"/>
      <c r="AJ1288" s="63"/>
      <c r="AK1288" s="63"/>
      <c r="AL1288" s="63"/>
      <c r="AM1288" s="63"/>
      <c r="AN1288" s="63"/>
      <c r="AO1288" s="63"/>
      <c r="AP1288" s="63"/>
      <c r="AQ1288" s="63"/>
      <c r="AR1288" s="63"/>
      <c r="AS1288" s="63"/>
      <c r="AT1288" s="63"/>
      <c r="AU1288" s="63"/>
      <c r="AV1288" s="63"/>
      <c r="AW1288" s="63"/>
      <c r="AX1288" s="63"/>
      <c r="AY1288" s="63"/>
      <c r="AZ1288" s="63"/>
      <c r="BA1288" s="63"/>
      <c r="BB1288" s="63"/>
    </row>
    <row r="1289" spans="1:54" ht="15.75" customHeight="1">
      <c r="A1289" s="79"/>
      <c r="B1289" s="187" t="s">
        <v>3436</v>
      </c>
      <c r="C1289" s="63"/>
      <c r="D1289" s="63">
        <v>2170</v>
      </c>
      <c r="E1289" s="63">
        <v>6</v>
      </c>
      <c r="F1289" s="84" t="s">
        <v>826</v>
      </c>
      <c r="G1289" s="63">
        <v>34</v>
      </c>
      <c r="H1289" s="63"/>
      <c r="I1289" s="84" t="s">
        <v>1118</v>
      </c>
      <c r="J1289" s="63"/>
      <c r="K1289" s="63"/>
      <c r="L1289" s="63"/>
      <c r="M1289" s="63"/>
      <c r="N1289" s="63"/>
      <c r="O1289" s="63"/>
      <c r="P1289" s="63"/>
      <c r="Q1289" s="63"/>
      <c r="R1289" s="63"/>
      <c r="S1289" s="63"/>
      <c r="T1289" s="63"/>
      <c r="U1289" s="63"/>
      <c r="V1289" s="63"/>
      <c r="W1289" s="63"/>
      <c r="X1289" s="63"/>
      <c r="Y1289" s="63"/>
      <c r="Z1289" s="63"/>
      <c r="AA1289" s="63"/>
      <c r="AB1289" s="63"/>
      <c r="AC1289" s="63"/>
      <c r="AD1289" s="63"/>
      <c r="AE1289" s="63"/>
      <c r="AF1289" s="63"/>
      <c r="AG1289" s="63"/>
      <c r="AH1289" s="63"/>
      <c r="AI1289" s="63"/>
      <c r="AJ1289" s="63"/>
      <c r="AK1289" s="63"/>
      <c r="AL1289" s="63"/>
      <c r="AM1289" s="63"/>
      <c r="AN1289" s="63"/>
      <c r="AO1289" s="63"/>
      <c r="AP1289" s="63"/>
      <c r="AQ1289" s="63"/>
      <c r="AR1289" s="63"/>
      <c r="AS1289" s="63"/>
      <c r="AT1289" s="63"/>
      <c r="AU1289" s="63"/>
      <c r="AV1289" s="63"/>
      <c r="AW1289" s="63"/>
      <c r="AX1289" s="63"/>
      <c r="AY1289" s="63"/>
      <c r="AZ1289" s="63"/>
      <c r="BA1289" s="63"/>
      <c r="BB1289" s="63"/>
    </row>
    <row r="1290" spans="1:54" ht="15.75" customHeight="1">
      <c r="A1290" s="79"/>
      <c r="B1290" s="187" t="s">
        <v>3437</v>
      </c>
      <c r="C1290" s="63"/>
      <c r="D1290" s="63">
        <v>3650</v>
      </c>
      <c r="E1290" s="63">
        <v>0</v>
      </c>
      <c r="F1290" s="84" t="s">
        <v>788</v>
      </c>
      <c r="G1290" s="84" t="s">
        <v>788</v>
      </c>
      <c r="H1290" s="63"/>
      <c r="I1290" s="63"/>
      <c r="J1290" s="63"/>
      <c r="K1290" s="63"/>
      <c r="L1290" s="63"/>
      <c r="M1290" s="63"/>
      <c r="N1290" s="63"/>
      <c r="O1290" s="63"/>
      <c r="P1290" s="63"/>
      <c r="Q1290" s="63"/>
      <c r="R1290" s="63"/>
      <c r="S1290" s="63"/>
      <c r="T1290" s="63"/>
      <c r="U1290" s="63"/>
      <c r="V1290" s="63"/>
      <c r="W1290" s="63"/>
      <c r="X1290" s="63"/>
      <c r="Y1290" s="63"/>
      <c r="Z1290" s="63"/>
      <c r="AA1290" s="63"/>
      <c r="AB1290" s="63"/>
      <c r="AC1290" s="63"/>
      <c r="AD1290" s="63"/>
      <c r="AE1290" s="63"/>
      <c r="AF1290" s="63"/>
      <c r="AG1290" s="63"/>
      <c r="AH1290" s="63"/>
      <c r="AI1290" s="63"/>
      <c r="AJ1290" s="63"/>
      <c r="AK1290" s="63"/>
      <c r="AL1290" s="63"/>
      <c r="AM1290" s="63"/>
      <c r="AN1290" s="63"/>
      <c r="AO1290" s="63"/>
      <c r="AP1290" s="63"/>
      <c r="AQ1290" s="63"/>
      <c r="AR1290" s="63"/>
      <c r="AS1290" s="63"/>
      <c r="AT1290" s="63"/>
      <c r="AU1290" s="63"/>
      <c r="AV1290" s="63"/>
      <c r="AW1290" s="63"/>
      <c r="AX1290" s="63"/>
      <c r="AY1290" s="63"/>
      <c r="AZ1290" s="63"/>
      <c r="BA1290" s="63"/>
      <c r="BB1290" s="63"/>
    </row>
    <row r="1291" spans="1:54" ht="15.75" customHeight="1">
      <c r="A1291" s="79"/>
      <c r="B1291" s="187" t="s">
        <v>3438</v>
      </c>
      <c r="C1291" s="63"/>
      <c r="D1291" s="63">
        <v>3200</v>
      </c>
      <c r="E1291" s="63">
        <v>0</v>
      </c>
      <c r="F1291" s="63">
        <v>39</v>
      </c>
      <c r="G1291" s="439">
        <v>39</v>
      </c>
      <c r="H1291" s="63"/>
      <c r="I1291" s="63"/>
      <c r="J1291" s="63"/>
      <c r="K1291" s="63"/>
      <c r="L1291" s="63"/>
      <c r="M1291" s="63"/>
      <c r="N1291" s="63"/>
      <c r="O1291" s="63"/>
      <c r="P1291" s="63"/>
      <c r="Q1291" s="63"/>
      <c r="R1291" s="63"/>
      <c r="S1291" s="63"/>
      <c r="T1291" s="63"/>
      <c r="U1291" s="63"/>
      <c r="V1291" s="63"/>
      <c r="W1291" s="63"/>
      <c r="X1291" s="63"/>
      <c r="Y1291" s="63"/>
      <c r="Z1291" s="63"/>
      <c r="AA1291" s="63"/>
      <c r="AB1291" s="63"/>
      <c r="AC1291" s="63"/>
      <c r="AD1291" s="63"/>
      <c r="AE1291" s="63"/>
      <c r="AF1291" s="63"/>
      <c r="AG1291" s="63"/>
      <c r="AH1291" s="63"/>
      <c r="AI1291" s="63"/>
      <c r="AJ1291" s="63"/>
      <c r="AK1291" s="63"/>
      <c r="AL1291" s="63"/>
      <c r="AM1291" s="63"/>
      <c r="AN1291" s="63"/>
      <c r="AO1291" s="63"/>
      <c r="AP1291" s="63"/>
      <c r="AQ1291" s="63"/>
      <c r="AR1291" s="63"/>
      <c r="AS1291" s="63"/>
      <c r="AT1291" s="63"/>
      <c r="AU1291" s="63"/>
      <c r="AV1291" s="63"/>
      <c r="AW1291" s="63"/>
      <c r="AX1291" s="63"/>
      <c r="AY1291" s="63"/>
      <c r="AZ1291" s="63"/>
      <c r="BA1291" s="63"/>
      <c r="BB1291" s="63"/>
    </row>
    <row r="1292" spans="1:54" ht="15.75" customHeight="1">
      <c r="B1292" s="187" t="s">
        <v>3439</v>
      </c>
      <c r="D1292" s="439">
        <v>3150</v>
      </c>
      <c r="E1292" s="439">
        <v>0</v>
      </c>
      <c r="F1292" s="189" t="s">
        <v>747</v>
      </c>
      <c r="G1292" s="189" t="s">
        <v>747</v>
      </c>
    </row>
    <row r="1293" spans="1:54" ht="15.75" customHeight="1">
      <c r="B1293" s="187" t="s">
        <v>3440</v>
      </c>
      <c r="D1293" s="439">
        <v>3000</v>
      </c>
      <c r="E1293" s="223">
        <f>20*7-1</f>
        <v>139</v>
      </c>
      <c r="F1293" s="307" t="s">
        <v>4066</v>
      </c>
      <c r="G1293" s="264">
        <v>37</v>
      </c>
      <c r="I1293" s="189" t="s">
        <v>744</v>
      </c>
    </row>
    <row r="1294" spans="1:54" ht="15.75" customHeight="1">
      <c r="B1294" s="187" t="s">
        <v>3441</v>
      </c>
      <c r="D1294" s="439">
        <v>3420</v>
      </c>
      <c r="E1294" s="223">
        <f>33*7+1</f>
        <v>232</v>
      </c>
      <c r="F1294" s="307" t="s">
        <v>5060</v>
      </c>
      <c r="G1294" s="307" t="s">
        <v>760</v>
      </c>
      <c r="L1294" s="189"/>
    </row>
    <row r="1295" spans="1:54" ht="15.75" customHeight="1">
      <c r="F1295" s="307" t="s">
        <v>5070</v>
      </c>
      <c r="G1295" s="189" t="s">
        <v>5080</v>
      </c>
    </row>
    <row r="1296" spans="1:54" ht="15.75" customHeight="1">
      <c r="F1296" s="307" t="s">
        <v>5081</v>
      </c>
      <c r="G1296" s="189" t="s">
        <v>3847</v>
      </c>
      <c r="L1296" s="189"/>
    </row>
    <row r="1297" spans="1:12" ht="15.75" customHeight="1">
      <c r="D1297" s="441">
        <v>560</v>
      </c>
      <c r="E1297" s="441"/>
      <c r="F1297" s="441" t="s">
        <v>5071</v>
      </c>
      <c r="G1297" s="189" t="s">
        <v>5083</v>
      </c>
      <c r="L1297" s="189"/>
    </row>
    <row r="1298" spans="1:12" ht="15.75" customHeight="1">
      <c r="A1298" s="208" t="s">
        <v>5084</v>
      </c>
      <c r="B1298" s="239" t="s">
        <v>3088</v>
      </c>
      <c r="D1298" s="447">
        <v>2800</v>
      </c>
      <c r="E1298">
        <v>10</v>
      </c>
      <c r="F1298">
        <v>36</v>
      </c>
      <c r="G1298" s="189" t="s">
        <v>738</v>
      </c>
      <c r="I1298" s="440"/>
      <c r="J1298" s="440"/>
      <c r="K1298" s="440"/>
      <c r="L1298" s="440"/>
    </row>
    <row r="1299" spans="1:12" ht="15.75" customHeight="1">
      <c r="A1299" s="208" t="s">
        <v>5093</v>
      </c>
      <c r="B1299" s="239" t="s">
        <v>2980</v>
      </c>
      <c r="D1299" s="440"/>
      <c r="E1299" s="440"/>
      <c r="F1299" s="440"/>
      <c r="G1299" s="440"/>
      <c r="H1299" s="440"/>
      <c r="I1299" s="440"/>
      <c r="J1299" s="440"/>
      <c r="K1299" s="440"/>
      <c r="L1299" s="440"/>
    </row>
    <row r="1300" spans="1:12" ht="15.75" customHeight="1">
      <c r="A1300" s="208" t="s">
        <v>5101</v>
      </c>
      <c r="B1300" s="239" t="s">
        <v>2980</v>
      </c>
    </row>
    <row r="1301" spans="1:12" ht="15.75" customHeight="1">
      <c r="A1301" s="208" t="s">
        <v>5114</v>
      </c>
      <c r="B1301" s="239" t="s">
        <v>5113</v>
      </c>
      <c r="D1301">
        <v>3050</v>
      </c>
      <c r="G1301">
        <v>38</v>
      </c>
    </row>
    <row r="1302" spans="1:12" ht="15.75" customHeight="1">
      <c r="A1302" s="208" t="s">
        <v>5122</v>
      </c>
      <c r="B1302" s="239" t="s">
        <v>2980</v>
      </c>
    </row>
    <row r="1303" spans="1:12" ht="15.75" customHeight="1">
      <c r="A1303" s="83" t="s">
        <v>574</v>
      </c>
      <c r="B1303" s="239" t="s">
        <v>2980</v>
      </c>
    </row>
    <row r="1304" spans="1:12" ht="15.75" customHeight="1">
      <c r="A1304" s="83" t="s">
        <v>5138</v>
      </c>
      <c r="B1304" s="239" t="s">
        <v>3802</v>
      </c>
      <c r="D1304" s="189" t="s">
        <v>5137</v>
      </c>
      <c r="E1304" s="369" t="s">
        <v>5136</v>
      </c>
      <c r="F1304" s="370" t="s">
        <v>5133</v>
      </c>
      <c r="G1304" s="369" t="s">
        <v>5135</v>
      </c>
    </row>
    <row r="1305" spans="1:12" ht="15.75" customHeight="1">
      <c r="A1305" s="83" t="s">
        <v>5145</v>
      </c>
      <c r="B1305" s="239" t="s">
        <v>3088</v>
      </c>
      <c r="D1305">
        <v>3400</v>
      </c>
      <c r="E1305">
        <v>0</v>
      </c>
      <c r="F1305" s="445">
        <v>39</v>
      </c>
      <c r="G1305">
        <v>39</v>
      </c>
    </row>
    <row r="1306" spans="1:12" ht="15.75" customHeight="1">
      <c r="B1306" s="239" t="s">
        <v>3345</v>
      </c>
      <c r="D1306">
        <v>4100</v>
      </c>
      <c r="E1306">
        <v>0</v>
      </c>
      <c r="F1306" s="445">
        <v>38</v>
      </c>
      <c r="G1306">
        <v>38</v>
      </c>
    </row>
    <row r="1307" spans="1:12" ht="15.75" customHeight="1">
      <c r="B1307" s="239" t="s">
        <v>3454</v>
      </c>
      <c r="D1307">
        <v>3500</v>
      </c>
      <c r="E1307">
        <v>0</v>
      </c>
      <c r="F1307" s="445">
        <v>39</v>
      </c>
      <c r="G1307">
        <v>39</v>
      </c>
    </row>
    <row r="1308" spans="1:12" ht="15.75" customHeight="1">
      <c r="B1308" s="239" t="s">
        <v>3428</v>
      </c>
      <c r="D1308">
        <v>2900</v>
      </c>
      <c r="E1308">
        <v>0</v>
      </c>
      <c r="F1308" s="445">
        <v>35</v>
      </c>
      <c r="G1308">
        <v>35</v>
      </c>
    </row>
    <row r="1309" spans="1:12" ht="15.75" customHeight="1">
      <c r="B1309" s="239" t="s">
        <v>3429</v>
      </c>
      <c r="D1309">
        <v>3400</v>
      </c>
      <c r="E1309">
        <v>0</v>
      </c>
      <c r="F1309" s="445">
        <v>39</v>
      </c>
      <c r="G1309">
        <v>39</v>
      </c>
    </row>
    <row r="1310" spans="1:12" ht="15.75" customHeight="1">
      <c r="B1310" s="239" t="s">
        <v>3430</v>
      </c>
      <c r="D1310">
        <v>2800</v>
      </c>
      <c r="E1310">
        <v>0</v>
      </c>
      <c r="F1310" s="445">
        <v>40</v>
      </c>
      <c r="G1310">
        <v>40</v>
      </c>
    </row>
    <row r="1311" spans="1:12" ht="15.75" customHeight="1">
      <c r="B1311" s="239" t="s">
        <v>3431</v>
      </c>
      <c r="D1311">
        <v>3600</v>
      </c>
      <c r="E1311">
        <v>0</v>
      </c>
      <c r="F1311" s="445">
        <v>37</v>
      </c>
      <c r="G1311">
        <v>37</v>
      </c>
    </row>
    <row r="1312" spans="1:12" ht="15.75" customHeight="1">
      <c r="A1312" s="83" t="s">
        <v>5156</v>
      </c>
      <c r="B1312" s="239" t="s">
        <v>5155</v>
      </c>
      <c r="G1312" s="189" t="s">
        <v>5154</v>
      </c>
    </row>
    <row r="1313" spans="1:8" ht="15.75" customHeight="1">
      <c r="A1313" s="83" t="s">
        <v>5163</v>
      </c>
      <c r="B1313" s="239" t="s">
        <v>4164</v>
      </c>
      <c r="D1313">
        <v>3020</v>
      </c>
      <c r="E1313">
        <v>9</v>
      </c>
      <c r="F1313" s="370" t="s">
        <v>737</v>
      </c>
      <c r="G1313" s="189" t="s">
        <v>747</v>
      </c>
    </row>
    <row r="1314" spans="1:8" ht="15.75" customHeight="1">
      <c r="A1314" s="83" t="s">
        <v>5169</v>
      </c>
      <c r="B1314" s="239" t="s">
        <v>2980</v>
      </c>
    </row>
    <row r="1315" spans="1:8" ht="15.75" customHeight="1">
      <c r="A1315" s="83" t="s">
        <v>5177</v>
      </c>
      <c r="B1315" s="239" t="s">
        <v>3088</v>
      </c>
      <c r="E1315">
        <v>1</v>
      </c>
      <c r="F1315" s="189" t="s">
        <v>799</v>
      </c>
      <c r="G1315" s="189">
        <v>36</v>
      </c>
    </row>
    <row r="1316" spans="1:8" ht="15.75" customHeight="1">
      <c r="A1316" s="83" t="s">
        <v>5186</v>
      </c>
      <c r="B1316" s="239" t="s">
        <v>5185</v>
      </c>
      <c r="D1316" s="445">
        <v>3249</v>
      </c>
      <c r="G1316" s="369" t="s">
        <v>5182</v>
      </c>
    </row>
    <row r="1317" spans="1:8" ht="15.75" customHeight="1">
      <c r="A1317" s="83" t="s">
        <v>4870</v>
      </c>
      <c r="B1317" s="239" t="s">
        <v>3088</v>
      </c>
      <c r="D1317">
        <v>3900</v>
      </c>
      <c r="E1317">
        <v>21</v>
      </c>
      <c r="F1317" s="189" t="s">
        <v>903</v>
      </c>
      <c r="G1317" s="189" t="s">
        <v>3971</v>
      </c>
    </row>
    <row r="1318" spans="1:8" s="466" customFormat="1" ht="15.75" customHeight="1">
      <c r="A1318" s="83" t="s">
        <v>5201</v>
      </c>
      <c r="B1318" s="239" t="s">
        <v>3088</v>
      </c>
      <c r="E1318" s="466">
        <v>4</v>
      </c>
      <c r="F1318" s="189" t="s">
        <v>893</v>
      </c>
      <c r="G1318" s="189" t="s">
        <v>748</v>
      </c>
    </row>
    <row r="1319" spans="1:8" s="466" customFormat="1" ht="15.75" customHeight="1">
      <c r="A1319" s="83" t="s">
        <v>5206</v>
      </c>
      <c r="B1319" s="239" t="s">
        <v>3088</v>
      </c>
      <c r="D1319" s="466">
        <v>2000</v>
      </c>
      <c r="G1319" s="466">
        <v>32</v>
      </c>
    </row>
    <row r="1320" spans="1:8" s="466" customFormat="1" ht="15.75" customHeight="1">
      <c r="A1320" s="83" t="s">
        <v>5212</v>
      </c>
      <c r="B1320" s="239" t="s">
        <v>2980</v>
      </c>
    </row>
    <row r="1321" spans="1:8" s="466" customFormat="1" ht="15.75" customHeight="1">
      <c r="A1321" s="83" t="s">
        <v>5217</v>
      </c>
      <c r="B1321" s="239" t="s">
        <v>3088</v>
      </c>
      <c r="G1321" s="466">
        <v>38</v>
      </c>
    </row>
    <row r="1322" spans="1:8" s="466" customFormat="1" ht="15.75" customHeight="1">
      <c r="A1322" s="83"/>
      <c r="B1322" s="239" t="s">
        <v>3345</v>
      </c>
      <c r="G1322" s="466">
        <v>39</v>
      </c>
    </row>
    <row r="1324" spans="1:8" s="466" customFormat="1" ht="15.75" customHeight="1">
      <c r="A1324" s="83" t="s">
        <v>5227</v>
      </c>
      <c r="B1324" s="239" t="s">
        <v>3088</v>
      </c>
      <c r="G1324" s="466">
        <v>32</v>
      </c>
      <c r="H1324" s="189" t="s">
        <v>735</v>
      </c>
    </row>
    <row r="1325" spans="1:8" s="466" customFormat="1" ht="15.75" customHeight="1">
      <c r="B1325" s="239" t="s">
        <v>3345</v>
      </c>
      <c r="G1325" s="466">
        <v>38</v>
      </c>
      <c r="H1325" s="189" t="s">
        <v>735</v>
      </c>
    </row>
    <row r="1326" spans="1:8" s="466" customFormat="1" ht="15.75" customHeight="1">
      <c r="A1326" s="83" t="s">
        <v>5232</v>
      </c>
      <c r="B1326" s="239" t="s">
        <v>2980</v>
      </c>
    </row>
    <row r="1327" spans="1:8" s="466" customFormat="1" ht="15.75" customHeight="1">
      <c r="A1327" s="83" t="s">
        <v>5388</v>
      </c>
      <c r="B1327" s="239" t="s">
        <v>2980</v>
      </c>
    </row>
    <row r="1328" spans="1:8" s="466" customFormat="1" ht="15.75" customHeight="1">
      <c r="A1328" s="83" t="s">
        <v>5238</v>
      </c>
      <c r="B1328" s="239" t="s">
        <v>2980</v>
      </c>
    </row>
    <row r="1329" spans="1:9" s="466" customFormat="1" ht="15.75" customHeight="1">
      <c r="A1329" s="83" t="s">
        <v>5241</v>
      </c>
      <c r="B1329" s="239" t="s">
        <v>2980</v>
      </c>
    </row>
    <row r="1330" spans="1:9" s="466" customFormat="1" ht="15.75" customHeight="1">
      <c r="A1330" s="83" t="s">
        <v>5247</v>
      </c>
      <c r="B1330" s="239" t="s">
        <v>3602</v>
      </c>
      <c r="H1330" s="189" t="s">
        <v>3234</v>
      </c>
    </row>
    <row r="1331" spans="1:9" s="466" customFormat="1" ht="15.75" customHeight="1">
      <c r="A1331" s="83" t="s">
        <v>5253</v>
      </c>
      <c r="B1331" s="239" t="s">
        <v>5389</v>
      </c>
      <c r="G1331" s="466">
        <v>38</v>
      </c>
    </row>
    <row r="1332" spans="1:9" s="466" customFormat="1" ht="15.75" customHeight="1">
      <c r="A1332" s="83" t="s">
        <v>5259</v>
      </c>
      <c r="B1332" s="239" t="s">
        <v>2980</v>
      </c>
    </row>
    <row r="1333" spans="1:9" s="466" customFormat="1" ht="15.75" customHeight="1">
      <c r="A1333" s="83" t="s">
        <v>3500</v>
      </c>
      <c r="B1333" s="239" t="s">
        <v>5390</v>
      </c>
      <c r="F1333" s="466">
        <v>12</v>
      </c>
      <c r="G1333" s="466">
        <v>38.799999999999997</v>
      </c>
    </row>
    <row r="1334" spans="1:9" s="466" customFormat="1" ht="15.75" customHeight="1">
      <c r="A1334" s="83" t="s">
        <v>5265</v>
      </c>
      <c r="B1334" s="239" t="s">
        <v>3088</v>
      </c>
      <c r="D1334" s="466">
        <v>2920</v>
      </c>
      <c r="E1334" s="466">
        <v>1</v>
      </c>
      <c r="F1334" s="189" t="s">
        <v>738</v>
      </c>
      <c r="G1334" s="189" t="s">
        <v>745</v>
      </c>
      <c r="I1334" s="189" t="s">
        <v>744</v>
      </c>
    </row>
    <row r="1335" spans="1:9" s="466" customFormat="1" ht="15.75" customHeight="1">
      <c r="A1335" s="83" t="s">
        <v>527</v>
      </c>
      <c r="B1335" s="239" t="s">
        <v>5391</v>
      </c>
      <c r="D1335" s="189" t="s">
        <v>5392</v>
      </c>
      <c r="F1335" s="369" t="s">
        <v>3907</v>
      </c>
      <c r="G1335" s="189" t="s">
        <v>5393</v>
      </c>
    </row>
    <row r="1337" spans="1:9" s="466" customFormat="1" ht="15.75" customHeight="1">
      <c r="A1337" s="83" t="s">
        <v>5281</v>
      </c>
      <c r="B1337" s="239" t="s">
        <v>3088</v>
      </c>
      <c r="F1337" s="189" t="s">
        <v>984</v>
      </c>
    </row>
    <row r="1338" spans="1:9" s="466" customFormat="1" ht="15.75" customHeight="1">
      <c r="B1338" s="239" t="s">
        <v>3345</v>
      </c>
      <c r="F1338" s="189" t="s">
        <v>984</v>
      </c>
    </row>
    <row r="1339" spans="1:9" s="466" customFormat="1" ht="15.75" customHeight="1">
      <c r="B1339" s="239" t="s">
        <v>3454</v>
      </c>
      <c r="F1339" s="189" t="s">
        <v>825</v>
      </c>
    </row>
    <row r="1340" spans="1:9" s="466" customFormat="1" ht="15.75" customHeight="1">
      <c r="B1340" s="239" t="s">
        <v>3428</v>
      </c>
      <c r="F1340" s="189" t="s">
        <v>825</v>
      </c>
    </row>
    <row r="1341" spans="1:9" s="466" customFormat="1" ht="15.75" customHeight="1">
      <c r="A1341" s="83" t="s">
        <v>5286</v>
      </c>
      <c r="B1341" s="239" t="s">
        <v>3857</v>
      </c>
      <c r="D1341" s="189">
        <v>3291.2</v>
      </c>
      <c r="F1341" s="369" t="s">
        <v>5394</v>
      </c>
      <c r="G1341" s="369" t="s">
        <v>5395</v>
      </c>
    </row>
    <row r="1342" spans="1:9" s="466" customFormat="1" ht="15.75" customHeight="1">
      <c r="A1342" s="83" t="s">
        <v>5291</v>
      </c>
      <c r="B1342" s="239" t="s">
        <v>5396</v>
      </c>
      <c r="D1342" s="189">
        <f>(63*3082+27*3190)/90</f>
        <v>3114.4</v>
      </c>
      <c r="G1342" s="466">
        <v>39.200000000000003</v>
      </c>
    </row>
    <row r="1343" spans="1:9" s="466" customFormat="1" ht="15.75" customHeight="1">
      <c r="A1343" s="83" t="s">
        <v>5295</v>
      </c>
      <c r="B1343" s="239" t="s">
        <v>3802</v>
      </c>
      <c r="D1343" s="189" t="s">
        <v>5397</v>
      </c>
      <c r="G1343" s="369" t="s">
        <v>5398</v>
      </c>
    </row>
    <row r="1344" spans="1:9" s="466" customFormat="1" ht="15.75" customHeight="1">
      <c r="A1344" s="83" t="s">
        <v>5299</v>
      </c>
      <c r="B1344" s="239" t="s">
        <v>5399</v>
      </c>
      <c r="D1344" s="189" t="s">
        <v>5400</v>
      </c>
      <c r="E1344" s="369" t="s">
        <v>5401</v>
      </c>
      <c r="G1344" s="369" t="s">
        <v>5402</v>
      </c>
    </row>
    <row r="1345" spans="1:8" s="466" customFormat="1" ht="15.75" customHeight="1">
      <c r="A1345" s="83" t="s">
        <v>5305</v>
      </c>
      <c r="B1345" s="239" t="s">
        <v>2980</v>
      </c>
    </row>
    <row r="1346" spans="1:8" s="466" customFormat="1" ht="15.75" customHeight="1">
      <c r="A1346" s="83" t="s">
        <v>5310</v>
      </c>
      <c r="B1346" s="239" t="s">
        <v>2980</v>
      </c>
    </row>
    <row r="1347" spans="1:8" s="466" customFormat="1" ht="15.75" customHeight="1">
      <c r="A1347" s="83" t="s">
        <v>5316</v>
      </c>
      <c r="B1347" s="239" t="s">
        <v>3473</v>
      </c>
      <c r="D1347" s="189" t="s">
        <v>5403</v>
      </c>
      <c r="F1347" s="369" t="s">
        <v>5404</v>
      </c>
    </row>
    <row r="1348" spans="1:8" s="466" customFormat="1" ht="15.75" customHeight="1">
      <c r="A1348" s="83" t="s">
        <v>5321</v>
      </c>
      <c r="B1348" s="239" t="s">
        <v>3088</v>
      </c>
      <c r="E1348" s="466">
        <v>2</v>
      </c>
      <c r="F1348" s="466">
        <v>37</v>
      </c>
      <c r="G1348" s="466">
        <v>37</v>
      </c>
    </row>
    <row r="1349" spans="1:8" s="466" customFormat="1" ht="15.75" customHeight="1">
      <c r="B1349" s="239" t="s">
        <v>3345</v>
      </c>
      <c r="E1349" s="466">
        <v>1</v>
      </c>
      <c r="F1349" s="466">
        <v>36</v>
      </c>
      <c r="G1349" s="466">
        <v>37</v>
      </c>
    </row>
    <row r="1350" spans="1:8" s="466" customFormat="1" ht="15.75" customHeight="1">
      <c r="A1350" s="83" t="s">
        <v>5328</v>
      </c>
      <c r="B1350" s="239" t="s">
        <v>2980</v>
      </c>
    </row>
    <row r="1351" spans="1:8" s="466" customFormat="1" ht="15.75" customHeight="1">
      <c r="A1351" s="83" t="s">
        <v>5333</v>
      </c>
      <c r="B1351" s="239" t="s">
        <v>5405</v>
      </c>
      <c r="D1351" s="189" t="s">
        <v>5406</v>
      </c>
      <c r="G1351" s="369" t="s">
        <v>5407</v>
      </c>
    </row>
    <row r="1352" spans="1:8" s="466" customFormat="1" ht="15.75" customHeight="1">
      <c r="A1352" s="83" t="s">
        <v>5339</v>
      </c>
      <c r="B1352" s="239" t="s">
        <v>2980</v>
      </c>
    </row>
    <row r="1353" spans="1:8" s="466" customFormat="1" ht="15.75" customHeight="1">
      <c r="A1353" s="83" t="s">
        <v>5345</v>
      </c>
      <c r="B1353" s="239" t="s">
        <v>3088</v>
      </c>
      <c r="D1353" s="466">
        <v>2230</v>
      </c>
      <c r="F1353" s="189" t="s">
        <v>908</v>
      </c>
      <c r="H1353" s="189" t="s">
        <v>735</v>
      </c>
    </row>
    <row r="1354" spans="1:8" s="466" customFormat="1" ht="15.75" customHeight="1">
      <c r="A1354" s="83" t="s">
        <v>5383</v>
      </c>
      <c r="B1354" s="239" t="s">
        <v>4587</v>
      </c>
      <c r="D1354" s="189" t="s">
        <v>5408</v>
      </c>
      <c r="G1354" s="369" t="s">
        <v>760</v>
      </c>
    </row>
    <row r="1355" spans="1:8" s="466" customFormat="1" ht="15.75" customHeight="1">
      <c r="A1355" s="208" t="s">
        <v>5356</v>
      </c>
      <c r="B1355" s="239" t="s">
        <v>5409</v>
      </c>
      <c r="D1355" s="189">
        <v>3150</v>
      </c>
      <c r="F1355" s="466">
        <v>29</v>
      </c>
    </row>
    <row r="1356" spans="1:8" s="466" customFormat="1" ht="15.75" customHeight="1">
      <c r="A1356" s="208" t="s">
        <v>5362</v>
      </c>
      <c r="B1356" s="239" t="s">
        <v>3088</v>
      </c>
      <c r="D1356" s="189">
        <v>3142</v>
      </c>
      <c r="G1356" s="466">
        <v>40</v>
      </c>
    </row>
    <row r="1357" spans="1:8" s="466" customFormat="1" ht="15.75" customHeight="1">
      <c r="B1357" s="239" t="s">
        <v>3345</v>
      </c>
      <c r="D1357" s="189">
        <v>3714</v>
      </c>
      <c r="G1357" s="466">
        <v>40</v>
      </c>
    </row>
    <row r="1358" spans="1:8" s="466" customFormat="1" ht="15.75" customHeight="1">
      <c r="B1358" s="239" t="s">
        <v>3454</v>
      </c>
      <c r="D1358" s="189">
        <v>3560</v>
      </c>
      <c r="G1358" s="466">
        <v>40</v>
      </c>
    </row>
    <row r="1359" spans="1:8" s="466" customFormat="1" ht="15.75" customHeight="1">
      <c r="B1359" s="239" t="s">
        <v>3428</v>
      </c>
      <c r="D1359" s="189">
        <v>2370</v>
      </c>
      <c r="G1359" s="466">
        <v>38</v>
      </c>
    </row>
    <row r="1360" spans="1:8" s="466" customFormat="1" ht="15.75" customHeight="1">
      <c r="B1360" s="239" t="s">
        <v>3429</v>
      </c>
      <c r="D1360" s="189">
        <v>2372</v>
      </c>
      <c r="G1360" s="466">
        <v>40</v>
      </c>
    </row>
    <row r="1361" spans="2:7" s="466" customFormat="1" ht="15.75" customHeight="1">
      <c r="B1361" s="239" t="s">
        <v>3430</v>
      </c>
      <c r="D1361" s="189">
        <v>2662</v>
      </c>
      <c r="G1361" s="466">
        <v>38</v>
      </c>
    </row>
    <row r="1362" spans="2:7" s="466" customFormat="1" ht="15.75" customHeight="1">
      <c r="B1362" s="239" t="s">
        <v>3431</v>
      </c>
      <c r="D1362" s="189">
        <v>2832</v>
      </c>
      <c r="G1362" s="466">
        <v>40</v>
      </c>
    </row>
    <row r="1363" spans="2:7" s="466" customFormat="1" ht="15.75" customHeight="1">
      <c r="B1363" s="239" t="s">
        <v>3432</v>
      </c>
      <c r="D1363" s="189">
        <v>2174</v>
      </c>
      <c r="G1363" s="466">
        <v>37</v>
      </c>
    </row>
    <row r="1364" spans="2:7" s="466" customFormat="1" ht="15.75" customHeight="1">
      <c r="B1364" s="239" t="s">
        <v>3433</v>
      </c>
      <c r="D1364" s="189">
        <v>2014</v>
      </c>
      <c r="G1364" s="466">
        <v>39</v>
      </c>
    </row>
    <row r="1365" spans="2:7" s="466" customFormat="1" ht="15.75" customHeight="1">
      <c r="B1365" s="239" t="s">
        <v>3434</v>
      </c>
      <c r="D1365" s="189">
        <v>2674</v>
      </c>
      <c r="G1365" s="466">
        <v>39</v>
      </c>
    </row>
    <row r="1366" spans="2:7" s="466" customFormat="1" ht="15.75" customHeight="1">
      <c r="B1366" s="239" t="s">
        <v>3435</v>
      </c>
      <c r="D1366" s="189">
        <v>3136</v>
      </c>
      <c r="G1366" s="466">
        <v>40</v>
      </c>
    </row>
    <row r="1367" spans="2:7" s="466" customFormat="1" ht="15.75" customHeight="1">
      <c r="B1367" s="239" t="s">
        <v>3436</v>
      </c>
      <c r="D1367" s="189">
        <v>3128</v>
      </c>
      <c r="G1367" s="466">
        <v>41</v>
      </c>
    </row>
    <row r="1368" spans="2:7" s="466" customFormat="1" ht="15.75" customHeight="1">
      <c r="B1368" s="239" t="s">
        <v>3437</v>
      </c>
      <c r="D1368" s="189">
        <v>3564</v>
      </c>
      <c r="G1368" s="466">
        <v>38</v>
      </c>
    </row>
    <row r="1369" spans="2:7" s="466" customFormat="1" ht="15.75" customHeight="1">
      <c r="B1369" s="239" t="s">
        <v>3438</v>
      </c>
      <c r="D1369" s="189">
        <v>2872</v>
      </c>
      <c r="G1369" s="466">
        <v>38</v>
      </c>
    </row>
    <row r="1370" spans="2:7" s="466" customFormat="1" ht="15.75" customHeight="1">
      <c r="B1370" s="239" t="s">
        <v>3439</v>
      </c>
      <c r="D1370" s="189">
        <v>1200</v>
      </c>
      <c r="G1370" s="466">
        <v>30</v>
      </c>
    </row>
    <row r="1371" spans="2:7" s="466" customFormat="1" ht="15.75" customHeight="1">
      <c r="B1371" s="239" t="s">
        <v>3440</v>
      </c>
      <c r="D1371" s="189">
        <v>2582</v>
      </c>
      <c r="G1371" s="466">
        <v>40</v>
      </c>
    </row>
    <row r="1372" spans="2:7" s="466" customFormat="1" ht="15.75" customHeight="1">
      <c r="B1372" s="239" t="s">
        <v>3441</v>
      </c>
      <c r="D1372" s="189">
        <v>2324</v>
      </c>
      <c r="G1372" s="466">
        <v>40</v>
      </c>
    </row>
    <row r="1373" spans="2:7" s="466" customFormat="1" ht="15.75" customHeight="1">
      <c r="B1373" s="239" t="s">
        <v>3442</v>
      </c>
      <c r="D1373" s="189">
        <v>996</v>
      </c>
      <c r="G1373" s="466">
        <v>31</v>
      </c>
    </row>
    <row r="1374" spans="2:7" s="466" customFormat="1" ht="15.75" customHeight="1">
      <c r="B1374" s="239" t="s">
        <v>3443</v>
      </c>
      <c r="D1374" s="189">
        <v>3396</v>
      </c>
      <c r="G1374" s="466">
        <v>39</v>
      </c>
    </row>
    <row r="1375" spans="2:7" s="466" customFormat="1" ht="15.75" customHeight="1">
      <c r="B1375" s="239" t="s">
        <v>3685</v>
      </c>
      <c r="D1375" s="189">
        <v>1360</v>
      </c>
      <c r="G1375" s="466">
        <v>34</v>
      </c>
    </row>
    <row r="1376" spans="2:7" s="466" customFormat="1" ht="15.75" customHeight="1">
      <c r="B1376" s="239" t="s">
        <v>3730</v>
      </c>
      <c r="D1376" s="189">
        <v>1928</v>
      </c>
      <c r="G1376" s="466">
        <v>33</v>
      </c>
    </row>
    <row r="1377" spans="1:12" s="466" customFormat="1" ht="15.75" customHeight="1">
      <c r="A1377" s="208" t="s">
        <v>5366</v>
      </c>
      <c r="B1377" s="239" t="s">
        <v>3088</v>
      </c>
      <c r="D1377" s="189">
        <v>1800</v>
      </c>
      <c r="G1377" s="466">
        <v>32</v>
      </c>
      <c r="H1377" s="189" t="s">
        <v>735</v>
      </c>
    </row>
    <row r="1378" spans="1:12" s="466" customFormat="1" ht="15.75" customHeight="1">
      <c r="B1378" s="239" t="s">
        <v>3345</v>
      </c>
      <c r="D1378" s="189">
        <v>1500</v>
      </c>
      <c r="G1378" s="466">
        <v>32</v>
      </c>
      <c r="H1378" s="189" t="s">
        <v>735</v>
      </c>
    </row>
    <row r="1379" spans="1:12" ht="15.75" customHeight="1">
      <c r="A1379" s="83" t="s">
        <v>5470</v>
      </c>
      <c r="B1379" s="239" t="s">
        <v>5464</v>
      </c>
      <c r="D1379" s="189" t="s">
        <v>5463</v>
      </c>
      <c r="G1379" s="369" t="s">
        <v>5462</v>
      </c>
    </row>
    <row r="1380" spans="1:12" ht="15.75" customHeight="1">
      <c r="A1380" s="83" t="s">
        <v>5473</v>
      </c>
      <c r="B1380" s="239" t="s">
        <v>940</v>
      </c>
      <c r="D1380" s="189"/>
      <c r="G1380" s="479">
        <v>40.299999999999997</v>
      </c>
    </row>
    <row r="1381" spans="1:12" ht="15.75" customHeight="1">
      <c r="A1381" s="83" t="s">
        <v>5478</v>
      </c>
      <c r="B1381" s="239" t="s">
        <v>2980</v>
      </c>
      <c r="D1381" s="189"/>
      <c r="G1381" s="479"/>
    </row>
    <row r="1382" spans="1:12" ht="15.75" customHeight="1">
      <c r="A1382" s="83" t="s">
        <v>5486</v>
      </c>
      <c r="B1382" s="239" t="s">
        <v>2980</v>
      </c>
    </row>
    <row r="1383" spans="1:12" ht="15.75" customHeight="1">
      <c r="A1383" s="83" t="s">
        <v>5493</v>
      </c>
      <c r="B1383" s="239" t="s">
        <v>2980</v>
      </c>
    </row>
    <row r="1384" spans="1:12" ht="15.75" customHeight="1">
      <c r="A1384" s="83" t="s">
        <v>5503</v>
      </c>
      <c r="B1384" s="239" t="s">
        <v>3597</v>
      </c>
      <c r="D1384" s="478" t="s">
        <v>5502</v>
      </c>
      <c r="F1384">
        <v>36</v>
      </c>
      <c r="G1384" s="478" t="s">
        <v>476</v>
      </c>
    </row>
    <row r="1385" spans="1:12" ht="15.75" customHeight="1">
      <c r="A1385" s="83" t="s">
        <v>5508</v>
      </c>
      <c r="B1385" s="239" t="s">
        <v>2980</v>
      </c>
    </row>
    <row r="1386" spans="1:12" ht="15.75" customHeight="1">
      <c r="A1386" s="83" t="s">
        <v>5522</v>
      </c>
      <c r="B1386" s="239" t="s">
        <v>5521</v>
      </c>
      <c r="D1386" s="478" t="s">
        <v>5516</v>
      </c>
      <c r="E1386" s="189" t="s">
        <v>5517</v>
      </c>
      <c r="G1386" s="478">
        <v>38</v>
      </c>
    </row>
    <row r="1387" spans="1:12" ht="15.75" customHeight="1">
      <c r="A1387" s="83" t="s">
        <v>5529</v>
      </c>
      <c r="B1387" s="239" t="s">
        <v>2980</v>
      </c>
    </row>
    <row r="1388" spans="1:12" ht="15.75" customHeight="1">
      <c r="A1388" s="83" t="s">
        <v>5535</v>
      </c>
      <c r="B1388" s="239" t="s">
        <v>2980</v>
      </c>
    </row>
    <row r="1389" spans="1:12" ht="15.75" customHeight="1">
      <c r="A1389" s="83" t="s">
        <v>5542</v>
      </c>
      <c r="B1389" s="239" t="s">
        <v>3088</v>
      </c>
      <c r="E1389">
        <v>1</v>
      </c>
      <c r="F1389">
        <v>35</v>
      </c>
      <c r="G1389" s="189" t="s">
        <v>793</v>
      </c>
    </row>
    <row r="1390" spans="1:12" ht="15.75" customHeight="1">
      <c r="A1390" s="83" t="s">
        <v>5548</v>
      </c>
      <c r="B1390" s="239" t="s">
        <v>3088</v>
      </c>
      <c r="D1390">
        <v>3490</v>
      </c>
      <c r="E1390">
        <v>70</v>
      </c>
      <c r="F1390">
        <v>29</v>
      </c>
      <c r="G1390">
        <v>39</v>
      </c>
    </row>
    <row r="1391" spans="1:12" ht="15.75" customHeight="1">
      <c r="A1391" s="83" t="s">
        <v>395</v>
      </c>
      <c r="B1391" s="239" t="s">
        <v>3088</v>
      </c>
      <c r="D1391">
        <v>1320</v>
      </c>
      <c r="E1391">
        <v>6</v>
      </c>
      <c r="F1391">
        <v>30</v>
      </c>
      <c r="G1391" s="189" t="s">
        <v>984</v>
      </c>
      <c r="L1391" s="189" t="s">
        <v>5555</v>
      </c>
    </row>
    <row r="1392" spans="1:12" ht="15.75" customHeight="1">
      <c r="B1392" s="239" t="s">
        <v>3345</v>
      </c>
      <c r="D1392">
        <v>1250</v>
      </c>
      <c r="E1392">
        <v>6</v>
      </c>
      <c r="F1392">
        <v>30</v>
      </c>
      <c r="G1392" s="189" t="s">
        <v>984</v>
      </c>
      <c r="L1392" s="189" t="s">
        <v>5556</v>
      </c>
    </row>
    <row r="1393" spans="1:7" ht="15.75" customHeight="1">
      <c r="B1393" s="239" t="s">
        <v>3454</v>
      </c>
      <c r="D1393">
        <v>1600</v>
      </c>
      <c r="E1393">
        <v>6</v>
      </c>
      <c r="F1393">
        <v>30</v>
      </c>
      <c r="G1393" s="189" t="s">
        <v>984</v>
      </c>
    </row>
    <row r="1394" spans="1:7" ht="15.75" customHeight="1">
      <c r="A1394" s="83" t="s">
        <v>5561</v>
      </c>
      <c r="B1394" s="239" t="s">
        <v>3088</v>
      </c>
      <c r="D1394">
        <v>3010</v>
      </c>
      <c r="E1394">
        <v>36</v>
      </c>
      <c r="F1394" s="189" t="s">
        <v>793</v>
      </c>
      <c r="G1394" s="189" t="s">
        <v>823</v>
      </c>
    </row>
    <row r="1395" spans="1:7" ht="15.75" customHeight="1">
      <c r="A1395" s="83" t="s">
        <v>5565</v>
      </c>
      <c r="B1395" s="239" t="s">
        <v>2980</v>
      </c>
    </row>
    <row r="1396" spans="1:7" ht="15.75" customHeight="1">
      <c r="A1396" s="83" t="s">
        <v>5577</v>
      </c>
      <c r="B1396" s="239" t="s">
        <v>3088</v>
      </c>
      <c r="D1396">
        <v>998</v>
      </c>
      <c r="F1396">
        <v>25</v>
      </c>
      <c r="G1396" s="189" t="s">
        <v>894</v>
      </c>
    </row>
    <row r="1397" spans="1:7" ht="15.75" customHeight="1">
      <c r="A1397" s="83" t="s">
        <v>5578</v>
      </c>
      <c r="B1397" s="239" t="s">
        <v>3088</v>
      </c>
      <c r="E1397">
        <v>7</v>
      </c>
      <c r="F1397" s="189" t="s">
        <v>944</v>
      </c>
      <c r="G1397" s="189" t="s">
        <v>968</v>
      </c>
    </row>
    <row r="1398" spans="1:7" ht="15.75" customHeight="1">
      <c r="A1398" s="208" t="s">
        <v>5275</v>
      </c>
      <c r="B1398" s="239" t="s">
        <v>5589</v>
      </c>
      <c r="D1398" s="478" t="s">
        <v>5586</v>
      </c>
      <c r="E1398" s="189" t="s">
        <v>5590</v>
      </c>
      <c r="F1398" s="189">
        <v>37.700000000000003</v>
      </c>
    </row>
    <row r="1399" spans="1:7" ht="15.75" customHeight="1">
      <c r="A1399" s="208" t="s">
        <v>5241</v>
      </c>
      <c r="B1399" s="239" t="s">
        <v>5602</v>
      </c>
      <c r="D1399" s="478">
        <v>3245</v>
      </c>
      <c r="G1399">
        <v>39.1</v>
      </c>
    </row>
    <row r="1400" spans="1:7" ht="15.75" customHeight="1">
      <c r="A1400" s="208" t="s">
        <v>5613</v>
      </c>
      <c r="B1400" s="239" t="s">
        <v>2980</v>
      </c>
    </row>
    <row r="1401" spans="1:7" ht="15.75" customHeight="1">
      <c r="A1401" s="208" t="s">
        <v>5614</v>
      </c>
      <c r="B1401" s="239" t="s">
        <v>3088</v>
      </c>
      <c r="E1401">
        <v>0</v>
      </c>
      <c r="F1401">
        <v>38</v>
      </c>
      <c r="G1401">
        <v>38</v>
      </c>
    </row>
    <row r="1402" spans="1:7" ht="15.75" customHeight="1">
      <c r="A1402" s="208" t="s">
        <v>3500</v>
      </c>
      <c r="B1402" s="239" t="s">
        <v>2980</v>
      </c>
    </row>
    <row r="1403" spans="1:7" ht="15.75" customHeight="1">
      <c r="A1403" s="208" t="s">
        <v>5632</v>
      </c>
      <c r="B1403" s="239" t="s">
        <v>4587</v>
      </c>
      <c r="D1403" s="478" t="s">
        <v>5629</v>
      </c>
      <c r="F1403" s="189" t="s">
        <v>5630</v>
      </c>
      <c r="G1403" s="478" t="s">
        <v>5631</v>
      </c>
    </row>
    <row r="1404" spans="1:7" ht="15.75" customHeight="1">
      <c r="A1404" s="208" t="s">
        <v>5640</v>
      </c>
      <c r="B1404" s="239" t="s">
        <v>2980</v>
      </c>
    </row>
    <row r="1405" spans="1:7" ht="15.75" customHeight="1">
      <c r="A1405" s="208" t="s">
        <v>5647</v>
      </c>
      <c r="B1405" s="239" t="s">
        <v>2980</v>
      </c>
    </row>
    <row r="1406" spans="1:7" ht="15.75" customHeight="1">
      <c r="A1406" s="208" t="s">
        <v>5657</v>
      </c>
      <c r="B1406" s="239" t="s">
        <v>5656</v>
      </c>
      <c r="D1406" s="189"/>
      <c r="F1406" s="239" t="s">
        <v>5653</v>
      </c>
    </row>
    <row r="1409" spans="1:12" ht="15.75" customHeight="1">
      <c r="A1409" s="208" t="s">
        <v>5665</v>
      </c>
      <c r="B1409" s="239" t="s">
        <v>3334</v>
      </c>
      <c r="D1409" s="189" t="s">
        <v>5691</v>
      </c>
    </row>
    <row r="1410" spans="1:12" ht="15.75" customHeight="1">
      <c r="A1410" s="83" t="s">
        <v>4792</v>
      </c>
      <c r="B1410" s="239" t="s">
        <v>5752</v>
      </c>
      <c r="D1410" s="189" t="s">
        <v>5751</v>
      </c>
    </row>
    <row r="1411" spans="1:12" ht="15.75" customHeight="1">
      <c r="A1411" s="50" t="s">
        <v>5679</v>
      </c>
      <c r="B1411" s="239" t="s">
        <v>5680</v>
      </c>
      <c r="D1411" s="189" t="s">
        <v>5686</v>
      </c>
      <c r="G1411" s="189" t="s">
        <v>5687</v>
      </c>
    </row>
    <row r="1412" spans="1:12" ht="15.75" customHeight="1">
      <c r="A1412" s="83" t="s">
        <v>5697</v>
      </c>
      <c r="B1412" s="239" t="s">
        <v>3088</v>
      </c>
      <c r="F1412" s="189" t="s">
        <v>978</v>
      </c>
      <c r="G1412" s="189" t="s">
        <v>865</v>
      </c>
      <c r="H1412" s="189" t="s">
        <v>735</v>
      </c>
      <c r="J1412" s="189" t="s">
        <v>735</v>
      </c>
    </row>
    <row r="1413" spans="1:12" ht="15.75" customHeight="1">
      <c r="A1413" s="83" t="s">
        <v>5700</v>
      </c>
      <c r="B1413" s="239" t="s">
        <v>5399</v>
      </c>
      <c r="D1413" s="189" t="s">
        <v>5734</v>
      </c>
    </row>
    <row r="1414" spans="1:12" ht="15.75" customHeight="1">
      <c r="A1414" s="83" t="s">
        <v>5707</v>
      </c>
      <c r="B1414" s="239" t="s">
        <v>5735</v>
      </c>
      <c r="F1414" s="189" t="s">
        <v>5737</v>
      </c>
      <c r="G1414" s="189" t="s">
        <v>756</v>
      </c>
    </row>
    <row r="1415" spans="1:12" s="501" customFormat="1" ht="15.75" customHeight="1">
      <c r="A1415" s="83"/>
      <c r="B1415" s="239" t="s">
        <v>5736</v>
      </c>
      <c r="F1415" s="189" t="s">
        <v>5737</v>
      </c>
      <c r="G1415" s="189" t="s">
        <v>756</v>
      </c>
    </row>
    <row r="1416" spans="1:12" s="501" customFormat="1" ht="15.75" customHeight="1">
      <c r="A1416" s="83"/>
      <c r="B1416" s="239" t="s">
        <v>3454</v>
      </c>
      <c r="F1416" s="189" t="s">
        <v>5738</v>
      </c>
      <c r="G1416" s="189" t="s">
        <v>738</v>
      </c>
      <c r="L1416" s="189" t="s">
        <v>5739</v>
      </c>
    </row>
    <row r="1417" spans="1:12" s="501" customFormat="1" ht="15.75" customHeight="1">
      <c r="A1417" s="83"/>
      <c r="B1417" s="239" t="s">
        <v>3428</v>
      </c>
      <c r="F1417" s="189" t="s">
        <v>824</v>
      </c>
      <c r="G1417" s="189" t="s">
        <v>852</v>
      </c>
    </row>
    <row r="1418" spans="1:12" s="501" customFormat="1" ht="15.75" customHeight="1">
      <c r="A1418" s="83"/>
      <c r="B1418" s="239" t="s">
        <v>3429</v>
      </c>
      <c r="F1418" s="504">
        <v>22</v>
      </c>
      <c r="G1418" s="189" t="s">
        <v>1084</v>
      </c>
      <c r="H1418" s="189" t="s">
        <v>735</v>
      </c>
    </row>
    <row r="1419" spans="1:12" ht="15.75" customHeight="1">
      <c r="A1419" s="83" t="s">
        <v>5740</v>
      </c>
      <c r="B1419" s="239" t="s">
        <v>5762</v>
      </c>
      <c r="L1419" s="189" t="s">
        <v>5763</v>
      </c>
    </row>
    <row r="1420" spans="1:12" s="501" customFormat="1" ht="15.75" customHeight="1">
      <c r="A1420" s="83" t="s">
        <v>5760</v>
      </c>
      <c r="B1420" s="505"/>
      <c r="L1420" s="189" t="s">
        <v>5764</v>
      </c>
    </row>
    <row r="1421" spans="1:12" ht="15.75" customHeight="1">
      <c r="A1421" s="83" t="s">
        <v>5714</v>
      </c>
      <c r="B1421" s="239" t="s">
        <v>5745</v>
      </c>
      <c r="D1421" s="189" t="s">
        <v>5743</v>
      </c>
    </row>
    <row r="1422" spans="1:12" ht="15.75" customHeight="1">
      <c r="A1422" s="83" t="s">
        <v>5722</v>
      </c>
      <c r="B1422" s="239" t="s">
        <v>774</v>
      </c>
    </row>
    <row r="1423" spans="1:12" ht="15.75" customHeight="1">
      <c r="A1423" s="83" t="s">
        <v>5770</v>
      </c>
      <c r="B1423" s="239" t="s">
        <v>3088</v>
      </c>
      <c r="D1423">
        <v>2600</v>
      </c>
      <c r="G1423">
        <v>39</v>
      </c>
      <c r="L1423" s="189" t="s">
        <v>5769</v>
      </c>
    </row>
    <row r="1424" spans="1:12" ht="15.75" customHeight="1">
      <c r="A1424" s="83" t="s">
        <v>5776</v>
      </c>
      <c r="B1424" s="239" t="s">
        <v>2980</v>
      </c>
    </row>
    <row r="1425" spans="1:12" ht="15.75" customHeight="1">
      <c r="A1425" s="83" t="s">
        <v>5786</v>
      </c>
      <c r="B1425" s="239" t="s">
        <v>3088</v>
      </c>
      <c r="D1425">
        <v>3800</v>
      </c>
      <c r="E1425">
        <v>1</v>
      </c>
      <c r="F1425">
        <v>39</v>
      </c>
      <c r="G1425" s="189" t="s">
        <v>788</v>
      </c>
    </row>
    <row r="1426" spans="1:12" ht="15.75" customHeight="1">
      <c r="B1426" s="239" t="s">
        <v>3345</v>
      </c>
      <c r="D1426">
        <v>2310</v>
      </c>
      <c r="E1426">
        <v>2</v>
      </c>
      <c r="F1426" s="189" t="s">
        <v>746</v>
      </c>
      <c r="G1426" s="189" t="s">
        <v>893</v>
      </c>
    </row>
    <row r="1427" spans="1:12" ht="15.75" customHeight="1">
      <c r="B1427" s="239" t="s">
        <v>3454</v>
      </c>
      <c r="E1427">
        <v>2</v>
      </c>
      <c r="F1427" s="189" t="s">
        <v>746</v>
      </c>
      <c r="G1427" s="189" t="s">
        <v>893</v>
      </c>
    </row>
    <row r="1428" spans="1:12" ht="15.75" customHeight="1">
      <c r="B1428" s="239" t="s">
        <v>3428</v>
      </c>
      <c r="D1428">
        <v>3490</v>
      </c>
      <c r="E1428">
        <f>4*30</f>
        <v>120</v>
      </c>
      <c r="F1428">
        <v>23</v>
      </c>
      <c r="G1428">
        <v>39</v>
      </c>
    </row>
    <row r="1429" spans="1:12" ht="15.75" customHeight="1">
      <c r="B1429" s="239" t="s">
        <v>3429</v>
      </c>
      <c r="D1429">
        <v>1500</v>
      </c>
      <c r="E1429">
        <f>120-16</f>
        <v>104</v>
      </c>
      <c r="F1429">
        <v>17</v>
      </c>
      <c r="G1429" s="189" t="s">
        <v>784</v>
      </c>
    </row>
    <row r="1430" spans="1:12" ht="15.75" customHeight="1">
      <c r="B1430" s="239" t="s">
        <v>3430</v>
      </c>
      <c r="D1430">
        <v>1850</v>
      </c>
      <c r="E1430">
        <v>124</v>
      </c>
      <c r="F1430">
        <v>16</v>
      </c>
      <c r="G1430" s="189" t="s">
        <v>4550</v>
      </c>
    </row>
    <row r="1431" spans="1:12" ht="15.75" customHeight="1">
      <c r="A1431" s="83" t="s">
        <v>5795</v>
      </c>
      <c r="B1431" s="239" t="s">
        <v>5794</v>
      </c>
      <c r="G1431">
        <v>39</v>
      </c>
    </row>
    <row r="1432" spans="1:12" ht="15.75" customHeight="1">
      <c r="A1432" s="83" t="s">
        <v>5806</v>
      </c>
      <c r="B1432" s="239" t="s">
        <v>4791</v>
      </c>
      <c r="G1432" s="508" t="s">
        <v>5803</v>
      </c>
    </row>
    <row r="1433" spans="1:12" ht="15.75" customHeight="1">
      <c r="A1433" s="83" t="s">
        <v>5817</v>
      </c>
      <c r="B1433" s="239" t="s">
        <v>5816</v>
      </c>
      <c r="D1433" s="508" t="s">
        <v>5815</v>
      </c>
      <c r="F1433" s="239" t="s">
        <v>5813</v>
      </c>
      <c r="G1433" s="508" t="s">
        <v>5814</v>
      </c>
    </row>
    <row r="1434" spans="1:12" ht="15.75" customHeight="1">
      <c r="A1434" s="83" t="s">
        <v>5828</v>
      </c>
      <c r="B1434" s="239" t="s">
        <v>2980</v>
      </c>
    </row>
    <row r="1435" spans="1:12" ht="15.75" customHeight="1">
      <c r="A1435" s="83" t="s">
        <v>5839</v>
      </c>
      <c r="B1435" s="239" t="s">
        <v>5837</v>
      </c>
      <c r="D1435">
        <v>2590</v>
      </c>
      <c r="L1435" s="189" t="s">
        <v>5838</v>
      </c>
    </row>
    <row r="1436" spans="1:12" ht="15.75" customHeight="1">
      <c r="A1436" s="83" t="s">
        <v>5851</v>
      </c>
      <c r="B1436" s="239" t="s">
        <v>3088</v>
      </c>
      <c r="D1436">
        <v>2880</v>
      </c>
      <c r="F1436" s="508" t="s">
        <v>751</v>
      </c>
      <c r="G1436" s="508" t="s">
        <v>751</v>
      </c>
    </row>
    <row r="1437" spans="1:12" ht="15.75" customHeight="1">
      <c r="B1437" s="239" t="s">
        <v>3345</v>
      </c>
      <c r="D1437">
        <v>4205</v>
      </c>
      <c r="F1437">
        <v>19</v>
      </c>
    </row>
    <row r="1438" spans="1:12" ht="15.75" customHeight="1">
      <c r="A1438" s="83" t="s">
        <v>5862</v>
      </c>
      <c r="B1438" s="239" t="s">
        <v>3088</v>
      </c>
      <c r="F1438" s="189" t="s">
        <v>784</v>
      </c>
      <c r="G1438" s="189" t="s">
        <v>4550</v>
      </c>
    </row>
    <row r="1439" spans="1:12" ht="15.75" customHeight="1">
      <c r="B1439" s="239" t="s">
        <v>3345</v>
      </c>
      <c r="F1439" s="189" t="s">
        <v>784</v>
      </c>
      <c r="G1439" s="189" t="s">
        <v>4550</v>
      </c>
    </row>
    <row r="1440" spans="1:12" ht="15.75" customHeight="1">
      <c r="B1440" s="239" t="s">
        <v>3454</v>
      </c>
      <c r="F1440" s="189" t="s">
        <v>784</v>
      </c>
      <c r="G1440" s="189" t="s">
        <v>4550</v>
      </c>
    </row>
    <row r="1441" spans="1:12" ht="15.75" customHeight="1">
      <c r="B1441" s="239" t="s">
        <v>3428</v>
      </c>
      <c r="F1441">
        <v>20</v>
      </c>
      <c r="G1441">
        <v>38</v>
      </c>
      <c r="L1441" s="189" t="s">
        <v>5861</v>
      </c>
    </row>
    <row r="1442" spans="1:12" ht="15.75" customHeight="1">
      <c r="B1442" s="239" t="s">
        <v>3429</v>
      </c>
      <c r="F1442">
        <v>22</v>
      </c>
      <c r="G1442">
        <v>40</v>
      </c>
    </row>
    <row r="1443" spans="1:12" ht="15.75" customHeight="1">
      <c r="A1443" s="83" t="s">
        <v>5869</v>
      </c>
      <c r="B1443" s="239" t="s">
        <v>3088</v>
      </c>
      <c r="F1443" s="239" t="s">
        <v>3927</v>
      </c>
      <c r="G1443" s="189" t="s">
        <v>896</v>
      </c>
    </row>
    <row r="1444" spans="1:12" ht="15.75" customHeight="1">
      <c r="A1444" s="83" t="s">
        <v>5876</v>
      </c>
      <c r="B1444" s="239" t="s">
        <v>3088</v>
      </c>
      <c r="D1444">
        <v>2250</v>
      </c>
      <c r="E1444">
        <v>5</v>
      </c>
      <c r="F1444" s="189" t="s">
        <v>763</v>
      </c>
      <c r="G1444" s="189" t="s">
        <v>851</v>
      </c>
      <c r="H1444">
        <v>1</v>
      </c>
      <c r="L1444" s="189" t="s">
        <v>5896</v>
      </c>
    </row>
    <row r="1445" spans="1:12" ht="15.75" customHeight="1">
      <c r="A1445" s="208" t="s">
        <v>574</v>
      </c>
      <c r="B1445" s="239" t="s">
        <v>5903</v>
      </c>
      <c r="C1445" s="539" t="s">
        <v>5906</v>
      </c>
      <c r="D1445" s="525" t="s">
        <v>5910</v>
      </c>
      <c r="F1445" s="189" t="s">
        <v>5902</v>
      </c>
      <c r="G1445" s="189" t="s">
        <v>5908</v>
      </c>
    </row>
    <row r="1446" spans="1:12" s="525" customFormat="1" ht="15.75" customHeight="1">
      <c r="A1446" s="208"/>
      <c r="B1446" s="239" t="s">
        <v>5904</v>
      </c>
      <c r="C1446" s="189" t="s">
        <v>5907</v>
      </c>
      <c r="D1446" s="189" t="s">
        <v>5911</v>
      </c>
      <c r="F1446" s="189" t="s">
        <v>5905</v>
      </c>
      <c r="G1446" s="189" t="s">
        <v>5909</v>
      </c>
    </row>
    <row r="1447" spans="1:12" ht="15.75" customHeight="1">
      <c r="A1447" s="83" t="s">
        <v>5888</v>
      </c>
      <c r="B1447" s="239" t="s">
        <v>3088</v>
      </c>
      <c r="D1447" s="189" t="s">
        <v>5915</v>
      </c>
      <c r="F1447" s="189" t="s">
        <v>865</v>
      </c>
      <c r="G1447" s="189" t="s">
        <v>935</v>
      </c>
    </row>
    <row r="1448" spans="1:12" ht="15.75" customHeight="1">
      <c r="A1448" s="83" t="s">
        <v>5891</v>
      </c>
      <c r="B1448" s="239" t="s">
        <v>3088</v>
      </c>
      <c r="G1448" s="189" t="s">
        <v>740</v>
      </c>
    </row>
    <row r="1449" spans="1:12" ht="15.75" customHeight="1">
      <c r="A1449" s="83" t="s">
        <v>5925</v>
      </c>
      <c r="B1449" s="239" t="s">
        <v>3088</v>
      </c>
      <c r="D1449">
        <v>3750</v>
      </c>
      <c r="F1449">
        <v>31</v>
      </c>
      <c r="G1449" s="189" t="s">
        <v>5983</v>
      </c>
      <c r="L1449" s="443" t="s">
        <v>5987</v>
      </c>
    </row>
    <row r="1450" spans="1:12" ht="15.75" customHeight="1">
      <c r="A1450" s="83" t="s">
        <v>5928</v>
      </c>
      <c r="B1450" s="239" t="s">
        <v>2980</v>
      </c>
    </row>
    <row r="1451" spans="1:12" ht="15.75" customHeight="1">
      <c r="A1451" s="83" t="s">
        <v>5934</v>
      </c>
      <c r="B1451" s="239" t="s">
        <v>930</v>
      </c>
      <c r="D1451" s="189" t="s">
        <v>5975</v>
      </c>
      <c r="F1451" s="189" t="s">
        <v>5971</v>
      </c>
      <c r="G1451" s="189" t="s">
        <v>5977</v>
      </c>
      <c r="L1451" s="189" t="s">
        <v>5976</v>
      </c>
    </row>
    <row r="1452" spans="1:12" ht="15.75" customHeight="1">
      <c r="A1452" s="83" t="s">
        <v>5944</v>
      </c>
      <c r="B1452" s="239" t="s">
        <v>5982</v>
      </c>
      <c r="F1452" s="189" t="s">
        <v>5980</v>
      </c>
    </row>
    <row r="1453" spans="1:12" ht="15.75" customHeight="1">
      <c r="A1453" s="83" t="s">
        <v>5948</v>
      </c>
      <c r="B1453" s="239" t="s">
        <v>5967</v>
      </c>
      <c r="D1453" s="189" t="s">
        <v>5968</v>
      </c>
      <c r="E1453" s="189" t="s">
        <v>5969</v>
      </c>
    </row>
    <row r="1454" spans="1:12" ht="15.75" customHeight="1">
      <c r="A1454" s="83" t="s">
        <v>5954</v>
      </c>
      <c r="B1454" s="239" t="s">
        <v>3088</v>
      </c>
      <c r="E1454">
        <v>8</v>
      </c>
      <c r="F1454" s="189" t="s">
        <v>738</v>
      </c>
      <c r="G1454" s="189" t="s">
        <v>903</v>
      </c>
    </row>
    <row r="1455" spans="1:12" ht="15.75" customHeight="1">
      <c r="A1455" s="83" t="s">
        <v>5578</v>
      </c>
      <c r="B1455" s="239" t="s">
        <v>3088</v>
      </c>
      <c r="F1455" s="189" t="s">
        <v>5959</v>
      </c>
      <c r="G1455">
        <v>33</v>
      </c>
    </row>
    <row r="1456" spans="1:12" ht="15.75" customHeight="1">
      <c r="A1456" s="83" t="s">
        <v>584</v>
      </c>
      <c r="B1456" s="239" t="s">
        <v>3088</v>
      </c>
      <c r="D1456" s="525">
        <v>3360</v>
      </c>
      <c r="E1456" s="525"/>
      <c r="F1456" s="544">
        <v>39.285714285714285</v>
      </c>
      <c r="G1456" s="544">
        <v>39.285714285714285</v>
      </c>
      <c r="H1456" s="525"/>
      <c r="J1456" s="525"/>
      <c r="K1456" s="525"/>
      <c r="L1456" s="525"/>
    </row>
    <row r="1457" spans="1:8" ht="15.75" customHeight="1">
      <c r="B1457" s="239" t="s">
        <v>3345</v>
      </c>
      <c r="D1457" s="525">
        <v>3420</v>
      </c>
      <c r="F1457" s="544">
        <v>37.714285714285715</v>
      </c>
      <c r="G1457" s="544">
        <v>37.714285714285715</v>
      </c>
    </row>
    <row r="1458" spans="1:8" ht="15.75" customHeight="1">
      <c r="B1458" s="239" t="s">
        <v>3454</v>
      </c>
      <c r="D1458" s="525">
        <v>3030</v>
      </c>
      <c r="F1458" s="544">
        <v>37.571428571428569</v>
      </c>
      <c r="G1458" s="544">
        <v>37.714285714285715</v>
      </c>
    </row>
    <row r="1459" spans="1:8" ht="15.75" customHeight="1">
      <c r="B1459" s="239" t="s">
        <v>3428</v>
      </c>
      <c r="D1459" s="525">
        <v>3125</v>
      </c>
      <c r="F1459" s="544">
        <v>36.714285714285715</v>
      </c>
      <c r="G1459" s="544">
        <v>37</v>
      </c>
    </row>
    <row r="1460" spans="1:8" ht="15.75" customHeight="1">
      <c r="B1460" s="239" t="s">
        <v>3429</v>
      </c>
      <c r="D1460" s="525">
        <v>2540</v>
      </c>
      <c r="F1460" s="544">
        <v>37.142857142857146</v>
      </c>
      <c r="G1460" s="544">
        <v>37.285714285714285</v>
      </c>
    </row>
    <row r="1461" spans="1:8" ht="15.75" customHeight="1">
      <c r="A1461" s="83" t="s">
        <v>6008</v>
      </c>
      <c r="B1461" s="239" t="s">
        <v>3088</v>
      </c>
      <c r="D1461" s="532">
        <v>2395</v>
      </c>
      <c r="E1461">
        <f>(36.4-29.5)*7</f>
        <v>48.29999999999999</v>
      </c>
      <c r="F1461" s="205">
        <v>29.5</v>
      </c>
      <c r="G1461" s="205">
        <v>36.4</v>
      </c>
    </row>
    <row r="1462" spans="1:8" ht="15.75" customHeight="1">
      <c r="B1462" s="239" t="s">
        <v>3345</v>
      </c>
      <c r="D1462" s="532">
        <v>2100</v>
      </c>
      <c r="E1462" s="532">
        <f>(36.4-29.5)*7</f>
        <v>48.29999999999999</v>
      </c>
      <c r="F1462" s="205">
        <v>29.5</v>
      </c>
      <c r="G1462" s="205">
        <v>36.4</v>
      </c>
    </row>
    <row r="1463" spans="1:8" ht="15.75" customHeight="1">
      <c r="A1463" s="83" t="s">
        <v>6012</v>
      </c>
      <c r="B1463" s="239" t="s">
        <v>3088</v>
      </c>
      <c r="F1463" s="189" t="s">
        <v>916</v>
      </c>
      <c r="H1463" s="189" t="s">
        <v>735</v>
      </c>
    </row>
    <row r="1464" spans="1:8" ht="15.75" customHeight="1">
      <c r="A1464" s="83" t="s">
        <v>6017</v>
      </c>
      <c r="B1464" s="239" t="s">
        <v>3088</v>
      </c>
      <c r="D1464">
        <v>3700</v>
      </c>
      <c r="F1464" s="189">
        <v>28</v>
      </c>
      <c r="G1464" s="189" t="s">
        <v>759</v>
      </c>
    </row>
    <row r="1465" spans="1:8" ht="15.75" customHeight="1">
      <c r="A1465" s="83" t="s">
        <v>6021</v>
      </c>
      <c r="B1465" s="239" t="s">
        <v>2980</v>
      </c>
    </row>
    <row r="1466" spans="1:8" ht="15.75" customHeight="1">
      <c r="A1466" s="83" t="s">
        <v>6026</v>
      </c>
      <c r="B1466" s="239" t="s">
        <v>3088</v>
      </c>
      <c r="D1466">
        <v>397</v>
      </c>
      <c r="E1466">
        <v>35</v>
      </c>
      <c r="F1466">
        <v>21</v>
      </c>
      <c r="G1466">
        <v>26</v>
      </c>
    </row>
    <row r="1467" spans="1:8" ht="15.75" customHeight="1">
      <c r="A1467" s="83" t="s">
        <v>5281</v>
      </c>
      <c r="B1467" s="239" t="s">
        <v>3088</v>
      </c>
      <c r="D1467">
        <v>3260</v>
      </c>
      <c r="F1467" s="189" t="s">
        <v>921</v>
      </c>
      <c r="G1467" s="189" t="s">
        <v>769</v>
      </c>
    </row>
    <row r="1468" spans="1:8" ht="15.75" customHeight="1">
      <c r="B1468" s="239" t="s">
        <v>3345</v>
      </c>
      <c r="D1468">
        <v>3970</v>
      </c>
      <c r="F1468">
        <v>31</v>
      </c>
      <c r="G1468">
        <v>39</v>
      </c>
    </row>
    <row r="1469" spans="1:8" ht="15.75" customHeight="1">
      <c r="B1469" s="239" t="s">
        <v>3454</v>
      </c>
      <c r="D1469">
        <v>3505</v>
      </c>
      <c r="F1469" s="189" t="s">
        <v>6031</v>
      </c>
      <c r="G1469">
        <v>38</v>
      </c>
    </row>
    <row r="1470" spans="1:8" ht="15.75" customHeight="1">
      <c r="B1470" s="239" t="s">
        <v>3428</v>
      </c>
      <c r="D1470">
        <v>1650</v>
      </c>
      <c r="F1470" s="189" t="s">
        <v>984</v>
      </c>
      <c r="G1470" s="189" t="s">
        <v>944</v>
      </c>
    </row>
    <row r="1471" spans="1:8" ht="15.75" customHeight="1">
      <c r="B1471" s="239" t="s">
        <v>3429</v>
      </c>
      <c r="D1471">
        <v>1780</v>
      </c>
      <c r="F1471" s="189" t="s">
        <v>984</v>
      </c>
      <c r="G1471" s="189" t="s">
        <v>944</v>
      </c>
    </row>
    <row r="1472" spans="1:8" ht="15.75" customHeight="1">
      <c r="B1472" s="239" t="s">
        <v>3430</v>
      </c>
      <c r="D1472">
        <v>1930</v>
      </c>
      <c r="F1472" s="189" t="s">
        <v>825</v>
      </c>
      <c r="G1472">
        <v>31</v>
      </c>
    </row>
    <row r="1473" spans="1:12" ht="15.75" customHeight="1">
      <c r="B1473" s="239" t="s">
        <v>3431</v>
      </c>
      <c r="D1473">
        <v>1960</v>
      </c>
      <c r="F1473" s="189" t="s">
        <v>825</v>
      </c>
      <c r="G1473">
        <v>31</v>
      </c>
    </row>
    <row r="1474" spans="1:12" ht="15.75" customHeight="1">
      <c r="A1474" s="83" t="s">
        <v>6039</v>
      </c>
      <c r="B1474" s="239" t="s">
        <v>2980</v>
      </c>
    </row>
    <row r="1475" spans="1:12" ht="15.75" customHeight="1">
      <c r="A1475" s="83" t="s">
        <v>6044</v>
      </c>
      <c r="B1475" s="239" t="s">
        <v>3088</v>
      </c>
      <c r="F1475" s="189" t="s">
        <v>634</v>
      </c>
      <c r="G1475" s="189" t="s">
        <v>869</v>
      </c>
    </row>
    <row r="1476" spans="1:12" ht="15.75" customHeight="1">
      <c r="A1476" s="83" t="s">
        <v>6050</v>
      </c>
      <c r="B1476" s="239" t="s">
        <v>3088</v>
      </c>
      <c r="F1476">
        <v>35</v>
      </c>
      <c r="G1476">
        <v>35</v>
      </c>
      <c r="H1476" s="189" t="s">
        <v>735</v>
      </c>
      <c r="L1476" s="189" t="s">
        <v>6066</v>
      </c>
    </row>
    <row r="1477" spans="1:12" ht="15.75" customHeight="1">
      <c r="A1477" s="83" t="s">
        <v>6055</v>
      </c>
      <c r="B1477" s="239" t="s">
        <v>6076</v>
      </c>
      <c r="D1477" s="189" t="s">
        <v>6072</v>
      </c>
      <c r="G1477" s="189" t="s">
        <v>6073</v>
      </c>
    </row>
    <row r="1478" spans="1:12" ht="15.75" customHeight="1">
      <c r="A1478" s="83" t="s">
        <v>6061</v>
      </c>
      <c r="B1478" s="239" t="s">
        <v>3088</v>
      </c>
      <c r="D1478">
        <v>1930</v>
      </c>
      <c r="F1478" s="189" t="s">
        <v>913</v>
      </c>
      <c r="L1478" s="189" t="s">
        <v>6080</v>
      </c>
    </row>
    <row r="1479" spans="1:12" ht="15.75" customHeight="1">
      <c r="A1479" s="83" t="s">
        <v>6083</v>
      </c>
      <c r="B1479" s="239" t="s">
        <v>2980</v>
      </c>
    </row>
    <row r="1480" spans="1:12" ht="15.75" customHeight="1">
      <c r="A1480" s="83" t="s">
        <v>6089</v>
      </c>
      <c r="B1480" s="239" t="s">
        <v>3088</v>
      </c>
      <c r="D1480" s="551">
        <v>2890</v>
      </c>
      <c r="G1480" s="551">
        <v>38.200000000000003</v>
      </c>
    </row>
    <row r="1481" spans="1:12" ht="15.75" customHeight="1">
      <c r="A1481" s="83" t="s">
        <v>6097</v>
      </c>
      <c r="B1481" s="239" t="s">
        <v>3088</v>
      </c>
      <c r="F1481">
        <v>36</v>
      </c>
      <c r="G1481">
        <v>36</v>
      </c>
      <c r="I1481" s="189" t="s">
        <v>6096</v>
      </c>
    </row>
    <row r="1482" spans="1:12" ht="15.75" customHeight="1">
      <c r="A1482" s="83" t="s">
        <v>6102</v>
      </c>
      <c r="B1482" s="239" t="s">
        <v>3088</v>
      </c>
      <c r="D1482">
        <v>2400</v>
      </c>
      <c r="F1482" s="189" t="s">
        <v>954</v>
      </c>
      <c r="G1482">
        <v>36</v>
      </c>
    </row>
    <row r="1483" spans="1:12" ht="15.75" customHeight="1">
      <c r="A1483" s="83" t="s">
        <v>6108</v>
      </c>
      <c r="B1483" s="239" t="s">
        <v>3088</v>
      </c>
      <c r="D1483">
        <v>2565</v>
      </c>
      <c r="F1483" s="189" t="s">
        <v>763</v>
      </c>
      <c r="G1483" s="189" t="s">
        <v>766</v>
      </c>
    </row>
    <row r="1484" spans="1:12" ht="15.75" customHeight="1">
      <c r="A1484" s="83" t="s">
        <v>6121</v>
      </c>
      <c r="B1484" s="239" t="s">
        <v>4166</v>
      </c>
      <c r="D1484" s="551" t="s">
        <v>6119</v>
      </c>
      <c r="F1484" s="239" t="s">
        <v>6116</v>
      </c>
      <c r="G1484" s="551" t="s">
        <v>6117</v>
      </c>
    </row>
    <row r="1485" spans="1:12" ht="15.75" customHeight="1">
      <c r="A1485" s="83" t="s">
        <v>4096</v>
      </c>
      <c r="B1485" s="239" t="s">
        <v>2980</v>
      </c>
    </row>
    <row r="1486" spans="1:12" ht="15.75" customHeight="1">
      <c r="A1486" s="83" t="s">
        <v>6131</v>
      </c>
      <c r="B1486" s="239" t="s">
        <v>2980</v>
      </c>
    </row>
    <row r="1487" spans="1:12" ht="15.75" customHeight="1">
      <c r="A1487" s="83" t="s">
        <v>6139</v>
      </c>
      <c r="B1487" s="239" t="s">
        <v>3088</v>
      </c>
      <c r="D1487" s="551">
        <v>3830</v>
      </c>
      <c r="G1487" s="551">
        <v>40</v>
      </c>
    </row>
    <row r="1488" spans="1:12" ht="15.75" customHeight="1">
      <c r="B1488" s="239" t="s">
        <v>3345</v>
      </c>
      <c r="D1488">
        <v>2850</v>
      </c>
      <c r="G1488">
        <v>34</v>
      </c>
    </row>
    <row r="1489" spans="1:12" ht="15.75" customHeight="1">
      <c r="B1489" s="239" t="s">
        <v>3454</v>
      </c>
      <c r="D1489">
        <v>2660</v>
      </c>
      <c r="G1489" s="189" t="s">
        <v>977</v>
      </c>
    </row>
    <row r="1490" spans="1:12" ht="15.75" customHeight="1">
      <c r="B1490" s="239" t="s">
        <v>3428</v>
      </c>
      <c r="D1490">
        <v>3340</v>
      </c>
      <c r="G1490">
        <v>40</v>
      </c>
    </row>
    <row r="1491" spans="1:12" ht="15.75" customHeight="1">
      <c r="B1491" s="239" t="s">
        <v>3429</v>
      </c>
      <c r="D1491">
        <v>3900</v>
      </c>
      <c r="G1491">
        <v>39</v>
      </c>
    </row>
    <row r="1492" spans="1:12" ht="15.75" customHeight="1">
      <c r="B1492" s="239" t="s">
        <v>3430</v>
      </c>
      <c r="D1492">
        <v>3240</v>
      </c>
      <c r="G1492">
        <v>38</v>
      </c>
    </row>
    <row r="1493" spans="1:12" ht="15.75" customHeight="1">
      <c r="B1493" s="239" t="s">
        <v>3431</v>
      </c>
      <c r="D1493">
        <v>3080</v>
      </c>
      <c r="G1493">
        <v>38</v>
      </c>
    </row>
    <row r="1494" spans="1:12" ht="15.75" customHeight="1">
      <c r="B1494" s="239" t="s">
        <v>3432</v>
      </c>
      <c r="D1494">
        <v>1720</v>
      </c>
      <c r="G1494" s="189" t="s">
        <v>984</v>
      </c>
    </row>
    <row r="1495" spans="1:12" ht="15.75" customHeight="1">
      <c r="A1495" s="83" t="s">
        <v>6148</v>
      </c>
      <c r="B1495" s="239" t="s">
        <v>3088</v>
      </c>
      <c r="D1495">
        <v>3800</v>
      </c>
      <c r="G1495" s="189" t="s">
        <v>760</v>
      </c>
    </row>
    <row r="1496" spans="1:12" ht="15.75" customHeight="1">
      <c r="B1496" s="239" t="s">
        <v>3345</v>
      </c>
      <c r="G1496" s="189">
        <v>41</v>
      </c>
      <c r="L1496" s="189" t="s">
        <v>6147</v>
      </c>
    </row>
    <row r="1497" spans="1:12" ht="15.75" customHeight="1">
      <c r="B1497" s="239" t="s">
        <v>6146</v>
      </c>
      <c r="D1497" s="189"/>
      <c r="G1497" s="551" t="s">
        <v>748</v>
      </c>
    </row>
    <row r="1498" spans="1:12" ht="15.75" customHeight="1">
      <c r="A1498" s="83" t="s">
        <v>6160</v>
      </c>
      <c r="B1498" s="239" t="s">
        <v>3852</v>
      </c>
      <c r="D1498" s="551" t="s">
        <v>6157</v>
      </c>
      <c r="G1498" s="551" t="s">
        <v>6158</v>
      </c>
    </row>
    <row r="1499" spans="1:12" ht="15.75" customHeight="1">
      <c r="A1499" s="208" t="s">
        <v>6169</v>
      </c>
      <c r="B1499" s="241" t="s">
        <v>6196</v>
      </c>
    </row>
    <row r="1500" spans="1:12" ht="15.75" customHeight="1">
      <c r="A1500" s="83" t="s">
        <v>6102</v>
      </c>
      <c r="B1500" s="241" t="s">
        <v>3088</v>
      </c>
      <c r="D1500">
        <v>2400</v>
      </c>
      <c r="F1500" t="s">
        <v>865</v>
      </c>
      <c r="G1500">
        <v>36</v>
      </c>
      <c r="L1500" t="s">
        <v>6193</v>
      </c>
    </row>
    <row r="1501" spans="1:12" ht="15.75" customHeight="1">
      <c r="A1501" s="83" t="s">
        <v>6175</v>
      </c>
      <c r="B1501" s="241" t="s">
        <v>3088</v>
      </c>
      <c r="E1501">
        <v>2</v>
      </c>
      <c r="F1501" t="s">
        <v>3555</v>
      </c>
      <c r="G1501" t="s">
        <v>894</v>
      </c>
      <c r="H1501" t="s">
        <v>735</v>
      </c>
    </row>
    <row r="1502" spans="1:12" ht="15.75" customHeight="1">
      <c r="A1502" s="83" t="s">
        <v>6179</v>
      </c>
    </row>
    <row r="1503" spans="1:12" ht="15.75" customHeight="1">
      <c r="A1503" s="83" t="s">
        <v>6181</v>
      </c>
      <c r="B1503" s="241" t="s">
        <v>6212</v>
      </c>
      <c r="D1503" t="s">
        <v>6202</v>
      </c>
      <c r="L1503" t="s">
        <v>6213</v>
      </c>
    </row>
    <row r="1504" spans="1:12" ht="15.75" customHeight="1">
      <c r="A1504" s="83" t="s">
        <v>6187</v>
      </c>
      <c r="B1504" s="241" t="s">
        <v>2980</v>
      </c>
      <c r="H1504" s="189" t="s">
        <v>6227</v>
      </c>
    </row>
    <row r="1505" spans="1:12" ht="15.75" customHeight="1">
      <c r="A1505" s="83" t="s">
        <v>6192</v>
      </c>
      <c r="B1505" s="239" t="s">
        <v>6218</v>
      </c>
      <c r="D1505" t="s">
        <v>6197</v>
      </c>
      <c r="G1505" s="189" t="s">
        <v>6198</v>
      </c>
      <c r="H1505">
        <v>130</v>
      </c>
    </row>
    <row r="1506" spans="1:12" ht="15.75" customHeight="1">
      <c r="B1506" s="239" t="s">
        <v>6219</v>
      </c>
      <c r="D1506" s="189" t="s">
        <v>6220</v>
      </c>
      <c r="G1506" s="189" t="s">
        <v>6221</v>
      </c>
      <c r="H1506">
        <v>27</v>
      </c>
    </row>
    <row r="1507" spans="1:12" ht="15.75" customHeight="1">
      <c r="B1507" s="239" t="s">
        <v>6223</v>
      </c>
      <c r="D1507" s="189" t="s">
        <v>6215</v>
      </c>
      <c r="G1507" s="189" t="s">
        <v>6216</v>
      </c>
      <c r="H1507">
        <v>1142</v>
      </c>
    </row>
    <row r="1508" spans="1:12" ht="15.75" customHeight="1">
      <c r="B1508" s="239" t="s">
        <v>6224</v>
      </c>
      <c r="D1508" s="189" t="s">
        <v>6226</v>
      </c>
      <c r="G1508" s="189" t="s">
        <v>6225</v>
      </c>
      <c r="H1508">
        <v>35</v>
      </c>
    </row>
    <row r="1509" spans="1:12" ht="15.75" customHeight="1">
      <c r="A1509" s="83" t="s">
        <v>6234</v>
      </c>
      <c r="B1509" s="239" t="s">
        <v>6233</v>
      </c>
      <c r="C1509" s="189" t="s">
        <v>2980</v>
      </c>
    </row>
    <row r="1510" spans="1:12" ht="15.75" customHeight="1">
      <c r="A1510" s="83" t="s">
        <v>6241</v>
      </c>
      <c r="B1510" s="239" t="s">
        <v>2980</v>
      </c>
      <c r="C1510" s="189"/>
    </row>
    <row r="1511" spans="1:12" ht="15.75" customHeight="1">
      <c r="A1511" s="83" t="s">
        <v>6247</v>
      </c>
      <c r="B1511" s="239" t="s">
        <v>4587</v>
      </c>
      <c r="D1511" s="189" t="s">
        <v>6246</v>
      </c>
      <c r="F1511">
        <v>36</v>
      </c>
      <c r="G1511">
        <v>38</v>
      </c>
    </row>
    <row r="1512" spans="1:12" ht="15.75" customHeight="1">
      <c r="A1512" s="83" t="s">
        <v>6256</v>
      </c>
      <c r="B1512" s="239" t="s">
        <v>4513</v>
      </c>
      <c r="E1512">
        <v>2</v>
      </c>
      <c r="F1512">
        <v>36</v>
      </c>
      <c r="G1512" s="189" t="s">
        <v>754</v>
      </c>
    </row>
    <row r="1513" spans="1:12" ht="15.75" customHeight="1">
      <c r="A1513" s="83" t="s">
        <v>6262</v>
      </c>
      <c r="B1513" s="239" t="s">
        <v>4791</v>
      </c>
      <c r="D1513" s="189" t="s">
        <v>6296</v>
      </c>
      <c r="E1513" s="189" t="s">
        <v>6298</v>
      </c>
      <c r="G1513" s="189" t="s">
        <v>6295</v>
      </c>
      <c r="L1513" s="189" t="s">
        <v>6297</v>
      </c>
    </row>
    <row r="1514" spans="1:12" ht="15.75" customHeight="1">
      <c r="A1514" s="83" t="s">
        <v>6268</v>
      </c>
      <c r="B1514" s="239" t="s">
        <v>6305</v>
      </c>
      <c r="F1514" s="189" t="s">
        <v>6302</v>
      </c>
      <c r="G1514" s="189" t="s">
        <v>6304</v>
      </c>
      <c r="H1514">
        <v>22</v>
      </c>
      <c r="L1514" s="189" t="s">
        <v>6306</v>
      </c>
    </row>
    <row r="1515" spans="1:12" ht="15.75" customHeight="1">
      <c r="A1515" s="83" t="s">
        <v>6274</v>
      </c>
      <c r="B1515" s="239" t="s">
        <v>2980</v>
      </c>
    </row>
    <row r="1516" spans="1:12" ht="15.75" customHeight="1">
      <c r="A1516" s="208" t="s">
        <v>5281</v>
      </c>
      <c r="B1516" s="239" t="s">
        <v>6313</v>
      </c>
      <c r="D1516" s="189" t="s">
        <v>6312</v>
      </c>
    </row>
    <row r="1517" spans="1:12" ht="15.75" customHeight="1">
      <c r="A1517" s="83" t="s">
        <v>6285</v>
      </c>
      <c r="B1517" s="239" t="s">
        <v>3088</v>
      </c>
      <c r="F1517" s="189" t="s">
        <v>6289</v>
      </c>
      <c r="G1517">
        <v>40</v>
      </c>
      <c r="H1517" s="189" t="s">
        <v>661</v>
      </c>
      <c r="L1517" s="189" t="s">
        <v>6290</v>
      </c>
    </row>
    <row r="1518" spans="1:12" ht="15.75" customHeight="1">
      <c r="A1518" s="83" t="s">
        <v>6316</v>
      </c>
      <c r="B1518" s="239" t="s">
        <v>3602</v>
      </c>
      <c r="D1518" s="592">
        <v>3121</v>
      </c>
      <c r="F1518">
        <v>40</v>
      </c>
    </row>
    <row r="1519" spans="1:12" ht="15.75" customHeight="1">
      <c r="A1519" s="83" t="s">
        <v>6326</v>
      </c>
      <c r="B1519" s="239" t="s">
        <v>6325</v>
      </c>
      <c r="D1519" s="592">
        <v>3145</v>
      </c>
      <c r="G1519" s="189" t="s">
        <v>6321</v>
      </c>
    </row>
    <row r="1520" spans="1:12" ht="15.75" customHeight="1">
      <c r="A1520" s="83" t="s">
        <v>6335</v>
      </c>
      <c r="B1520" s="239" t="s">
        <v>337</v>
      </c>
      <c r="D1520" s="592" t="s">
        <v>6333</v>
      </c>
      <c r="E1520" s="189">
        <v>36.5</v>
      </c>
      <c r="F1520" s="239" t="s">
        <v>6334</v>
      </c>
      <c r="G1520" s="189" t="s">
        <v>6332</v>
      </c>
    </row>
    <row r="1521" spans="1:7" ht="15.75" customHeight="1">
      <c r="A1521" s="83" t="s">
        <v>6342</v>
      </c>
      <c r="B1521" s="239" t="s">
        <v>4980</v>
      </c>
      <c r="C1521" s="189" t="s">
        <v>2980</v>
      </c>
    </row>
    <row r="1522" spans="1:7" ht="15.75" customHeight="1">
      <c r="A1522" s="83" t="s">
        <v>6349</v>
      </c>
      <c r="B1522" s="239" t="s">
        <v>3793</v>
      </c>
      <c r="E1522" s="189">
        <v>41.5</v>
      </c>
      <c r="F1522" s="239" t="s">
        <v>6347</v>
      </c>
      <c r="G1522" s="189">
        <v>39.1</v>
      </c>
    </row>
    <row r="1523" spans="1:7" ht="15.75" customHeight="1">
      <c r="A1523" s="83" t="s">
        <v>5281</v>
      </c>
      <c r="B1523" s="239" t="s">
        <v>1106</v>
      </c>
      <c r="D1523" s="592">
        <v>3250</v>
      </c>
      <c r="G1523" s="189">
        <v>39.299999999999997</v>
      </c>
    </row>
    <row r="1524" spans="1:7" ht="15.75" customHeight="1">
      <c r="A1524" s="83" t="s">
        <v>6363</v>
      </c>
      <c r="B1524" s="239" t="s">
        <v>2980</v>
      </c>
    </row>
    <row r="1525" spans="1:7" ht="15.75" customHeight="1">
      <c r="A1525" s="83" t="s">
        <v>42</v>
      </c>
      <c r="B1525" s="239" t="s">
        <v>3088</v>
      </c>
      <c r="F1525" s="189" t="s">
        <v>859</v>
      </c>
      <c r="G1525" s="189" t="s">
        <v>1094</v>
      </c>
    </row>
    <row r="1526" spans="1:7" ht="15.75" customHeight="1">
      <c r="B1526" s="239" t="s">
        <v>3345</v>
      </c>
      <c r="F1526">
        <v>30</v>
      </c>
      <c r="G1526" s="189" t="s">
        <v>1094</v>
      </c>
    </row>
    <row r="1527" spans="1:7" ht="15.75" customHeight="1">
      <c r="B1527" s="239" t="s">
        <v>3454</v>
      </c>
      <c r="F1527" s="189" t="s">
        <v>849</v>
      </c>
      <c r="G1527" s="189" t="s">
        <v>1094</v>
      </c>
    </row>
    <row r="1528" spans="1:7" ht="15.75" customHeight="1">
      <c r="B1528" s="239" t="s">
        <v>3428</v>
      </c>
      <c r="F1528" s="189" t="s">
        <v>815</v>
      </c>
      <c r="G1528" s="189" t="s">
        <v>1094</v>
      </c>
    </row>
    <row r="1529" spans="1:7" ht="15.75" customHeight="1">
      <c r="B1529" s="239" t="s">
        <v>3429</v>
      </c>
      <c r="F1529" s="189" t="s">
        <v>757</v>
      </c>
      <c r="G1529" s="189" t="s">
        <v>1094</v>
      </c>
    </row>
    <row r="1530" spans="1:7" ht="15.75" customHeight="1">
      <c r="B1530" s="239" t="s">
        <v>3430</v>
      </c>
      <c r="F1530" s="189" t="s">
        <v>935</v>
      </c>
      <c r="G1530" s="189" t="s">
        <v>1094</v>
      </c>
    </row>
    <row r="1531" spans="1:7" ht="15.75" customHeight="1">
      <c r="B1531" s="239" t="s">
        <v>3431</v>
      </c>
      <c r="F1531" s="189" t="s">
        <v>737</v>
      </c>
    </row>
    <row r="1532" spans="1:7" ht="15.75" customHeight="1">
      <c r="B1532" s="239" t="s">
        <v>3432</v>
      </c>
      <c r="F1532">
        <v>38</v>
      </c>
    </row>
    <row r="1533" spans="1:7" ht="15.75" customHeight="1">
      <c r="A1533" s="83" t="s">
        <v>6379</v>
      </c>
      <c r="B1533" s="239" t="s">
        <v>5816</v>
      </c>
      <c r="D1533" s="592" t="s">
        <v>6377</v>
      </c>
      <c r="F1533" s="239" t="s">
        <v>6375</v>
      </c>
    </row>
  </sheetData>
  <mergeCells count="72">
    <mergeCell ref="K197:M197"/>
    <mergeCell ref="I200:J200"/>
    <mergeCell ref="K200:L200"/>
    <mergeCell ref="I201:J201"/>
    <mergeCell ref="F202:H202"/>
    <mergeCell ref="K202:M202"/>
    <mergeCell ref="K204:L204"/>
    <mergeCell ref="I207:J207"/>
    <mergeCell ref="K207:L207"/>
    <mergeCell ref="G209:H209"/>
    <mergeCell ref="G210:H210"/>
    <mergeCell ref="D211:E211"/>
    <mergeCell ref="I214:J214"/>
    <mergeCell ref="K214:N214"/>
    <mergeCell ref="K227:L227"/>
    <mergeCell ref="I228:J228"/>
    <mergeCell ref="I229:J229"/>
    <mergeCell ref="I230:J230"/>
    <mergeCell ref="I231:J231"/>
    <mergeCell ref="K231:N231"/>
    <mergeCell ref="I232:J232"/>
    <mergeCell ref="I247:J247"/>
    <mergeCell ref="B457:B459"/>
    <mergeCell ref="C457:C459"/>
    <mergeCell ref="I234:J234"/>
    <mergeCell ref="I235:J235"/>
    <mergeCell ref="I236:J236"/>
    <mergeCell ref="I237:J237"/>
    <mergeCell ref="I239:J239"/>
    <mergeCell ref="I241:J241"/>
    <mergeCell ref="I242:J242"/>
    <mergeCell ref="K16:AD16"/>
    <mergeCell ref="K17:L17"/>
    <mergeCell ref="I26:J26"/>
    <mergeCell ref="K26:M26"/>
    <mergeCell ref="I54:J54"/>
    <mergeCell ref="K54:S54"/>
    <mergeCell ref="K78:S78"/>
    <mergeCell ref="I79:J79"/>
    <mergeCell ref="K79:O79"/>
    <mergeCell ref="K80:O80"/>
    <mergeCell ref="I81:J81"/>
    <mergeCell ref="K81:O81"/>
    <mergeCell ref="K112:S112"/>
    <mergeCell ref="K113:L113"/>
    <mergeCell ref="K144:O144"/>
    <mergeCell ref="K145:AH145"/>
    <mergeCell ref="I131:J131"/>
    <mergeCell ref="I134:J134"/>
    <mergeCell ref="K136:M136"/>
    <mergeCell ref="K137:M137"/>
    <mergeCell ref="K138:M138"/>
    <mergeCell ref="K139:N139"/>
    <mergeCell ref="I144:J144"/>
    <mergeCell ref="K147:M147"/>
    <mergeCell ref="K148:M148"/>
    <mergeCell ref="K149:N149"/>
    <mergeCell ref="K160:M160"/>
    <mergeCell ref="K161:L161"/>
    <mergeCell ref="K162:M162"/>
    <mergeCell ref="K163:L163"/>
    <mergeCell ref="I176:J176"/>
    <mergeCell ref="I177:J177"/>
    <mergeCell ref="K177:L177"/>
    <mergeCell ref="K178:N178"/>
    <mergeCell ref="K164:L164"/>
    <mergeCell ref="K166:L166"/>
    <mergeCell ref="K170:L170"/>
    <mergeCell ref="K171:M171"/>
    <mergeCell ref="K172:M172"/>
    <mergeCell ref="K173:M173"/>
    <mergeCell ref="K175:M175"/>
  </mergeCells>
  <phoneticPr fontId="57" type="noConversion"/>
  <pageMargins left="0.75" right="0.75" top="1" bottom="1" header="0.5" footer="0.5"/>
  <pageSetup orientation="portrait" r:id="rId1"/>
  <ignoredErrors>
    <ignoredError sqref="B888" numberStoredAsText="1"/>
    <ignoredError sqref="B1237" twoDigitTextYear="1" numberStoredAsText="1"/>
  </ignoredError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475"/>
  <sheetViews>
    <sheetView zoomScale="85" workbookViewId="0">
      <pane ySplit="1" topLeftCell="A725" activePane="bottomLeft" state="frozen"/>
      <selection activeCell="B140" sqref="B140"/>
      <selection pane="bottomLeft" activeCell="A738" sqref="A738"/>
    </sheetView>
  </sheetViews>
  <sheetFormatPr defaultColWidth="14.453125" defaultRowHeight="15.75" customHeight="1"/>
  <cols>
    <col min="8" max="8" width="21" customWidth="1"/>
  </cols>
  <sheetData>
    <row r="1" spans="1:27" ht="15.75" customHeight="1">
      <c r="A1" s="89" t="s">
        <v>1121</v>
      </c>
      <c r="B1" s="89" t="s">
        <v>1122</v>
      </c>
      <c r="C1" s="89" t="s">
        <v>1123</v>
      </c>
      <c r="D1" s="89" t="s">
        <v>1124</v>
      </c>
      <c r="E1" s="90" t="s">
        <v>1125</v>
      </c>
      <c r="F1" s="90" t="s">
        <v>1126</v>
      </c>
      <c r="G1" s="90" t="s">
        <v>1127</v>
      </c>
      <c r="H1" s="90" t="s">
        <v>1128</v>
      </c>
      <c r="I1" s="90" t="s">
        <v>1129</v>
      </c>
      <c r="J1" s="90" t="s">
        <v>1130</v>
      </c>
      <c r="K1" s="90" t="s">
        <v>1131</v>
      </c>
      <c r="L1" s="90" t="s">
        <v>1132</v>
      </c>
      <c r="M1" s="90" t="s">
        <v>1133</v>
      </c>
      <c r="N1" s="91"/>
      <c r="O1" s="91"/>
      <c r="P1" s="91"/>
      <c r="Q1" s="91"/>
      <c r="R1" s="91"/>
      <c r="S1" s="91"/>
      <c r="T1" s="91"/>
      <c r="U1" s="91"/>
      <c r="V1" s="91"/>
      <c r="W1" s="91"/>
      <c r="X1" s="91"/>
      <c r="Y1" s="91"/>
      <c r="Z1" s="91"/>
      <c r="AA1" s="91"/>
    </row>
    <row r="2" spans="1:27" ht="15.75" customHeight="1">
      <c r="A2" s="89" t="s">
        <v>35</v>
      </c>
      <c r="B2" s="12" t="s">
        <v>1134</v>
      </c>
      <c r="C2" s="12" t="s">
        <v>1135</v>
      </c>
      <c r="D2" s="12" t="s">
        <v>1134</v>
      </c>
      <c r="E2" s="92" t="s">
        <v>1136</v>
      </c>
      <c r="F2" s="92" t="s">
        <v>51</v>
      </c>
      <c r="G2" s="92" t="s">
        <v>51</v>
      </c>
      <c r="H2" s="92" t="s">
        <v>1137</v>
      </c>
      <c r="I2" s="92" t="s">
        <v>1011</v>
      </c>
      <c r="J2" s="92" t="s">
        <v>735</v>
      </c>
      <c r="K2" s="92" t="s">
        <v>661</v>
      </c>
      <c r="L2" s="92" t="s">
        <v>661</v>
      </c>
      <c r="M2" s="92" t="s">
        <v>1138</v>
      </c>
      <c r="N2" s="93"/>
      <c r="O2" s="93"/>
      <c r="P2" s="93"/>
      <c r="Q2" s="93"/>
      <c r="R2" s="93"/>
      <c r="S2" s="93"/>
      <c r="T2" s="93"/>
      <c r="U2" s="93"/>
      <c r="V2" s="93"/>
      <c r="W2" s="93"/>
      <c r="X2" s="93"/>
      <c r="Y2" s="93"/>
      <c r="Z2" s="93"/>
      <c r="AA2" s="93"/>
    </row>
    <row r="3" spans="1:27" ht="15.75" customHeight="1">
      <c r="A3" s="89" t="s">
        <v>37</v>
      </c>
      <c r="B3" s="92" t="s">
        <v>1139</v>
      </c>
      <c r="C3" s="92" t="s">
        <v>249</v>
      </c>
      <c r="D3" s="92" t="s">
        <v>249</v>
      </c>
      <c r="E3" s="93"/>
      <c r="F3" s="92" t="s">
        <v>51</v>
      </c>
      <c r="G3" s="92" t="s">
        <v>51</v>
      </c>
      <c r="H3" s="92" t="s">
        <v>1137</v>
      </c>
      <c r="I3" s="92" t="s">
        <v>1011</v>
      </c>
      <c r="J3" s="92" t="s">
        <v>1011</v>
      </c>
      <c r="K3" s="92" t="s">
        <v>1011</v>
      </c>
      <c r="L3" s="92"/>
      <c r="M3" s="93"/>
      <c r="N3" s="93"/>
      <c r="O3" s="93"/>
      <c r="P3" s="93"/>
      <c r="Q3" s="93"/>
      <c r="R3" s="93"/>
      <c r="S3" s="93"/>
      <c r="T3" s="93"/>
      <c r="U3" s="93"/>
      <c r="V3" s="93"/>
      <c r="W3" s="93"/>
      <c r="X3" s="93"/>
      <c r="Y3" s="93"/>
      <c r="Z3" s="93"/>
      <c r="AA3" s="93"/>
    </row>
    <row r="4" spans="1:27" ht="15.75" customHeight="1">
      <c r="A4" s="89" t="s">
        <v>1140</v>
      </c>
      <c r="B4" s="92" t="s">
        <v>1141</v>
      </c>
      <c r="C4" s="93"/>
      <c r="D4" s="92" t="s">
        <v>249</v>
      </c>
      <c r="E4" s="93"/>
      <c r="F4" s="92" t="s">
        <v>51</v>
      </c>
      <c r="G4" s="92" t="s">
        <v>51</v>
      </c>
      <c r="H4" s="92" t="s">
        <v>1137</v>
      </c>
      <c r="I4" s="92" t="s">
        <v>1011</v>
      </c>
      <c r="J4" s="92" t="s">
        <v>1011</v>
      </c>
      <c r="K4" s="92" t="s">
        <v>1011</v>
      </c>
      <c r="L4" s="92"/>
      <c r="M4" s="93"/>
      <c r="N4" s="93"/>
      <c r="O4" s="93"/>
      <c r="P4" s="93"/>
      <c r="Q4" s="93"/>
      <c r="R4" s="93"/>
      <c r="S4" s="93"/>
      <c r="T4" s="93"/>
      <c r="U4" s="93"/>
      <c r="V4" s="93"/>
      <c r="W4" s="93"/>
      <c r="X4" s="93"/>
      <c r="Y4" s="93"/>
      <c r="Z4" s="93"/>
      <c r="AA4" s="93"/>
    </row>
    <row r="5" spans="1:27" ht="15.75" customHeight="1">
      <c r="A5" s="89" t="s">
        <v>631</v>
      </c>
      <c r="B5" s="92" t="s">
        <v>1134</v>
      </c>
      <c r="C5" s="92" t="s">
        <v>1142</v>
      </c>
      <c r="D5" s="92" t="s">
        <v>1134</v>
      </c>
      <c r="E5" s="92" t="s">
        <v>1143</v>
      </c>
      <c r="F5" s="92" t="s">
        <v>51</v>
      </c>
      <c r="G5" s="92" t="s">
        <v>51</v>
      </c>
      <c r="H5" s="92" t="s">
        <v>1137</v>
      </c>
      <c r="I5" s="92" t="s">
        <v>1011</v>
      </c>
      <c r="J5" s="92" t="s">
        <v>1011</v>
      </c>
      <c r="K5" s="92" t="s">
        <v>1011</v>
      </c>
      <c r="L5" s="92"/>
      <c r="M5" s="94" t="s">
        <v>1144</v>
      </c>
      <c r="N5" s="93"/>
      <c r="O5" s="93"/>
      <c r="P5" s="93"/>
      <c r="Q5" s="93"/>
      <c r="R5" s="93"/>
      <c r="S5" s="93"/>
      <c r="T5" s="93"/>
      <c r="U5" s="93"/>
      <c r="V5" s="93"/>
      <c r="W5" s="93"/>
      <c r="X5" s="93"/>
      <c r="Y5" s="93"/>
      <c r="Z5" s="93"/>
      <c r="AA5" s="93"/>
    </row>
    <row r="6" spans="1:27" ht="15.75" customHeight="1">
      <c r="A6" s="89" t="s">
        <v>53</v>
      </c>
      <c r="B6" s="92" t="s">
        <v>1145</v>
      </c>
      <c r="C6" s="93"/>
      <c r="D6" s="93"/>
      <c r="E6" s="93"/>
      <c r="F6" s="92" t="s">
        <v>51</v>
      </c>
      <c r="G6" s="92" t="s">
        <v>51</v>
      </c>
      <c r="H6" s="92" t="s">
        <v>1137</v>
      </c>
      <c r="I6" s="92" t="s">
        <v>1146</v>
      </c>
      <c r="J6" s="92" t="s">
        <v>1011</v>
      </c>
      <c r="K6" s="92" t="s">
        <v>1011</v>
      </c>
      <c r="L6" s="92" t="s">
        <v>1011</v>
      </c>
      <c r="M6" s="93"/>
      <c r="N6" s="93"/>
      <c r="O6" s="93"/>
      <c r="P6" s="93"/>
      <c r="Q6" s="93"/>
      <c r="R6" s="93"/>
      <c r="S6" s="93"/>
      <c r="T6" s="93"/>
      <c r="U6" s="93"/>
      <c r="V6" s="93"/>
      <c r="W6" s="93"/>
      <c r="X6" s="93"/>
      <c r="Y6" s="93"/>
      <c r="Z6" s="93"/>
      <c r="AA6" s="93"/>
    </row>
    <row r="7" spans="1:27" ht="15.75" customHeight="1">
      <c r="A7" s="89" t="s">
        <v>58</v>
      </c>
      <c r="B7" s="92" t="s">
        <v>1147</v>
      </c>
      <c r="C7" s="92" t="s">
        <v>1148</v>
      </c>
      <c r="D7" s="92"/>
      <c r="E7" s="92"/>
      <c r="F7" s="92" t="s">
        <v>51</v>
      </c>
      <c r="G7" s="92" t="s">
        <v>51</v>
      </c>
      <c r="H7" s="92" t="s">
        <v>1137</v>
      </c>
      <c r="I7" s="92" t="s">
        <v>1011</v>
      </c>
      <c r="J7" s="92" t="s">
        <v>1011</v>
      </c>
      <c r="K7" s="92" t="s">
        <v>1011</v>
      </c>
      <c r="L7" s="615" t="s">
        <v>1149</v>
      </c>
      <c r="M7" s="93"/>
      <c r="N7" s="93"/>
      <c r="O7" s="93"/>
      <c r="P7" s="93"/>
      <c r="Q7" s="93"/>
      <c r="R7" s="93"/>
      <c r="S7" s="93"/>
      <c r="T7" s="93"/>
      <c r="U7" s="93"/>
      <c r="V7" s="93"/>
      <c r="W7" s="93"/>
      <c r="X7" s="93"/>
      <c r="Y7" s="93"/>
      <c r="Z7" s="93"/>
      <c r="AA7" s="93"/>
    </row>
    <row r="8" spans="1:27" ht="15.75" customHeight="1">
      <c r="A8" s="89"/>
      <c r="B8" s="92" t="s">
        <v>1150</v>
      </c>
      <c r="C8" s="92" t="s">
        <v>1151</v>
      </c>
      <c r="D8" s="93"/>
      <c r="E8" s="93"/>
      <c r="F8" s="92" t="s">
        <v>51</v>
      </c>
      <c r="G8" s="92" t="s">
        <v>51</v>
      </c>
      <c r="H8" s="92" t="s">
        <v>1137</v>
      </c>
      <c r="I8" s="92" t="s">
        <v>1011</v>
      </c>
      <c r="J8" s="92" t="s">
        <v>1011</v>
      </c>
      <c r="K8" s="92" t="s">
        <v>1011</v>
      </c>
      <c r="L8" s="605"/>
      <c r="M8" s="93"/>
      <c r="N8" s="93"/>
      <c r="O8" s="93"/>
      <c r="P8" s="93"/>
      <c r="Q8" s="93"/>
      <c r="R8" s="93"/>
      <c r="S8" s="93"/>
      <c r="T8" s="93"/>
      <c r="U8" s="93"/>
      <c r="V8" s="93"/>
      <c r="W8" s="93"/>
      <c r="X8" s="93"/>
      <c r="Y8" s="93"/>
      <c r="Z8" s="93"/>
      <c r="AA8" s="93"/>
    </row>
    <row r="9" spans="1:27" ht="15.75" customHeight="1">
      <c r="A9" s="89" t="s">
        <v>62</v>
      </c>
      <c r="B9" s="92" t="s">
        <v>1134</v>
      </c>
      <c r="C9" s="93"/>
      <c r="D9" s="93"/>
      <c r="E9" s="93"/>
      <c r="F9" s="92" t="s">
        <v>51</v>
      </c>
      <c r="G9" s="92" t="s">
        <v>51</v>
      </c>
      <c r="H9" s="92" t="s">
        <v>1137</v>
      </c>
      <c r="I9" s="92" t="s">
        <v>1134</v>
      </c>
      <c r="J9" s="92" t="s">
        <v>735</v>
      </c>
      <c r="K9" s="92" t="s">
        <v>1152</v>
      </c>
      <c r="L9" s="92" t="s">
        <v>1153</v>
      </c>
      <c r="M9" s="93"/>
      <c r="N9" s="93"/>
      <c r="O9" s="93"/>
      <c r="P9" s="93"/>
      <c r="Q9" s="93"/>
      <c r="R9" s="93"/>
      <c r="S9" s="93"/>
      <c r="T9" s="93"/>
      <c r="U9" s="93"/>
      <c r="V9" s="93"/>
      <c r="W9" s="93"/>
      <c r="X9" s="93"/>
      <c r="Y9" s="93"/>
      <c r="Z9" s="93"/>
      <c r="AA9" s="93"/>
    </row>
    <row r="10" spans="1:27" ht="15.75" customHeight="1">
      <c r="A10" s="89"/>
      <c r="B10" s="92" t="s">
        <v>1134</v>
      </c>
      <c r="C10" s="93"/>
      <c r="D10" s="93"/>
      <c r="E10" s="93"/>
      <c r="F10" s="92" t="s">
        <v>51</v>
      </c>
      <c r="G10" s="92" t="s">
        <v>51</v>
      </c>
      <c r="H10" s="92" t="s">
        <v>1137</v>
      </c>
      <c r="I10" s="92" t="s">
        <v>1134</v>
      </c>
      <c r="J10" s="92" t="s">
        <v>1011</v>
      </c>
      <c r="K10" s="92" t="s">
        <v>1152</v>
      </c>
      <c r="L10" s="92" t="s">
        <v>1154</v>
      </c>
      <c r="M10" s="93"/>
      <c r="N10" s="93"/>
      <c r="O10" s="93"/>
      <c r="P10" s="93"/>
      <c r="Q10" s="93"/>
      <c r="R10" s="93"/>
      <c r="S10" s="93"/>
      <c r="T10" s="93"/>
      <c r="U10" s="93"/>
      <c r="V10" s="93"/>
      <c r="W10" s="93"/>
      <c r="X10" s="93"/>
      <c r="Y10" s="93"/>
      <c r="Z10" s="93"/>
      <c r="AA10" s="93"/>
    </row>
    <row r="11" spans="1:27" ht="15.75" customHeight="1">
      <c r="A11" s="89" t="s">
        <v>66</v>
      </c>
      <c r="B11" s="92" t="s">
        <v>51</v>
      </c>
      <c r="C11" s="93"/>
      <c r="D11" s="93"/>
      <c r="E11" s="93"/>
      <c r="F11" s="92" t="s">
        <v>51</v>
      </c>
      <c r="G11" s="92" t="s">
        <v>51</v>
      </c>
      <c r="H11" s="92" t="s">
        <v>1137</v>
      </c>
      <c r="I11" s="92" t="s">
        <v>1011</v>
      </c>
      <c r="J11" s="92" t="s">
        <v>1011</v>
      </c>
      <c r="K11" s="92" t="s">
        <v>1011</v>
      </c>
      <c r="L11" s="92"/>
      <c r="M11" s="93"/>
      <c r="N11" s="93"/>
      <c r="O11" s="93"/>
      <c r="P11" s="93"/>
      <c r="Q11" s="93"/>
      <c r="R11" s="93"/>
      <c r="S11" s="93"/>
      <c r="T11" s="93"/>
      <c r="U11" s="93"/>
      <c r="V11" s="93"/>
      <c r="W11" s="93"/>
      <c r="X11" s="93"/>
      <c r="Y11" s="93"/>
      <c r="Z11" s="93"/>
      <c r="AA11" s="93"/>
    </row>
    <row r="12" spans="1:27" ht="15.75" customHeight="1">
      <c r="A12" s="89" t="s">
        <v>71</v>
      </c>
      <c r="B12" s="92" t="s">
        <v>1155</v>
      </c>
      <c r="C12" s="93"/>
      <c r="D12" s="93"/>
      <c r="E12" s="93"/>
      <c r="F12" s="92" t="s">
        <v>51</v>
      </c>
      <c r="G12" s="92" t="s">
        <v>51</v>
      </c>
      <c r="H12" s="92" t="s">
        <v>1137</v>
      </c>
      <c r="I12" s="92" t="s">
        <v>1011</v>
      </c>
      <c r="J12" s="92" t="s">
        <v>1011</v>
      </c>
      <c r="K12" s="92" t="s">
        <v>1011</v>
      </c>
      <c r="L12" s="92"/>
      <c r="M12" s="93"/>
      <c r="N12" s="93"/>
      <c r="O12" s="93"/>
      <c r="P12" s="93"/>
      <c r="Q12" s="93"/>
      <c r="R12" s="93"/>
      <c r="S12" s="93"/>
      <c r="T12" s="93"/>
      <c r="U12" s="93"/>
      <c r="V12" s="93"/>
      <c r="W12" s="93"/>
      <c r="X12" s="93"/>
      <c r="Y12" s="93"/>
      <c r="Z12" s="93"/>
      <c r="AA12" s="93"/>
    </row>
    <row r="13" spans="1:27" ht="15.75" customHeight="1">
      <c r="A13" s="89" t="s">
        <v>73</v>
      </c>
      <c r="B13" s="92" t="s">
        <v>1139</v>
      </c>
      <c r="C13" s="92" t="s">
        <v>1156</v>
      </c>
      <c r="D13" s="92" t="s">
        <v>1157</v>
      </c>
      <c r="E13" s="92" t="s">
        <v>1158</v>
      </c>
      <c r="F13" s="92" t="s">
        <v>51</v>
      </c>
      <c r="G13" s="92" t="s">
        <v>51</v>
      </c>
      <c r="H13" s="92" t="s">
        <v>1137</v>
      </c>
      <c r="I13" s="92" t="s">
        <v>1011</v>
      </c>
      <c r="J13" s="92" t="s">
        <v>1159</v>
      </c>
      <c r="K13" s="92" t="s">
        <v>1011</v>
      </c>
      <c r="L13" s="92"/>
      <c r="M13" s="93"/>
      <c r="N13" s="93"/>
      <c r="O13" s="93"/>
      <c r="P13" s="93"/>
      <c r="Q13" s="93"/>
      <c r="R13" s="93"/>
      <c r="S13" s="93"/>
      <c r="T13" s="93"/>
      <c r="U13" s="93"/>
      <c r="V13" s="93"/>
      <c r="W13" s="93"/>
      <c r="X13" s="93"/>
      <c r="Y13" s="93"/>
      <c r="Z13" s="93"/>
      <c r="AA13" s="93"/>
    </row>
    <row r="14" spans="1:27" ht="15.75" customHeight="1">
      <c r="A14" s="89" t="s">
        <v>76</v>
      </c>
      <c r="B14" s="92" t="s">
        <v>1160</v>
      </c>
      <c r="C14" s="92" t="s">
        <v>1161</v>
      </c>
      <c r="D14" s="92" t="s">
        <v>1134</v>
      </c>
      <c r="E14" s="92" t="s">
        <v>1162</v>
      </c>
      <c r="F14" s="92" t="s">
        <v>51</v>
      </c>
      <c r="G14" s="92" t="s">
        <v>51</v>
      </c>
      <c r="H14" s="92" t="s">
        <v>1137</v>
      </c>
      <c r="I14" s="92" t="s">
        <v>1134</v>
      </c>
      <c r="J14" s="92" t="s">
        <v>735</v>
      </c>
      <c r="K14" s="92" t="s">
        <v>1011</v>
      </c>
      <c r="L14" s="92" t="s">
        <v>1163</v>
      </c>
      <c r="M14" s="93"/>
      <c r="N14" s="93"/>
      <c r="O14" s="93"/>
      <c r="P14" s="93"/>
      <c r="Q14" s="93"/>
      <c r="R14" s="93"/>
      <c r="S14" s="93"/>
      <c r="T14" s="93"/>
      <c r="U14" s="93"/>
      <c r="V14" s="93"/>
      <c r="W14" s="93"/>
      <c r="X14" s="93"/>
      <c r="Y14" s="93"/>
      <c r="Z14" s="93"/>
      <c r="AA14" s="93"/>
    </row>
    <row r="15" spans="1:27" ht="15.75" customHeight="1">
      <c r="A15" s="89"/>
      <c r="B15" s="92" t="s">
        <v>1150</v>
      </c>
      <c r="C15" s="92"/>
      <c r="D15" s="92"/>
      <c r="E15" s="92"/>
      <c r="F15" s="92" t="s">
        <v>51</v>
      </c>
      <c r="G15" s="92" t="s">
        <v>51</v>
      </c>
      <c r="H15" s="92" t="s">
        <v>1137</v>
      </c>
      <c r="I15" s="92" t="s">
        <v>1011</v>
      </c>
      <c r="J15" s="92" t="s">
        <v>661</v>
      </c>
      <c r="K15" s="92" t="s">
        <v>1011</v>
      </c>
      <c r="L15" s="92" t="s">
        <v>661</v>
      </c>
      <c r="M15" s="93"/>
      <c r="N15" s="93"/>
      <c r="O15" s="93"/>
      <c r="P15" s="93"/>
      <c r="Q15" s="93"/>
      <c r="R15" s="93"/>
      <c r="S15" s="93"/>
      <c r="T15" s="93"/>
      <c r="U15" s="93"/>
      <c r="V15" s="93"/>
      <c r="W15" s="93"/>
      <c r="X15" s="93"/>
      <c r="Y15" s="93"/>
      <c r="Z15" s="93"/>
      <c r="AA15" s="93"/>
    </row>
    <row r="16" spans="1:27" ht="15.75" customHeight="1">
      <c r="A16" s="89" t="s">
        <v>80</v>
      </c>
      <c r="B16" s="92" t="s">
        <v>1134</v>
      </c>
      <c r="C16" s="92" t="s">
        <v>1164</v>
      </c>
      <c r="D16" s="92" t="s">
        <v>1134</v>
      </c>
      <c r="E16" s="92" t="s">
        <v>1165</v>
      </c>
      <c r="F16" s="92" t="s">
        <v>1166</v>
      </c>
      <c r="G16" s="92" t="s">
        <v>1166</v>
      </c>
      <c r="H16" s="92" t="s">
        <v>1167</v>
      </c>
      <c r="I16" s="92" t="s">
        <v>1011</v>
      </c>
      <c r="J16" s="92" t="s">
        <v>735</v>
      </c>
      <c r="K16" s="92" t="s">
        <v>661</v>
      </c>
      <c r="L16" s="92" t="s">
        <v>661</v>
      </c>
      <c r="M16" s="93"/>
      <c r="N16" s="93"/>
      <c r="O16" s="93"/>
      <c r="P16" s="93"/>
      <c r="Q16" s="93"/>
      <c r="R16" s="93"/>
      <c r="S16" s="93"/>
      <c r="T16" s="93"/>
      <c r="U16" s="93"/>
      <c r="V16" s="93"/>
      <c r="W16" s="93"/>
      <c r="X16" s="93"/>
      <c r="Y16" s="93"/>
      <c r="Z16" s="93"/>
      <c r="AA16" s="93"/>
    </row>
    <row r="17" spans="1:27" ht="15.75" customHeight="1">
      <c r="A17" s="89" t="s">
        <v>82</v>
      </c>
      <c r="B17" s="92" t="s">
        <v>1168</v>
      </c>
      <c r="C17" s="92" t="s">
        <v>1169</v>
      </c>
      <c r="D17" s="92" t="s">
        <v>1170</v>
      </c>
      <c r="E17" s="92" t="s">
        <v>1171</v>
      </c>
      <c r="F17" s="92" t="s">
        <v>51</v>
      </c>
      <c r="G17" s="92" t="s">
        <v>51</v>
      </c>
      <c r="H17" s="92" t="s">
        <v>1137</v>
      </c>
      <c r="I17" s="92" t="s">
        <v>1011</v>
      </c>
      <c r="J17" s="92" t="s">
        <v>1011</v>
      </c>
      <c r="K17" s="92" t="s">
        <v>1011</v>
      </c>
      <c r="L17" s="92" t="s">
        <v>1172</v>
      </c>
      <c r="M17" s="92" t="s">
        <v>1173</v>
      </c>
      <c r="N17" s="93"/>
      <c r="O17" s="93"/>
      <c r="P17" s="93"/>
      <c r="Q17" s="93"/>
      <c r="R17" s="93"/>
      <c r="S17" s="93"/>
      <c r="T17" s="93"/>
      <c r="U17" s="93"/>
      <c r="V17" s="93"/>
      <c r="W17" s="93"/>
      <c r="X17" s="93"/>
      <c r="Y17" s="93"/>
      <c r="Z17" s="93"/>
      <c r="AA17" s="93"/>
    </row>
    <row r="18" spans="1:27" ht="15.75" customHeight="1">
      <c r="A18" s="89"/>
      <c r="B18" s="92" t="s">
        <v>1174</v>
      </c>
      <c r="C18" s="92" t="s">
        <v>1169</v>
      </c>
      <c r="D18" s="92" t="s">
        <v>1170</v>
      </c>
      <c r="E18" s="92" t="s">
        <v>1171</v>
      </c>
      <c r="F18" s="92" t="s">
        <v>51</v>
      </c>
      <c r="G18" s="92" t="s">
        <v>51</v>
      </c>
      <c r="H18" s="92" t="s">
        <v>1137</v>
      </c>
      <c r="I18" s="92" t="s">
        <v>1011</v>
      </c>
      <c r="J18" s="92" t="s">
        <v>1011</v>
      </c>
      <c r="K18" s="92" t="s">
        <v>1011</v>
      </c>
      <c r="L18" s="92" t="s">
        <v>1175</v>
      </c>
      <c r="M18" s="92" t="s">
        <v>1173</v>
      </c>
      <c r="N18" s="93"/>
      <c r="O18" s="93"/>
      <c r="P18" s="93"/>
      <c r="Q18" s="93"/>
      <c r="R18" s="93"/>
      <c r="S18" s="93"/>
      <c r="T18" s="93"/>
      <c r="U18" s="93"/>
      <c r="V18" s="93"/>
      <c r="W18" s="93"/>
      <c r="X18" s="93"/>
      <c r="Y18" s="93"/>
      <c r="Z18" s="93"/>
      <c r="AA18" s="93"/>
    </row>
    <row r="19" spans="1:27" ht="15.75" customHeight="1">
      <c r="A19" s="89"/>
      <c r="B19" s="92" t="s">
        <v>1174</v>
      </c>
      <c r="C19" s="92" t="s">
        <v>1169</v>
      </c>
      <c r="D19" s="92" t="s">
        <v>1134</v>
      </c>
      <c r="E19" s="92" t="s">
        <v>1176</v>
      </c>
      <c r="F19" s="92" t="s">
        <v>51</v>
      </c>
      <c r="G19" s="92" t="s">
        <v>51</v>
      </c>
      <c r="H19" s="92" t="s">
        <v>1137</v>
      </c>
      <c r="I19" s="92" t="s">
        <v>1011</v>
      </c>
      <c r="J19" s="92" t="s">
        <v>1011</v>
      </c>
      <c r="K19" s="92" t="s">
        <v>1011</v>
      </c>
      <c r="L19" s="92"/>
      <c r="M19" s="92" t="s">
        <v>1173</v>
      </c>
      <c r="N19" s="93"/>
      <c r="O19" s="93"/>
      <c r="P19" s="93"/>
      <c r="Q19" s="93"/>
      <c r="R19" s="93"/>
      <c r="S19" s="93"/>
      <c r="T19" s="93"/>
      <c r="U19" s="93"/>
      <c r="V19" s="93"/>
      <c r="W19" s="93"/>
      <c r="X19" s="93"/>
      <c r="Y19" s="93"/>
      <c r="Z19" s="93"/>
      <c r="AA19" s="93"/>
    </row>
    <row r="20" spans="1:27" ht="15.75" customHeight="1">
      <c r="A20" s="89" t="s">
        <v>84</v>
      </c>
      <c r="B20" s="92" t="s">
        <v>1168</v>
      </c>
      <c r="C20" s="92" t="s">
        <v>1161</v>
      </c>
      <c r="D20" s="92" t="s">
        <v>1134</v>
      </c>
      <c r="E20" s="92" t="s">
        <v>1177</v>
      </c>
      <c r="F20" s="92" t="s">
        <v>51</v>
      </c>
      <c r="G20" s="92" t="s">
        <v>51</v>
      </c>
      <c r="H20" s="92" t="s">
        <v>1137</v>
      </c>
      <c r="I20" s="92" t="s">
        <v>1134</v>
      </c>
      <c r="J20" s="92" t="s">
        <v>735</v>
      </c>
      <c r="K20" s="92" t="s">
        <v>661</v>
      </c>
      <c r="L20" s="92" t="s">
        <v>661</v>
      </c>
      <c r="M20" s="92" t="s">
        <v>1178</v>
      </c>
      <c r="N20" s="93"/>
      <c r="O20" s="93"/>
      <c r="P20" s="93"/>
      <c r="Q20" s="93"/>
      <c r="R20" s="93"/>
      <c r="S20" s="93"/>
      <c r="T20" s="93"/>
      <c r="U20" s="93"/>
      <c r="V20" s="93"/>
      <c r="W20" s="93"/>
      <c r="X20" s="93"/>
      <c r="Y20" s="93"/>
      <c r="Z20" s="93"/>
      <c r="AA20" s="93"/>
    </row>
    <row r="21" spans="1:27" ht="15.75" customHeight="1">
      <c r="A21" s="89" t="s">
        <v>86</v>
      </c>
      <c r="B21" s="92" t="s">
        <v>1179</v>
      </c>
      <c r="C21" s="93"/>
      <c r="D21" s="93"/>
      <c r="E21" s="93"/>
      <c r="F21" s="92" t="s">
        <v>51</v>
      </c>
      <c r="G21" s="92" t="s">
        <v>51</v>
      </c>
      <c r="H21" s="92" t="s">
        <v>1137</v>
      </c>
      <c r="I21" s="92" t="s">
        <v>1011</v>
      </c>
      <c r="J21" s="92" t="s">
        <v>1011</v>
      </c>
      <c r="K21" s="92" t="s">
        <v>1011</v>
      </c>
      <c r="L21" s="92"/>
      <c r="M21" s="93"/>
      <c r="N21" s="93"/>
      <c r="O21" s="93"/>
      <c r="P21" s="93"/>
      <c r="Q21" s="93"/>
      <c r="R21" s="93"/>
      <c r="S21" s="93"/>
      <c r="T21" s="93"/>
      <c r="U21" s="93"/>
      <c r="V21" s="93"/>
      <c r="W21" s="93"/>
      <c r="X21" s="93"/>
      <c r="Y21" s="93"/>
      <c r="Z21" s="93"/>
      <c r="AA21" s="93"/>
    </row>
    <row r="22" spans="1:27" ht="15.75" customHeight="1">
      <c r="A22" s="89" t="s">
        <v>89</v>
      </c>
      <c r="B22" s="92" t="s">
        <v>1180</v>
      </c>
      <c r="C22" s="93"/>
      <c r="D22" s="93"/>
      <c r="E22" s="93"/>
      <c r="F22" s="92" t="s">
        <v>51</v>
      </c>
      <c r="G22" s="92" t="s">
        <v>51</v>
      </c>
      <c r="H22" s="92" t="s">
        <v>1137</v>
      </c>
      <c r="I22" s="92" t="s">
        <v>51</v>
      </c>
      <c r="J22" s="92" t="s">
        <v>1011</v>
      </c>
      <c r="K22" s="92" t="s">
        <v>1011</v>
      </c>
      <c r="L22" s="92"/>
      <c r="M22" s="93"/>
      <c r="N22" s="93"/>
      <c r="O22" s="93"/>
      <c r="P22" s="93"/>
      <c r="Q22" s="93"/>
      <c r="R22" s="93"/>
      <c r="S22" s="93"/>
      <c r="T22" s="93"/>
      <c r="U22" s="93"/>
      <c r="V22" s="93"/>
      <c r="W22" s="93"/>
      <c r="X22" s="93"/>
      <c r="Y22" s="93"/>
      <c r="Z22" s="93"/>
      <c r="AA22" s="93"/>
    </row>
    <row r="23" spans="1:27" ht="15.75" customHeight="1">
      <c r="A23" s="89" t="s">
        <v>93</v>
      </c>
      <c r="B23" s="92" t="s">
        <v>1181</v>
      </c>
      <c r="C23" s="93"/>
      <c r="D23" s="92"/>
      <c r="E23" s="93"/>
      <c r="F23" s="92" t="s">
        <v>51</v>
      </c>
      <c r="G23" s="92" t="s">
        <v>51</v>
      </c>
      <c r="H23" s="92" t="s">
        <v>1137</v>
      </c>
      <c r="I23" s="92" t="s">
        <v>1134</v>
      </c>
      <c r="J23" s="92" t="s">
        <v>1011</v>
      </c>
      <c r="K23" s="92" t="s">
        <v>1011</v>
      </c>
      <c r="L23" s="92"/>
      <c r="M23" s="93"/>
      <c r="N23" s="93"/>
      <c r="O23" s="93"/>
      <c r="P23" s="93"/>
      <c r="Q23" s="93"/>
      <c r="R23" s="93"/>
      <c r="S23" s="93"/>
      <c r="T23" s="93"/>
      <c r="U23" s="93"/>
      <c r="V23" s="93"/>
      <c r="W23" s="93"/>
      <c r="X23" s="93"/>
      <c r="Y23" s="93"/>
      <c r="Z23" s="93"/>
      <c r="AA23" s="93"/>
    </row>
    <row r="24" spans="1:27" ht="15.75" customHeight="1">
      <c r="A24" s="89" t="s">
        <v>96</v>
      </c>
      <c r="B24" s="92" t="s">
        <v>1134</v>
      </c>
      <c r="C24" s="93"/>
      <c r="D24" s="93"/>
      <c r="E24" s="93"/>
      <c r="F24" s="92" t="s">
        <v>51</v>
      </c>
      <c r="G24" s="92" t="s">
        <v>51</v>
      </c>
      <c r="H24" s="92" t="s">
        <v>1137</v>
      </c>
      <c r="I24" s="92" t="s">
        <v>1011</v>
      </c>
      <c r="J24" s="92" t="s">
        <v>1011</v>
      </c>
      <c r="K24" s="92" t="s">
        <v>1011</v>
      </c>
      <c r="L24" s="92"/>
      <c r="M24" s="92" t="s">
        <v>1182</v>
      </c>
      <c r="N24" s="93"/>
      <c r="O24" s="93"/>
      <c r="P24" s="93"/>
      <c r="Q24" s="93"/>
      <c r="R24" s="93"/>
      <c r="S24" s="93"/>
      <c r="T24" s="93"/>
      <c r="U24" s="93"/>
      <c r="V24" s="93"/>
      <c r="W24" s="93"/>
      <c r="X24" s="93"/>
      <c r="Y24" s="93"/>
      <c r="Z24" s="93"/>
      <c r="AA24" s="93"/>
    </row>
    <row r="25" spans="1:27" ht="15.75" customHeight="1">
      <c r="A25" s="89" t="s">
        <v>99</v>
      </c>
      <c r="B25" s="92" t="s">
        <v>1134</v>
      </c>
      <c r="C25" s="93"/>
      <c r="D25" s="93"/>
      <c r="E25" s="93"/>
      <c r="F25" s="92" t="s">
        <v>51</v>
      </c>
      <c r="G25" s="92" t="s">
        <v>51</v>
      </c>
      <c r="H25" s="92" t="s">
        <v>1137</v>
      </c>
      <c r="I25" s="92" t="s">
        <v>1134</v>
      </c>
      <c r="J25" s="92" t="s">
        <v>1011</v>
      </c>
      <c r="K25" s="92" t="s">
        <v>1011</v>
      </c>
      <c r="L25" s="92"/>
      <c r="M25" s="92" t="s">
        <v>1183</v>
      </c>
      <c r="N25" s="93"/>
      <c r="O25" s="93"/>
      <c r="P25" s="93"/>
      <c r="Q25" s="93"/>
      <c r="R25" s="93"/>
      <c r="S25" s="93"/>
      <c r="T25" s="93"/>
      <c r="U25" s="93"/>
      <c r="V25" s="93"/>
      <c r="W25" s="93"/>
      <c r="X25" s="93"/>
      <c r="Y25" s="93"/>
      <c r="Z25" s="93"/>
      <c r="AA25" s="93"/>
    </row>
    <row r="26" spans="1:27" ht="15.75" customHeight="1">
      <c r="A26" s="89" t="s">
        <v>101</v>
      </c>
      <c r="B26" s="92" t="s">
        <v>1134</v>
      </c>
      <c r="C26" s="93"/>
      <c r="D26" s="93"/>
      <c r="E26" s="93"/>
      <c r="F26" s="92" t="s">
        <v>1184</v>
      </c>
      <c r="G26" s="92" t="s">
        <v>1184</v>
      </c>
      <c r="H26" s="92" t="s">
        <v>1011</v>
      </c>
      <c r="I26" s="92" t="s">
        <v>1011</v>
      </c>
      <c r="J26" s="92" t="s">
        <v>1011</v>
      </c>
      <c r="K26" s="92" t="s">
        <v>1011</v>
      </c>
      <c r="L26" s="92"/>
      <c r="M26" s="92" t="s">
        <v>1185</v>
      </c>
      <c r="N26" s="93"/>
      <c r="O26" s="93"/>
      <c r="P26" s="93"/>
      <c r="Q26" s="93"/>
      <c r="R26" s="93"/>
      <c r="S26" s="93"/>
      <c r="T26" s="93"/>
      <c r="U26" s="93"/>
      <c r="V26" s="93"/>
      <c r="W26" s="93"/>
      <c r="X26" s="93"/>
      <c r="Y26" s="93"/>
      <c r="Z26" s="93"/>
      <c r="AA26" s="93"/>
    </row>
    <row r="27" spans="1:27" ht="15.75" customHeight="1">
      <c r="A27" s="89"/>
      <c r="B27" s="92" t="s">
        <v>1134</v>
      </c>
      <c r="C27" s="92"/>
      <c r="D27" s="92"/>
      <c r="E27" s="92"/>
      <c r="F27" s="92" t="s">
        <v>1184</v>
      </c>
      <c r="G27" s="92" t="s">
        <v>1184</v>
      </c>
      <c r="H27" s="92" t="s">
        <v>1011</v>
      </c>
      <c r="I27" s="92" t="s">
        <v>1011</v>
      </c>
      <c r="J27" s="92" t="s">
        <v>1011</v>
      </c>
      <c r="K27" s="92" t="s">
        <v>1011</v>
      </c>
      <c r="L27" s="92"/>
      <c r="M27" s="92" t="s">
        <v>1185</v>
      </c>
      <c r="N27" s="93"/>
      <c r="O27" s="93"/>
      <c r="P27" s="93"/>
      <c r="Q27" s="93"/>
      <c r="R27" s="93"/>
      <c r="S27" s="93"/>
      <c r="T27" s="93"/>
      <c r="U27" s="93"/>
      <c r="V27" s="93"/>
      <c r="W27" s="93"/>
      <c r="X27" s="93"/>
      <c r="Y27" s="93"/>
      <c r="Z27" s="93"/>
      <c r="AA27" s="93"/>
    </row>
    <row r="28" spans="1:27" ht="15.75" customHeight="1">
      <c r="A28" s="89"/>
      <c r="B28" s="92" t="s">
        <v>1134</v>
      </c>
      <c r="C28" s="92"/>
      <c r="D28" s="92"/>
      <c r="E28" s="92"/>
      <c r="F28" s="92" t="s">
        <v>1186</v>
      </c>
      <c r="G28" s="92" t="s">
        <v>1184</v>
      </c>
      <c r="H28" s="92" t="s">
        <v>1011</v>
      </c>
      <c r="I28" s="92" t="s">
        <v>1011</v>
      </c>
      <c r="J28" s="92" t="s">
        <v>1011</v>
      </c>
      <c r="K28" s="92" t="s">
        <v>1011</v>
      </c>
      <c r="L28" s="92"/>
      <c r="M28" s="92" t="s">
        <v>1185</v>
      </c>
      <c r="N28" s="93"/>
      <c r="O28" s="93"/>
      <c r="P28" s="93"/>
      <c r="Q28" s="93"/>
      <c r="R28" s="93"/>
      <c r="S28" s="93"/>
      <c r="T28" s="93"/>
      <c r="U28" s="93"/>
      <c r="V28" s="93"/>
      <c r="W28" s="93"/>
      <c r="X28" s="93"/>
      <c r="Y28" s="93"/>
      <c r="Z28" s="93"/>
      <c r="AA28" s="93"/>
    </row>
    <row r="29" spans="1:27" ht="15.75" customHeight="1">
      <c r="A29" s="89"/>
      <c r="B29" s="92" t="s">
        <v>1134</v>
      </c>
      <c r="C29" s="92"/>
      <c r="D29" s="92"/>
      <c r="E29" s="92"/>
      <c r="F29" s="92" t="s">
        <v>1186</v>
      </c>
      <c r="G29" s="92" t="s">
        <v>1184</v>
      </c>
      <c r="H29" s="92" t="s">
        <v>1011</v>
      </c>
      <c r="I29" s="92" t="s">
        <v>1011</v>
      </c>
      <c r="J29" s="92" t="s">
        <v>1011</v>
      </c>
      <c r="K29" s="92" t="s">
        <v>1011</v>
      </c>
      <c r="L29" s="92"/>
      <c r="M29" s="92" t="s">
        <v>1185</v>
      </c>
      <c r="N29" s="93"/>
      <c r="O29" s="93"/>
      <c r="P29" s="93"/>
      <c r="Q29" s="93"/>
      <c r="R29" s="93"/>
      <c r="S29" s="93"/>
      <c r="T29" s="93"/>
      <c r="U29" s="93"/>
      <c r="V29" s="93"/>
      <c r="W29" s="93"/>
      <c r="X29" s="93"/>
      <c r="Y29" s="93"/>
      <c r="Z29" s="93"/>
      <c r="AA29" s="93"/>
    </row>
    <row r="30" spans="1:27" ht="15.75" customHeight="1">
      <c r="A30" s="89"/>
      <c r="B30" s="92" t="s">
        <v>1134</v>
      </c>
      <c r="C30" s="92"/>
      <c r="D30" s="92"/>
      <c r="E30" s="92"/>
      <c r="F30" s="92" t="s">
        <v>1186</v>
      </c>
      <c r="G30" s="92" t="s">
        <v>1184</v>
      </c>
      <c r="H30" s="92" t="s">
        <v>1011</v>
      </c>
      <c r="I30" s="92" t="s">
        <v>1011</v>
      </c>
      <c r="J30" s="92" t="s">
        <v>1011</v>
      </c>
      <c r="K30" s="92" t="s">
        <v>1011</v>
      </c>
      <c r="L30" s="92"/>
      <c r="M30" s="92" t="s">
        <v>1185</v>
      </c>
      <c r="N30" s="93"/>
      <c r="O30" s="93"/>
      <c r="P30" s="93"/>
      <c r="Q30" s="93"/>
      <c r="R30" s="93"/>
      <c r="S30" s="93"/>
      <c r="T30" s="93"/>
      <c r="U30" s="93"/>
      <c r="V30" s="93"/>
      <c r="W30" s="93"/>
      <c r="X30" s="93"/>
      <c r="Y30" s="93"/>
      <c r="Z30" s="93"/>
      <c r="AA30" s="93"/>
    </row>
    <row r="31" spans="1:27" ht="15.75" customHeight="1">
      <c r="A31" s="89"/>
      <c r="B31" s="92" t="s">
        <v>1134</v>
      </c>
      <c r="C31" s="92"/>
      <c r="D31" s="92"/>
      <c r="E31" s="92"/>
      <c r="F31" s="92" t="s">
        <v>1186</v>
      </c>
      <c r="G31" s="92" t="s">
        <v>1186</v>
      </c>
      <c r="H31" s="92" t="s">
        <v>1011</v>
      </c>
      <c r="I31" s="92" t="s">
        <v>1011</v>
      </c>
      <c r="J31" s="92" t="s">
        <v>1011</v>
      </c>
      <c r="K31" s="92" t="s">
        <v>1011</v>
      </c>
      <c r="L31" s="92"/>
      <c r="M31" s="92" t="s">
        <v>1185</v>
      </c>
      <c r="N31" s="93"/>
      <c r="O31" s="93"/>
      <c r="P31" s="93"/>
      <c r="Q31" s="93"/>
      <c r="R31" s="93"/>
      <c r="S31" s="93"/>
      <c r="T31" s="93"/>
      <c r="U31" s="93"/>
      <c r="V31" s="93"/>
      <c r="W31" s="93"/>
      <c r="X31" s="93"/>
      <c r="Y31" s="93"/>
      <c r="Z31" s="93"/>
      <c r="AA31" s="93"/>
    </row>
    <row r="32" spans="1:27" ht="15.75" customHeight="1">
      <c r="A32" s="89" t="s">
        <v>1187</v>
      </c>
      <c r="B32" s="92" t="s">
        <v>1134</v>
      </c>
      <c r="C32" s="92" t="s">
        <v>1171</v>
      </c>
      <c r="D32" s="92" t="s">
        <v>1168</v>
      </c>
      <c r="E32" s="92" t="s">
        <v>1188</v>
      </c>
      <c r="F32" s="92" t="s">
        <v>51</v>
      </c>
      <c r="G32" s="92" t="s">
        <v>51</v>
      </c>
      <c r="H32" s="92" t="s">
        <v>1137</v>
      </c>
      <c r="I32" s="92" t="s">
        <v>1137</v>
      </c>
      <c r="J32" s="92" t="s">
        <v>1189</v>
      </c>
      <c r="K32" s="92" t="s">
        <v>1190</v>
      </c>
      <c r="L32" s="92" t="s">
        <v>1191</v>
      </c>
      <c r="M32" s="93"/>
      <c r="N32" s="93"/>
      <c r="O32" s="93"/>
      <c r="P32" s="93"/>
      <c r="Q32" s="93"/>
      <c r="R32" s="93"/>
      <c r="S32" s="93"/>
      <c r="T32" s="93"/>
      <c r="U32" s="93"/>
      <c r="V32" s="93"/>
      <c r="W32" s="93"/>
      <c r="X32" s="93"/>
      <c r="Y32" s="93"/>
      <c r="Z32" s="93"/>
      <c r="AA32" s="93"/>
    </row>
    <row r="33" spans="1:27" ht="15.75" customHeight="1">
      <c r="A33" s="89" t="s">
        <v>106</v>
      </c>
      <c r="B33" s="92" t="s">
        <v>1170</v>
      </c>
      <c r="C33" s="92" t="s">
        <v>1192</v>
      </c>
      <c r="D33" s="92" t="s">
        <v>1193</v>
      </c>
      <c r="E33" s="92" t="s">
        <v>1194</v>
      </c>
      <c r="F33" s="92" t="s">
        <v>51</v>
      </c>
      <c r="G33" s="92" t="s">
        <v>51</v>
      </c>
      <c r="H33" s="92" t="s">
        <v>1137</v>
      </c>
      <c r="I33" s="92" t="s">
        <v>1011</v>
      </c>
      <c r="J33" s="92" t="s">
        <v>1195</v>
      </c>
      <c r="K33" s="92" t="s">
        <v>1196</v>
      </c>
      <c r="L33" s="92"/>
      <c r="M33" s="94" t="s">
        <v>1197</v>
      </c>
      <c r="N33" s="93"/>
      <c r="O33" s="93"/>
      <c r="P33" s="93"/>
      <c r="Q33" s="93"/>
      <c r="R33" s="93"/>
      <c r="S33" s="93"/>
      <c r="T33" s="93"/>
      <c r="U33" s="93"/>
      <c r="V33" s="93"/>
      <c r="W33" s="93"/>
      <c r="X33" s="93"/>
      <c r="Y33" s="93"/>
      <c r="Z33" s="93"/>
      <c r="AA33" s="93"/>
    </row>
    <row r="34" spans="1:27" ht="15.75" customHeight="1">
      <c r="A34" s="89" t="s">
        <v>107</v>
      </c>
      <c r="B34" s="92" t="s">
        <v>1134</v>
      </c>
      <c r="C34" s="93"/>
      <c r="D34" s="93"/>
      <c r="E34" s="93"/>
      <c r="F34" s="92" t="s">
        <v>51</v>
      </c>
      <c r="G34" s="92" t="s">
        <v>51</v>
      </c>
      <c r="H34" s="92" t="s">
        <v>1137</v>
      </c>
      <c r="I34" s="92" t="s">
        <v>1134</v>
      </c>
      <c r="J34" s="92" t="s">
        <v>1011</v>
      </c>
      <c r="K34" s="92" t="s">
        <v>1198</v>
      </c>
      <c r="L34" s="92"/>
      <c r="M34" s="92" t="s">
        <v>1199</v>
      </c>
      <c r="N34" s="93"/>
      <c r="O34" s="93"/>
      <c r="P34" s="93"/>
      <c r="Q34" s="93"/>
      <c r="R34" s="93"/>
      <c r="S34" s="93"/>
      <c r="T34" s="93"/>
      <c r="U34" s="93"/>
      <c r="V34" s="93"/>
      <c r="W34" s="93"/>
      <c r="X34" s="93"/>
      <c r="Y34" s="93"/>
      <c r="Z34" s="93"/>
      <c r="AA34" s="93"/>
    </row>
    <row r="35" spans="1:27" ht="15.75" customHeight="1">
      <c r="A35" s="89" t="s">
        <v>110</v>
      </c>
      <c r="B35" s="92" t="s">
        <v>1150</v>
      </c>
      <c r="C35" s="92" t="s">
        <v>1200</v>
      </c>
      <c r="D35" s="92" t="s">
        <v>1150</v>
      </c>
      <c r="E35" s="94" t="s">
        <v>1201</v>
      </c>
      <c r="F35" s="92" t="s">
        <v>51</v>
      </c>
      <c r="G35" s="92" t="s">
        <v>51</v>
      </c>
      <c r="H35" s="92" t="s">
        <v>1137</v>
      </c>
      <c r="I35" s="92" t="s">
        <v>1011</v>
      </c>
      <c r="J35" s="94" t="s">
        <v>1202</v>
      </c>
      <c r="K35" s="94" t="s">
        <v>1203</v>
      </c>
      <c r="L35" s="93"/>
      <c r="M35" s="93"/>
      <c r="N35" s="93"/>
      <c r="O35" s="93"/>
      <c r="P35" s="93"/>
      <c r="Q35" s="93"/>
      <c r="R35" s="93"/>
      <c r="S35" s="93"/>
      <c r="T35" s="93"/>
      <c r="U35" s="93"/>
      <c r="V35" s="93"/>
      <c r="W35" s="93"/>
      <c r="X35" s="93"/>
      <c r="Y35" s="93"/>
      <c r="Z35" s="93"/>
      <c r="AA35" s="93"/>
    </row>
    <row r="36" spans="1:27" ht="15.75" customHeight="1">
      <c r="A36" s="89" t="s">
        <v>112</v>
      </c>
      <c r="B36" s="92" t="s">
        <v>1139</v>
      </c>
      <c r="C36" s="92" t="s">
        <v>1148</v>
      </c>
      <c r="D36" s="93"/>
      <c r="E36" s="93"/>
      <c r="F36" s="92" t="s">
        <v>51</v>
      </c>
      <c r="G36" s="92" t="s">
        <v>51</v>
      </c>
      <c r="H36" s="92" t="s">
        <v>1137</v>
      </c>
      <c r="I36" s="92" t="s">
        <v>1011</v>
      </c>
      <c r="J36" s="92" t="s">
        <v>735</v>
      </c>
      <c r="K36" s="92" t="s">
        <v>1196</v>
      </c>
      <c r="L36" s="92"/>
      <c r="M36" s="93"/>
      <c r="N36" s="93"/>
      <c r="O36" s="93"/>
      <c r="P36" s="93"/>
      <c r="Q36" s="93"/>
      <c r="R36" s="93"/>
      <c r="S36" s="93"/>
      <c r="T36" s="93"/>
      <c r="U36" s="93"/>
      <c r="V36" s="93"/>
      <c r="W36" s="93"/>
      <c r="X36" s="93"/>
      <c r="Y36" s="93"/>
      <c r="Z36" s="93"/>
      <c r="AA36" s="93"/>
    </row>
    <row r="37" spans="1:27" ht="15.75" customHeight="1">
      <c r="A37" s="89" t="s">
        <v>113</v>
      </c>
      <c r="B37" s="92" t="s">
        <v>1204</v>
      </c>
      <c r="C37" s="92" t="s">
        <v>1135</v>
      </c>
      <c r="D37" s="92" t="s">
        <v>1204</v>
      </c>
      <c r="E37" s="92" t="s">
        <v>1205</v>
      </c>
      <c r="F37" s="92" t="s">
        <v>51</v>
      </c>
      <c r="G37" s="92" t="s">
        <v>51</v>
      </c>
      <c r="H37" s="92" t="s">
        <v>1137</v>
      </c>
      <c r="I37" s="92" t="s">
        <v>1011</v>
      </c>
      <c r="J37" s="92" t="s">
        <v>661</v>
      </c>
      <c r="K37" s="92" t="s">
        <v>735</v>
      </c>
      <c r="L37" s="92"/>
      <c r="M37" s="93"/>
      <c r="N37" s="93"/>
      <c r="O37" s="93"/>
      <c r="P37" s="93"/>
      <c r="Q37" s="93"/>
      <c r="R37" s="93"/>
      <c r="S37" s="93"/>
      <c r="T37" s="93"/>
      <c r="U37" s="93"/>
      <c r="V37" s="93"/>
      <c r="W37" s="93"/>
      <c r="X37" s="93"/>
      <c r="Y37" s="93"/>
      <c r="Z37" s="93"/>
      <c r="AA37" s="93"/>
    </row>
    <row r="38" spans="1:27" ht="15.75" customHeight="1">
      <c r="A38" s="89"/>
      <c r="B38" s="92" t="s">
        <v>1206</v>
      </c>
      <c r="C38" s="92" t="s">
        <v>1207</v>
      </c>
      <c r="D38" s="92" t="s">
        <v>1168</v>
      </c>
      <c r="E38" s="92" t="s">
        <v>1205</v>
      </c>
      <c r="F38" s="92" t="s">
        <v>51</v>
      </c>
      <c r="G38" s="92" t="s">
        <v>51</v>
      </c>
      <c r="H38" s="92" t="s">
        <v>1137</v>
      </c>
      <c r="I38" s="92" t="s">
        <v>1011</v>
      </c>
      <c r="J38" s="92" t="s">
        <v>735</v>
      </c>
      <c r="K38" s="92" t="s">
        <v>661</v>
      </c>
      <c r="L38" s="92" t="s">
        <v>1208</v>
      </c>
      <c r="M38" s="93"/>
      <c r="N38" s="93"/>
      <c r="O38" s="93"/>
      <c r="P38" s="93"/>
      <c r="Q38" s="93"/>
      <c r="R38" s="93"/>
      <c r="S38" s="93"/>
      <c r="T38" s="93"/>
      <c r="U38" s="93"/>
      <c r="V38" s="93"/>
      <c r="W38" s="93"/>
      <c r="X38" s="93"/>
      <c r="Y38" s="93"/>
      <c r="Z38" s="93"/>
      <c r="AA38" s="93"/>
    </row>
    <row r="39" spans="1:27" ht="14.5">
      <c r="A39" s="89" t="s">
        <v>117</v>
      </c>
      <c r="B39" s="92" t="s">
        <v>1011</v>
      </c>
      <c r="C39" s="92" t="s">
        <v>1011</v>
      </c>
      <c r="D39" s="92" t="s">
        <v>1011</v>
      </c>
      <c r="E39" s="92" t="s">
        <v>1011</v>
      </c>
      <c r="F39" s="92" t="s">
        <v>51</v>
      </c>
      <c r="G39" s="92" t="s">
        <v>51</v>
      </c>
      <c r="H39" s="92" t="s">
        <v>1137</v>
      </c>
      <c r="I39" s="92" t="s">
        <v>1011</v>
      </c>
      <c r="J39" s="92" t="s">
        <v>1011</v>
      </c>
      <c r="K39" s="92" t="s">
        <v>1011</v>
      </c>
      <c r="L39" s="92"/>
      <c r="M39" s="92"/>
      <c r="N39" s="93"/>
      <c r="O39" s="92" t="s">
        <v>249</v>
      </c>
      <c r="P39" s="93"/>
      <c r="Q39" s="93"/>
      <c r="R39" s="93"/>
      <c r="S39" s="93"/>
      <c r="T39" s="93"/>
      <c r="U39" s="93"/>
      <c r="V39" s="93"/>
      <c r="W39" s="93"/>
      <c r="X39" s="93"/>
      <c r="Y39" s="93"/>
      <c r="Z39" s="93"/>
      <c r="AA39" s="93"/>
    </row>
    <row r="40" spans="1:27" ht="14.5">
      <c r="A40" s="89" t="s">
        <v>118</v>
      </c>
      <c r="B40" s="92" t="s">
        <v>1209</v>
      </c>
      <c r="C40" s="93"/>
      <c r="D40" s="93"/>
      <c r="E40" s="93"/>
      <c r="F40" s="92" t="s">
        <v>51</v>
      </c>
      <c r="G40" s="92" t="s">
        <v>51</v>
      </c>
      <c r="H40" s="92" t="s">
        <v>1137</v>
      </c>
      <c r="I40" s="92" t="s">
        <v>1011</v>
      </c>
      <c r="J40" s="92" t="s">
        <v>1011</v>
      </c>
      <c r="K40" s="92" t="s">
        <v>1011</v>
      </c>
      <c r="L40" s="92"/>
      <c r="M40" s="93"/>
      <c r="N40" s="93"/>
      <c r="O40" s="93"/>
      <c r="P40" s="93"/>
      <c r="Q40" s="93"/>
      <c r="R40" s="93"/>
      <c r="S40" s="93"/>
      <c r="T40" s="93"/>
      <c r="U40" s="93"/>
      <c r="V40" s="93"/>
      <c r="W40" s="93"/>
      <c r="X40" s="93"/>
      <c r="Y40" s="93"/>
      <c r="Z40" s="93"/>
      <c r="AA40" s="93"/>
    </row>
    <row r="41" spans="1:27" ht="14.5">
      <c r="A41" s="89"/>
      <c r="B41" s="92" t="s">
        <v>1210</v>
      </c>
      <c r="C41" s="93"/>
      <c r="D41" s="93"/>
      <c r="E41" s="93"/>
      <c r="F41" s="92" t="s">
        <v>51</v>
      </c>
      <c r="G41" s="92" t="s">
        <v>51</v>
      </c>
      <c r="H41" s="92" t="s">
        <v>1137</v>
      </c>
      <c r="I41" s="92" t="s">
        <v>1011</v>
      </c>
      <c r="J41" s="92" t="s">
        <v>1011</v>
      </c>
      <c r="K41" s="92" t="s">
        <v>1011</v>
      </c>
      <c r="L41" s="92"/>
      <c r="M41" s="93"/>
      <c r="N41" s="93"/>
      <c r="O41" s="93"/>
      <c r="P41" s="93"/>
      <c r="Q41" s="93"/>
      <c r="R41" s="93"/>
      <c r="S41" s="93"/>
      <c r="T41" s="93"/>
      <c r="U41" s="93"/>
      <c r="V41" s="93"/>
      <c r="W41" s="93"/>
      <c r="X41" s="93"/>
      <c r="Y41" s="93"/>
      <c r="Z41" s="93"/>
      <c r="AA41" s="93"/>
    </row>
    <row r="42" spans="1:27" ht="14.5">
      <c r="A42" s="89" t="s">
        <v>119</v>
      </c>
      <c r="B42" s="92" t="s">
        <v>1139</v>
      </c>
      <c r="C42" s="93"/>
      <c r="D42" s="93"/>
      <c r="E42" s="93"/>
      <c r="F42" s="92" t="s">
        <v>51</v>
      </c>
      <c r="G42" s="92" t="s">
        <v>51</v>
      </c>
      <c r="H42" s="92" t="s">
        <v>1137</v>
      </c>
      <c r="I42" s="92" t="s">
        <v>1011</v>
      </c>
      <c r="J42" s="92" t="s">
        <v>1011</v>
      </c>
      <c r="K42" s="92" t="s">
        <v>1011</v>
      </c>
      <c r="L42" s="92" t="s">
        <v>1211</v>
      </c>
      <c r="M42" s="93"/>
      <c r="N42" s="93"/>
      <c r="O42" s="93"/>
      <c r="P42" s="93"/>
      <c r="Q42" s="93"/>
      <c r="R42" s="93"/>
      <c r="S42" s="93"/>
      <c r="T42" s="93"/>
      <c r="U42" s="93"/>
      <c r="V42" s="93"/>
      <c r="W42" s="93"/>
      <c r="X42" s="93"/>
      <c r="Y42" s="93"/>
      <c r="Z42" s="93"/>
      <c r="AA42" s="93"/>
    </row>
    <row r="43" spans="1:27" ht="14.5">
      <c r="A43" s="89" t="s">
        <v>122</v>
      </c>
      <c r="B43" s="92" t="s">
        <v>1134</v>
      </c>
      <c r="C43" s="92" t="s">
        <v>1205</v>
      </c>
      <c r="D43" s="92" t="s">
        <v>1134</v>
      </c>
      <c r="E43" s="92" t="s">
        <v>1176</v>
      </c>
      <c r="F43" s="92" t="s">
        <v>51</v>
      </c>
      <c r="G43" s="92" t="s">
        <v>51</v>
      </c>
      <c r="H43" s="92" t="s">
        <v>1137</v>
      </c>
      <c r="I43" s="93"/>
      <c r="J43" s="93"/>
      <c r="K43" s="93"/>
      <c r="L43" s="93"/>
      <c r="M43" s="93"/>
      <c r="N43" s="93"/>
      <c r="O43" s="93"/>
      <c r="P43" s="93"/>
      <c r="Q43" s="93"/>
      <c r="R43" s="93"/>
      <c r="S43" s="93"/>
      <c r="T43" s="93"/>
      <c r="U43" s="93"/>
      <c r="V43" s="93"/>
      <c r="W43" s="93"/>
      <c r="X43" s="93"/>
      <c r="Y43" s="93"/>
      <c r="Z43" s="93"/>
      <c r="AA43" s="93"/>
    </row>
    <row r="44" spans="1:27" ht="14.5">
      <c r="A44" s="89" t="s">
        <v>123</v>
      </c>
      <c r="B44" s="92" t="s">
        <v>1134</v>
      </c>
      <c r="C44" s="92" t="s">
        <v>1135</v>
      </c>
      <c r="D44" s="93"/>
      <c r="E44" s="93"/>
      <c r="F44" s="92" t="s">
        <v>51</v>
      </c>
      <c r="G44" s="92" t="s">
        <v>51</v>
      </c>
      <c r="H44" s="92" t="s">
        <v>1137</v>
      </c>
      <c r="I44" s="92" t="s">
        <v>1134</v>
      </c>
      <c r="J44" s="92" t="s">
        <v>735</v>
      </c>
      <c r="K44" s="92" t="s">
        <v>661</v>
      </c>
      <c r="L44" s="93"/>
      <c r="M44" s="92" t="s">
        <v>1212</v>
      </c>
      <c r="N44" s="93"/>
      <c r="O44" s="93"/>
      <c r="P44" s="93"/>
      <c r="Q44" s="93"/>
      <c r="R44" s="93"/>
      <c r="S44" s="93"/>
      <c r="T44" s="93"/>
      <c r="U44" s="93"/>
      <c r="V44" s="93"/>
      <c r="W44" s="93"/>
      <c r="X44" s="93"/>
      <c r="Y44" s="93"/>
      <c r="Z44" s="93"/>
      <c r="AA44" s="93"/>
    </row>
    <row r="45" spans="1:27" ht="14.5">
      <c r="A45" s="89"/>
      <c r="B45" s="92" t="s">
        <v>1134</v>
      </c>
      <c r="C45" s="92" t="s">
        <v>1213</v>
      </c>
      <c r="D45" s="92" t="s">
        <v>1134</v>
      </c>
      <c r="E45" s="92" t="s">
        <v>1214</v>
      </c>
      <c r="F45" s="92" t="s">
        <v>51</v>
      </c>
      <c r="G45" s="92" t="s">
        <v>51</v>
      </c>
      <c r="H45" s="92" t="s">
        <v>1137</v>
      </c>
      <c r="I45" s="92" t="s">
        <v>1011</v>
      </c>
      <c r="J45" s="92" t="s">
        <v>735</v>
      </c>
      <c r="K45" s="92" t="s">
        <v>661</v>
      </c>
      <c r="L45" s="26" t="s">
        <v>1215</v>
      </c>
      <c r="M45" s="92" t="s">
        <v>1216</v>
      </c>
      <c r="N45" s="93"/>
      <c r="O45" s="93"/>
      <c r="P45" s="93"/>
      <c r="Q45" s="93"/>
      <c r="R45" s="93"/>
      <c r="S45" s="93"/>
      <c r="T45" s="93"/>
      <c r="U45" s="93"/>
      <c r="V45" s="93"/>
      <c r="W45" s="93"/>
      <c r="X45" s="93"/>
      <c r="Y45" s="93"/>
      <c r="Z45" s="93"/>
      <c r="AA45" s="93"/>
    </row>
    <row r="46" spans="1:27" ht="14.5">
      <c r="A46" s="89"/>
      <c r="B46" s="92" t="s">
        <v>1134</v>
      </c>
      <c r="C46" s="92" t="s">
        <v>1135</v>
      </c>
      <c r="D46" s="92" t="s">
        <v>1134</v>
      </c>
      <c r="E46" s="92" t="s">
        <v>1164</v>
      </c>
      <c r="F46" s="92" t="s">
        <v>51</v>
      </c>
      <c r="G46" s="92" t="s">
        <v>51</v>
      </c>
      <c r="H46" s="92" t="s">
        <v>1137</v>
      </c>
      <c r="I46" s="92" t="s">
        <v>1011</v>
      </c>
      <c r="J46" s="92" t="s">
        <v>735</v>
      </c>
      <c r="K46" s="92" t="s">
        <v>661</v>
      </c>
      <c r="L46" s="93"/>
      <c r="M46" s="92" t="s">
        <v>1216</v>
      </c>
      <c r="N46" s="93"/>
      <c r="O46" s="93"/>
      <c r="P46" s="93"/>
      <c r="Q46" s="93"/>
      <c r="R46" s="93"/>
      <c r="S46" s="93"/>
      <c r="T46" s="93"/>
      <c r="U46" s="93"/>
      <c r="V46" s="93"/>
      <c r="W46" s="93"/>
      <c r="X46" s="93"/>
      <c r="Y46" s="93"/>
      <c r="Z46" s="93"/>
      <c r="AA46" s="93"/>
    </row>
    <row r="47" spans="1:27" ht="14.5">
      <c r="A47" s="89" t="s">
        <v>129</v>
      </c>
      <c r="B47" s="92" t="s">
        <v>1134</v>
      </c>
      <c r="C47" s="92" t="s">
        <v>1217</v>
      </c>
      <c r="D47" s="92" t="s">
        <v>1134</v>
      </c>
      <c r="E47" s="92" t="s">
        <v>1218</v>
      </c>
      <c r="F47" s="92" t="s">
        <v>51</v>
      </c>
      <c r="G47" s="92" t="s">
        <v>51</v>
      </c>
      <c r="H47" s="92" t="s">
        <v>1137</v>
      </c>
      <c r="I47" s="92" t="s">
        <v>1134</v>
      </c>
      <c r="J47" s="92" t="s">
        <v>1219</v>
      </c>
      <c r="K47" s="92" t="s">
        <v>1011</v>
      </c>
      <c r="L47" s="92" t="s">
        <v>1220</v>
      </c>
      <c r="M47" s="92" t="s">
        <v>1221</v>
      </c>
      <c r="N47" s="93"/>
      <c r="O47" s="93"/>
      <c r="P47" s="93"/>
      <c r="Q47" s="93"/>
      <c r="R47" s="93"/>
      <c r="S47" s="93"/>
      <c r="T47" s="93"/>
      <c r="U47" s="93"/>
      <c r="V47" s="93"/>
      <c r="W47" s="93"/>
      <c r="X47" s="93"/>
      <c r="Y47" s="93"/>
      <c r="Z47" s="93"/>
      <c r="AA47" s="93"/>
    </row>
    <row r="48" spans="1:27" ht="14.5">
      <c r="A48" s="89" t="s">
        <v>130</v>
      </c>
      <c r="B48" s="92" t="s">
        <v>1168</v>
      </c>
      <c r="C48" s="92" t="s">
        <v>1222</v>
      </c>
      <c r="D48" s="92" t="s">
        <v>1168</v>
      </c>
      <c r="E48" s="92" t="s">
        <v>1164</v>
      </c>
      <c r="F48" s="92" t="s">
        <v>1134</v>
      </c>
      <c r="G48" s="92" t="s">
        <v>1134</v>
      </c>
      <c r="H48" s="92" t="s">
        <v>1137</v>
      </c>
      <c r="I48" s="92" t="s">
        <v>1011</v>
      </c>
      <c r="J48" s="92" t="s">
        <v>735</v>
      </c>
      <c r="K48" s="92" t="s">
        <v>661</v>
      </c>
      <c r="L48" s="95" t="s">
        <v>1223</v>
      </c>
      <c r="M48" s="93"/>
      <c r="N48" s="93"/>
      <c r="O48" s="93"/>
      <c r="P48" s="93"/>
      <c r="Q48" s="93"/>
      <c r="R48" s="93"/>
      <c r="S48" s="93"/>
      <c r="T48" s="93"/>
      <c r="U48" s="93"/>
      <c r="V48" s="93"/>
      <c r="W48" s="93"/>
      <c r="X48" s="93"/>
      <c r="Y48" s="93"/>
      <c r="Z48" s="93"/>
      <c r="AA48" s="93"/>
    </row>
    <row r="49" spans="1:27" ht="14.5">
      <c r="A49" s="89" t="s">
        <v>132</v>
      </c>
      <c r="B49" s="92" t="s">
        <v>1224</v>
      </c>
      <c r="C49" s="93"/>
      <c r="D49" s="93"/>
      <c r="E49" s="93"/>
      <c r="F49" s="92" t="s">
        <v>51</v>
      </c>
      <c r="G49" s="92" t="s">
        <v>51</v>
      </c>
      <c r="H49" s="92" t="s">
        <v>1137</v>
      </c>
      <c r="I49" s="92" t="s">
        <v>1011</v>
      </c>
      <c r="J49" s="92" t="s">
        <v>735</v>
      </c>
      <c r="K49" s="92" t="s">
        <v>1011</v>
      </c>
      <c r="L49" s="93"/>
      <c r="M49" s="93"/>
      <c r="N49" s="93"/>
      <c r="O49" s="93"/>
      <c r="P49" s="93"/>
      <c r="Q49" s="93"/>
      <c r="R49" s="93"/>
      <c r="S49" s="93"/>
      <c r="T49" s="93"/>
      <c r="U49" s="93"/>
      <c r="V49" s="93"/>
      <c r="W49" s="93"/>
      <c r="X49" s="93"/>
      <c r="Y49" s="93"/>
      <c r="Z49" s="93"/>
      <c r="AA49" s="93"/>
    </row>
    <row r="50" spans="1:27" ht="14.5">
      <c r="A50" s="89" t="s">
        <v>134</v>
      </c>
      <c r="B50" s="92" t="s">
        <v>1134</v>
      </c>
      <c r="C50" s="92" t="s">
        <v>1142</v>
      </c>
      <c r="D50" s="92" t="s">
        <v>1168</v>
      </c>
      <c r="E50" s="92" t="s">
        <v>1225</v>
      </c>
      <c r="F50" s="92" t="s">
        <v>51</v>
      </c>
      <c r="G50" s="92" t="s">
        <v>51</v>
      </c>
      <c r="H50" s="92" t="s">
        <v>1137</v>
      </c>
      <c r="I50" s="92" t="s">
        <v>1134</v>
      </c>
      <c r="J50" s="92" t="s">
        <v>735</v>
      </c>
      <c r="K50" s="92" t="s">
        <v>1226</v>
      </c>
      <c r="L50" s="92" t="s">
        <v>1227</v>
      </c>
      <c r="M50" s="93"/>
      <c r="N50" s="93"/>
      <c r="O50" s="93"/>
      <c r="P50" s="93"/>
      <c r="Q50" s="93"/>
      <c r="R50" s="93"/>
      <c r="S50" s="93"/>
      <c r="T50" s="93"/>
      <c r="U50" s="93"/>
      <c r="V50" s="93"/>
      <c r="W50" s="93"/>
      <c r="X50" s="93"/>
      <c r="Y50" s="93"/>
      <c r="Z50" s="93"/>
      <c r="AA50" s="93"/>
    </row>
    <row r="51" spans="1:27" ht="14.5">
      <c r="A51" s="89" t="s">
        <v>136</v>
      </c>
      <c r="B51" s="92" t="s">
        <v>1011</v>
      </c>
      <c r="C51" s="93"/>
      <c r="D51" s="93"/>
      <c r="E51" s="93"/>
      <c r="F51" s="92" t="s">
        <v>51</v>
      </c>
      <c r="G51" s="92" t="s">
        <v>51</v>
      </c>
      <c r="H51" s="92" t="s">
        <v>1137</v>
      </c>
      <c r="I51" s="92" t="s">
        <v>1011</v>
      </c>
      <c r="J51" s="92" t="s">
        <v>1011</v>
      </c>
      <c r="K51" s="92" t="s">
        <v>1228</v>
      </c>
      <c r="L51" s="93"/>
      <c r="M51" s="93"/>
      <c r="N51" s="93"/>
      <c r="O51" s="93"/>
      <c r="P51" s="93"/>
      <c r="Q51" s="93"/>
      <c r="R51" s="93"/>
      <c r="S51" s="93"/>
      <c r="T51" s="93"/>
      <c r="U51" s="93"/>
      <c r="V51" s="93"/>
      <c r="W51" s="93"/>
      <c r="X51" s="93"/>
      <c r="Y51" s="93"/>
      <c r="Z51" s="93"/>
      <c r="AA51" s="93"/>
    </row>
    <row r="52" spans="1:27" ht="14.5">
      <c r="A52" s="89" t="s">
        <v>140</v>
      </c>
      <c r="B52" s="92" t="s">
        <v>1134</v>
      </c>
      <c r="C52" s="92" t="s">
        <v>1229</v>
      </c>
      <c r="D52" s="93"/>
      <c r="E52" s="93"/>
      <c r="F52" s="92" t="s">
        <v>51</v>
      </c>
      <c r="G52" s="92" t="s">
        <v>51</v>
      </c>
      <c r="H52" s="92" t="s">
        <v>1137</v>
      </c>
      <c r="I52" s="92" t="s">
        <v>1011</v>
      </c>
      <c r="J52" s="92" t="s">
        <v>1219</v>
      </c>
      <c r="K52" s="92" t="s">
        <v>1011</v>
      </c>
      <c r="L52" s="93"/>
      <c r="M52" s="93"/>
      <c r="N52" s="93"/>
      <c r="O52" s="93"/>
      <c r="P52" s="93"/>
      <c r="Q52" s="93"/>
      <c r="R52" s="93"/>
      <c r="S52" s="93"/>
      <c r="T52" s="93"/>
      <c r="U52" s="93"/>
      <c r="V52" s="93"/>
      <c r="W52" s="93"/>
      <c r="X52" s="93"/>
      <c r="Y52" s="93"/>
      <c r="Z52" s="93"/>
      <c r="AA52" s="93"/>
    </row>
    <row r="53" spans="1:27" ht="14.5">
      <c r="A53" s="89"/>
      <c r="B53" s="92" t="s">
        <v>1134</v>
      </c>
      <c r="C53" s="92" t="s">
        <v>1230</v>
      </c>
      <c r="D53" s="93"/>
      <c r="E53" s="93"/>
      <c r="F53" s="92" t="s">
        <v>51</v>
      </c>
      <c r="G53" s="92" t="s">
        <v>51</v>
      </c>
      <c r="H53" s="92" t="s">
        <v>1137</v>
      </c>
      <c r="I53" s="92" t="s">
        <v>1134</v>
      </c>
      <c r="J53" s="92" t="s">
        <v>661</v>
      </c>
      <c r="K53" s="92" t="s">
        <v>1011</v>
      </c>
      <c r="L53" s="93"/>
      <c r="M53" s="92" t="s">
        <v>1231</v>
      </c>
      <c r="N53" s="93"/>
      <c r="O53" s="93"/>
      <c r="P53" s="93"/>
      <c r="Q53" s="93"/>
      <c r="R53" s="93"/>
      <c r="S53" s="93"/>
      <c r="T53" s="93"/>
      <c r="U53" s="93"/>
      <c r="V53" s="93"/>
      <c r="W53" s="93"/>
      <c r="X53" s="93"/>
      <c r="Y53" s="93"/>
      <c r="Z53" s="93"/>
      <c r="AA53" s="93"/>
    </row>
    <row r="54" spans="1:27" ht="14.5">
      <c r="A54" s="89"/>
      <c r="B54" s="92" t="s">
        <v>1134</v>
      </c>
      <c r="C54" s="92" t="s">
        <v>1230</v>
      </c>
      <c r="D54" s="92" t="s">
        <v>1134</v>
      </c>
      <c r="E54" s="92" t="s">
        <v>1229</v>
      </c>
      <c r="F54" s="92" t="s">
        <v>51</v>
      </c>
      <c r="G54" s="92" t="s">
        <v>51</v>
      </c>
      <c r="H54" s="92" t="s">
        <v>1137</v>
      </c>
      <c r="I54" s="92" t="s">
        <v>1134</v>
      </c>
      <c r="J54" s="92" t="s">
        <v>1219</v>
      </c>
      <c r="K54" s="92" t="s">
        <v>1011</v>
      </c>
      <c r="L54" s="93"/>
      <c r="M54" s="92" t="s">
        <v>1231</v>
      </c>
      <c r="N54" s="93"/>
      <c r="O54" s="93"/>
      <c r="P54" s="93"/>
      <c r="Q54" s="93"/>
      <c r="R54" s="93"/>
      <c r="S54" s="93"/>
      <c r="T54" s="93"/>
      <c r="U54" s="93"/>
      <c r="V54" s="93"/>
      <c r="W54" s="93"/>
      <c r="X54" s="93"/>
      <c r="Y54" s="93"/>
      <c r="Z54" s="93"/>
      <c r="AA54" s="93"/>
    </row>
    <row r="55" spans="1:27" ht="14.5">
      <c r="A55" s="89"/>
      <c r="B55" s="92" t="s">
        <v>1134</v>
      </c>
      <c r="C55" s="92" t="s">
        <v>1230</v>
      </c>
      <c r="D55" s="92" t="s">
        <v>1134</v>
      </c>
      <c r="E55" s="92" t="s">
        <v>1229</v>
      </c>
      <c r="F55" s="92" t="s">
        <v>51</v>
      </c>
      <c r="G55" s="92" t="s">
        <v>51</v>
      </c>
      <c r="H55" s="92" t="s">
        <v>1137</v>
      </c>
      <c r="I55" s="92" t="s">
        <v>1134</v>
      </c>
      <c r="J55" s="92" t="s">
        <v>1219</v>
      </c>
      <c r="K55" s="92" t="s">
        <v>1011</v>
      </c>
      <c r="L55" s="92" t="s">
        <v>1232</v>
      </c>
      <c r="M55" s="92" t="s">
        <v>1231</v>
      </c>
      <c r="N55" s="93"/>
      <c r="O55" s="93"/>
      <c r="P55" s="93"/>
      <c r="Q55" s="93"/>
      <c r="R55" s="93"/>
      <c r="S55" s="93"/>
      <c r="T55" s="93"/>
      <c r="U55" s="93"/>
      <c r="V55" s="93"/>
      <c r="W55" s="93"/>
      <c r="X55" s="93"/>
      <c r="Y55" s="93"/>
      <c r="Z55" s="93"/>
      <c r="AA55" s="93"/>
    </row>
    <row r="56" spans="1:27" ht="14.5">
      <c r="A56" s="89"/>
      <c r="B56" s="92" t="s">
        <v>1134</v>
      </c>
      <c r="C56" s="92" t="s">
        <v>1230</v>
      </c>
      <c r="D56" s="92" t="s">
        <v>1134</v>
      </c>
      <c r="E56" s="92" t="s">
        <v>1229</v>
      </c>
      <c r="F56" s="92" t="s">
        <v>51</v>
      </c>
      <c r="G56" s="92" t="s">
        <v>51</v>
      </c>
      <c r="H56" s="92" t="s">
        <v>1137</v>
      </c>
      <c r="I56" s="92" t="s">
        <v>1134</v>
      </c>
      <c r="J56" s="92" t="s">
        <v>1219</v>
      </c>
      <c r="K56" s="92" t="s">
        <v>1011</v>
      </c>
      <c r="L56" s="92" t="s">
        <v>1232</v>
      </c>
      <c r="M56" s="92" t="s">
        <v>1231</v>
      </c>
      <c r="N56" s="93"/>
      <c r="O56" s="93"/>
      <c r="P56" s="93"/>
      <c r="Q56" s="93"/>
      <c r="R56" s="93"/>
      <c r="S56" s="93"/>
      <c r="T56" s="93"/>
      <c r="U56" s="93"/>
      <c r="V56" s="93"/>
      <c r="W56" s="93"/>
      <c r="X56" s="93"/>
      <c r="Y56" s="93"/>
      <c r="Z56" s="93"/>
      <c r="AA56" s="93"/>
    </row>
    <row r="57" spans="1:27" ht="14.5">
      <c r="A57" s="89"/>
      <c r="B57" s="92" t="s">
        <v>1011</v>
      </c>
      <c r="C57" s="92"/>
      <c r="D57" s="92"/>
      <c r="E57" s="92"/>
      <c r="F57" s="92" t="s">
        <v>51</v>
      </c>
      <c r="G57" s="92" t="s">
        <v>51</v>
      </c>
      <c r="H57" s="92" t="s">
        <v>1137</v>
      </c>
      <c r="I57" s="92" t="s">
        <v>1011</v>
      </c>
      <c r="J57" s="92" t="s">
        <v>661</v>
      </c>
      <c r="K57" s="92" t="s">
        <v>1011</v>
      </c>
      <c r="L57" s="93"/>
      <c r="M57" s="92"/>
      <c r="N57" s="93"/>
      <c r="O57" s="93"/>
      <c r="P57" s="93"/>
      <c r="Q57" s="93"/>
      <c r="R57" s="93"/>
      <c r="S57" s="93"/>
      <c r="T57" s="93"/>
      <c r="U57" s="93"/>
      <c r="V57" s="93"/>
      <c r="W57" s="93"/>
      <c r="X57" s="93"/>
      <c r="Y57" s="93"/>
      <c r="Z57" s="93"/>
      <c r="AA57" s="93"/>
    </row>
    <row r="58" spans="1:27" ht="14.5">
      <c r="A58" s="89"/>
      <c r="B58" s="92" t="s">
        <v>1134</v>
      </c>
      <c r="C58" s="92" t="s">
        <v>1230</v>
      </c>
      <c r="D58" s="92" t="s">
        <v>1134</v>
      </c>
      <c r="E58" s="92" t="s">
        <v>1229</v>
      </c>
      <c r="F58" s="92" t="s">
        <v>51</v>
      </c>
      <c r="G58" s="92" t="s">
        <v>51</v>
      </c>
      <c r="H58" s="92" t="s">
        <v>1137</v>
      </c>
      <c r="I58" s="92" t="s">
        <v>1134</v>
      </c>
      <c r="J58" s="92" t="s">
        <v>1219</v>
      </c>
      <c r="K58" s="92" t="s">
        <v>1011</v>
      </c>
      <c r="L58" s="93"/>
      <c r="M58" s="92" t="s">
        <v>1231</v>
      </c>
      <c r="N58" s="93"/>
      <c r="O58" s="93"/>
      <c r="P58" s="93"/>
      <c r="Q58" s="93"/>
      <c r="R58" s="93"/>
      <c r="S58" s="93"/>
      <c r="T58" s="93"/>
      <c r="U58" s="93"/>
      <c r="V58" s="93"/>
      <c r="W58" s="93"/>
      <c r="X58" s="93"/>
      <c r="Y58" s="93"/>
      <c r="Z58" s="93"/>
      <c r="AA58" s="93"/>
    </row>
    <row r="59" spans="1:27" ht="14.5">
      <c r="A59" s="89" t="s">
        <v>142</v>
      </c>
      <c r="B59" s="92" t="s">
        <v>1233</v>
      </c>
      <c r="C59" s="93"/>
      <c r="D59" s="93"/>
      <c r="E59" s="93"/>
      <c r="F59" s="92" t="s">
        <v>51</v>
      </c>
      <c r="G59" s="92" t="s">
        <v>51</v>
      </c>
      <c r="H59" s="92" t="s">
        <v>1137</v>
      </c>
      <c r="I59" s="92" t="s">
        <v>1011</v>
      </c>
      <c r="J59" s="92" t="s">
        <v>1011</v>
      </c>
      <c r="K59" s="92" t="s">
        <v>1011</v>
      </c>
      <c r="L59" s="93"/>
      <c r="M59" s="92" t="s">
        <v>1234</v>
      </c>
      <c r="N59" s="93"/>
      <c r="O59" s="93"/>
      <c r="P59" s="93"/>
      <c r="Q59" s="93"/>
      <c r="R59" s="93"/>
      <c r="S59" s="93"/>
      <c r="T59" s="93"/>
      <c r="U59" s="93"/>
      <c r="V59" s="93"/>
      <c r="W59" s="93"/>
      <c r="X59" s="93"/>
      <c r="Y59" s="93"/>
      <c r="Z59" s="93"/>
      <c r="AA59" s="93"/>
    </row>
    <row r="60" spans="1:27" ht="14.5">
      <c r="A60" s="89" t="s">
        <v>145</v>
      </c>
      <c r="B60" s="92" t="s">
        <v>1235</v>
      </c>
      <c r="C60" s="92" t="s">
        <v>1236</v>
      </c>
      <c r="D60" s="92" t="s">
        <v>1134</v>
      </c>
      <c r="E60" s="92" t="s">
        <v>1237</v>
      </c>
      <c r="F60" s="92" t="s">
        <v>1134</v>
      </c>
      <c r="G60" s="92" t="s">
        <v>1134</v>
      </c>
      <c r="H60" s="92" t="s">
        <v>1011</v>
      </c>
      <c r="I60" s="92" t="s">
        <v>1011</v>
      </c>
      <c r="J60" s="615" t="s">
        <v>1238</v>
      </c>
      <c r="K60" s="615" t="s">
        <v>1239</v>
      </c>
      <c r="L60" s="92"/>
      <c r="M60" s="93"/>
      <c r="N60" s="93"/>
      <c r="O60" s="93"/>
      <c r="P60" s="93"/>
      <c r="Q60" s="93"/>
      <c r="R60" s="93"/>
      <c r="S60" s="93"/>
      <c r="T60" s="93"/>
      <c r="U60" s="93"/>
      <c r="V60" s="93"/>
      <c r="W60" s="93"/>
      <c r="X60" s="93"/>
      <c r="Y60" s="93"/>
      <c r="Z60" s="93"/>
      <c r="AA60" s="93"/>
    </row>
    <row r="61" spans="1:27" ht="14.5">
      <c r="A61" s="89"/>
      <c r="B61" s="92" t="s">
        <v>1240</v>
      </c>
      <c r="C61" s="92" t="s">
        <v>1236</v>
      </c>
      <c r="D61" s="92" t="s">
        <v>1134</v>
      </c>
      <c r="E61" s="92" t="s">
        <v>1237</v>
      </c>
      <c r="F61" s="92" t="s">
        <v>1134</v>
      </c>
      <c r="G61" s="92" t="s">
        <v>1134</v>
      </c>
      <c r="H61" s="92" t="s">
        <v>1011</v>
      </c>
      <c r="I61" s="92" t="s">
        <v>1011</v>
      </c>
      <c r="J61" s="605"/>
      <c r="K61" s="605"/>
      <c r="L61" s="92"/>
      <c r="M61" s="93"/>
      <c r="N61" s="93"/>
      <c r="O61" s="93"/>
      <c r="P61" s="93"/>
      <c r="Q61" s="93"/>
      <c r="R61" s="93"/>
      <c r="S61" s="93"/>
      <c r="T61" s="93"/>
      <c r="U61" s="93"/>
      <c r="V61" s="93"/>
      <c r="W61" s="93"/>
      <c r="X61" s="93"/>
      <c r="Y61" s="93"/>
      <c r="Z61" s="93"/>
      <c r="AA61" s="93"/>
    </row>
    <row r="62" spans="1:27" ht="14.5">
      <c r="A62" s="89"/>
      <c r="B62" s="92" t="s">
        <v>1241</v>
      </c>
      <c r="C62" s="93"/>
      <c r="D62" s="93"/>
      <c r="E62" s="93"/>
      <c r="F62" s="92" t="s">
        <v>1134</v>
      </c>
      <c r="G62" s="92" t="s">
        <v>1134</v>
      </c>
      <c r="H62" s="93"/>
      <c r="I62" s="92" t="s">
        <v>1011</v>
      </c>
      <c r="J62" s="605"/>
      <c r="K62" s="605"/>
      <c r="L62" s="92"/>
      <c r="M62" s="93"/>
      <c r="N62" s="93"/>
      <c r="O62" s="93"/>
      <c r="P62" s="93"/>
      <c r="Q62" s="93"/>
      <c r="R62" s="93"/>
      <c r="S62" s="93"/>
      <c r="T62" s="93"/>
      <c r="U62" s="93"/>
      <c r="V62" s="93"/>
      <c r="W62" s="93"/>
      <c r="X62" s="93"/>
      <c r="Y62" s="93"/>
      <c r="Z62" s="93"/>
      <c r="AA62" s="93"/>
    </row>
    <row r="63" spans="1:27" ht="14.5">
      <c r="A63" s="89" t="s">
        <v>123</v>
      </c>
      <c r="B63" s="92" t="s">
        <v>1242</v>
      </c>
      <c r="C63" s="93"/>
      <c r="D63" s="93"/>
      <c r="E63" s="93"/>
      <c r="F63" s="92" t="s">
        <v>51</v>
      </c>
      <c r="G63" s="92" t="s">
        <v>51</v>
      </c>
      <c r="H63" s="92" t="s">
        <v>1137</v>
      </c>
      <c r="I63" s="92" t="s">
        <v>1134</v>
      </c>
      <c r="J63" s="92" t="s">
        <v>1243</v>
      </c>
      <c r="K63" s="93"/>
      <c r="L63" s="93"/>
      <c r="M63" s="26" t="s">
        <v>1244</v>
      </c>
      <c r="N63" s="93"/>
      <c r="O63" s="93"/>
      <c r="P63" s="93"/>
      <c r="Q63" s="93"/>
      <c r="R63" s="93"/>
      <c r="S63" s="93"/>
      <c r="T63" s="93"/>
      <c r="U63" s="93"/>
      <c r="V63" s="93"/>
      <c r="W63" s="93"/>
      <c r="X63" s="93"/>
      <c r="Y63" s="93"/>
      <c r="Z63" s="93"/>
      <c r="AA63" s="93"/>
    </row>
    <row r="64" spans="1:27" ht="14.5">
      <c r="A64" s="89" t="s">
        <v>152</v>
      </c>
      <c r="B64" s="92" t="s">
        <v>1134</v>
      </c>
      <c r="C64" s="92" t="s">
        <v>1192</v>
      </c>
      <c r="D64" s="93"/>
      <c r="E64" s="93"/>
      <c r="F64" s="92" t="s">
        <v>51</v>
      </c>
      <c r="G64" s="92" t="s">
        <v>51</v>
      </c>
      <c r="H64" s="92" t="s">
        <v>1137</v>
      </c>
      <c r="I64" s="92" t="s">
        <v>1011</v>
      </c>
      <c r="J64" s="92" t="s">
        <v>661</v>
      </c>
      <c r="K64" s="92" t="s">
        <v>735</v>
      </c>
      <c r="L64" s="92" t="s">
        <v>661</v>
      </c>
      <c r="M64" s="93"/>
      <c r="N64" s="93"/>
      <c r="O64" s="93"/>
      <c r="P64" s="93"/>
      <c r="Q64" s="93"/>
      <c r="R64" s="93"/>
      <c r="S64" s="93"/>
      <c r="T64" s="93"/>
      <c r="U64" s="93"/>
      <c r="V64" s="93"/>
      <c r="W64" s="93"/>
      <c r="X64" s="93"/>
      <c r="Y64" s="93"/>
      <c r="Z64" s="93"/>
      <c r="AA64" s="93"/>
    </row>
    <row r="65" spans="1:27" ht="14.5">
      <c r="A65" s="89" t="s">
        <v>154</v>
      </c>
      <c r="B65" s="92" t="s">
        <v>1011</v>
      </c>
      <c r="C65" s="92" t="s">
        <v>1011</v>
      </c>
      <c r="D65" s="92" t="s">
        <v>1011</v>
      </c>
      <c r="E65" s="92" t="s">
        <v>1011</v>
      </c>
      <c r="F65" s="92" t="s">
        <v>51</v>
      </c>
      <c r="G65" s="92" t="s">
        <v>51</v>
      </c>
      <c r="H65" s="92" t="s">
        <v>1137</v>
      </c>
      <c r="I65" s="92" t="s">
        <v>1011</v>
      </c>
      <c r="J65" s="92" t="s">
        <v>1011</v>
      </c>
      <c r="K65" s="92" t="s">
        <v>1011</v>
      </c>
      <c r="L65" s="93"/>
      <c r="M65" s="93"/>
      <c r="N65" s="93"/>
      <c r="O65" s="93"/>
      <c r="P65" s="93"/>
      <c r="Q65" s="93"/>
      <c r="R65" s="93"/>
      <c r="S65" s="93"/>
      <c r="T65" s="93"/>
      <c r="U65" s="93"/>
      <c r="V65" s="93"/>
      <c r="W65" s="93"/>
      <c r="X65" s="93"/>
      <c r="Y65" s="93"/>
      <c r="Z65" s="93"/>
      <c r="AA65" s="93"/>
    </row>
    <row r="66" spans="1:27" ht="14.5">
      <c r="A66" s="89" t="s">
        <v>156</v>
      </c>
      <c r="B66" s="92" t="s">
        <v>1170</v>
      </c>
      <c r="C66" s="92" t="s">
        <v>1142</v>
      </c>
      <c r="D66" s="93"/>
      <c r="E66" s="93"/>
      <c r="F66" s="92" t="s">
        <v>1134</v>
      </c>
      <c r="G66" s="92" t="s">
        <v>1134</v>
      </c>
      <c r="H66" s="92" t="s">
        <v>1011</v>
      </c>
      <c r="I66" s="92" t="s">
        <v>1011</v>
      </c>
      <c r="J66" s="92" t="s">
        <v>1011</v>
      </c>
      <c r="K66" s="92" t="s">
        <v>1011</v>
      </c>
      <c r="L66" s="93"/>
      <c r="M66" s="92" t="s">
        <v>1245</v>
      </c>
      <c r="N66" s="93"/>
      <c r="O66" s="93"/>
      <c r="P66" s="93"/>
      <c r="Q66" s="93"/>
      <c r="R66" s="93"/>
      <c r="S66" s="93"/>
      <c r="T66" s="93"/>
      <c r="U66" s="93"/>
      <c r="V66" s="93"/>
      <c r="W66" s="93"/>
      <c r="X66" s="93"/>
      <c r="Y66" s="93"/>
      <c r="Z66" s="93"/>
      <c r="AA66" s="93"/>
    </row>
    <row r="67" spans="1:27" ht="14.5">
      <c r="A67" s="89" t="s">
        <v>158</v>
      </c>
      <c r="B67" s="92" t="s">
        <v>1134</v>
      </c>
      <c r="C67" s="92" t="s">
        <v>1236</v>
      </c>
      <c r="D67" s="92" t="s">
        <v>1134</v>
      </c>
      <c r="E67" s="92" t="s">
        <v>1246</v>
      </c>
      <c r="F67" s="92" t="s">
        <v>51</v>
      </c>
      <c r="G67" s="92" t="s">
        <v>51</v>
      </c>
      <c r="H67" s="92" t="s">
        <v>1137</v>
      </c>
      <c r="I67" s="92" t="s">
        <v>1247</v>
      </c>
      <c r="J67" s="92" t="s">
        <v>735</v>
      </c>
      <c r="K67" s="92" t="s">
        <v>661</v>
      </c>
      <c r="L67" s="93"/>
      <c r="M67" s="92" t="s">
        <v>1248</v>
      </c>
      <c r="N67" s="93"/>
      <c r="O67" s="93"/>
      <c r="P67" s="93"/>
      <c r="Q67" s="93"/>
      <c r="R67" s="93"/>
      <c r="S67" s="93"/>
      <c r="T67" s="93"/>
      <c r="U67" s="93"/>
      <c r="V67" s="93"/>
      <c r="W67" s="93"/>
      <c r="X67" s="93"/>
      <c r="Y67" s="93"/>
      <c r="Z67" s="93"/>
      <c r="AA67" s="93"/>
    </row>
    <row r="68" spans="1:27" ht="14.5">
      <c r="A68" s="89" t="s">
        <v>160</v>
      </c>
      <c r="B68" s="92" t="s">
        <v>1134</v>
      </c>
      <c r="C68" s="92" t="s">
        <v>1236</v>
      </c>
      <c r="D68" s="92" t="s">
        <v>1134</v>
      </c>
      <c r="E68" s="92" t="s">
        <v>1249</v>
      </c>
      <c r="F68" s="92" t="s">
        <v>51</v>
      </c>
      <c r="G68" s="92" t="s">
        <v>51</v>
      </c>
      <c r="H68" s="92" t="s">
        <v>1137</v>
      </c>
      <c r="I68" s="92" t="s">
        <v>1247</v>
      </c>
      <c r="J68" s="92" t="s">
        <v>1011</v>
      </c>
      <c r="K68" s="92" t="s">
        <v>661</v>
      </c>
      <c r="L68" s="93"/>
      <c r="M68" s="92" t="s">
        <v>1250</v>
      </c>
      <c r="N68" s="93"/>
      <c r="O68" s="93"/>
      <c r="P68" s="93"/>
      <c r="Q68" s="93"/>
      <c r="R68" s="93"/>
      <c r="S68" s="93"/>
      <c r="T68" s="93"/>
      <c r="U68" s="93"/>
      <c r="V68" s="93"/>
      <c r="W68" s="93"/>
      <c r="X68" s="93"/>
      <c r="Y68" s="93"/>
      <c r="Z68" s="93"/>
      <c r="AA68" s="93"/>
    </row>
    <row r="69" spans="1:27" ht="14.5">
      <c r="A69" s="89" t="s">
        <v>161</v>
      </c>
      <c r="B69" s="92" t="s">
        <v>1134</v>
      </c>
      <c r="C69" s="93"/>
      <c r="D69" s="93"/>
      <c r="E69" s="93"/>
      <c r="F69" s="92" t="s">
        <v>51</v>
      </c>
      <c r="G69" s="92" t="s">
        <v>51</v>
      </c>
      <c r="H69" s="92" t="s">
        <v>1137</v>
      </c>
      <c r="I69" s="92" t="s">
        <v>1134</v>
      </c>
      <c r="J69" s="92" t="s">
        <v>1011</v>
      </c>
      <c r="K69" s="92" t="s">
        <v>1011</v>
      </c>
      <c r="L69" s="93"/>
      <c r="M69" s="92" t="s">
        <v>1251</v>
      </c>
      <c r="N69" s="93"/>
      <c r="O69" s="93"/>
      <c r="P69" s="93"/>
      <c r="Q69" s="93"/>
      <c r="R69" s="93"/>
      <c r="S69" s="93"/>
      <c r="T69" s="93"/>
      <c r="U69" s="93"/>
      <c r="V69" s="93"/>
      <c r="W69" s="93"/>
      <c r="X69" s="93"/>
      <c r="Y69" s="93"/>
      <c r="Z69" s="93"/>
      <c r="AA69" s="93"/>
    </row>
    <row r="70" spans="1:27" ht="14.5">
      <c r="A70" s="89" t="s">
        <v>162</v>
      </c>
      <c r="B70" s="92" t="s">
        <v>1134</v>
      </c>
      <c r="C70" s="93"/>
      <c r="D70" s="93"/>
      <c r="E70" s="93"/>
      <c r="F70" s="92" t="s">
        <v>51</v>
      </c>
      <c r="G70" s="92" t="s">
        <v>51</v>
      </c>
      <c r="H70" s="92" t="s">
        <v>1137</v>
      </c>
      <c r="I70" s="92" t="s">
        <v>1011</v>
      </c>
      <c r="J70" s="92" t="s">
        <v>1011</v>
      </c>
      <c r="K70" s="92" t="s">
        <v>1011</v>
      </c>
      <c r="L70" s="93"/>
      <c r="M70" s="93"/>
      <c r="N70" s="93"/>
      <c r="O70" s="93"/>
      <c r="P70" s="93"/>
      <c r="Q70" s="93"/>
      <c r="R70" s="93"/>
      <c r="S70" s="93"/>
      <c r="T70" s="93"/>
      <c r="U70" s="93"/>
      <c r="V70" s="93"/>
      <c r="W70" s="93"/>
      <c r="X70" s="93"/>
      <c r="Y70" s="93"/>
      <c r="Z70" s="93"/>
      <c r="AA70" s="93"/>
    </row>
    <row r="71" spans="1:27" ht="14.5">
      <c r="A71" s="89" t="s">
        <v>119</v>
      </c>
      <c r="B71" s="92" t="s">
        <v>1235</v>
      </c>
      <c r="C71" s="92" t="s">
        <v>1142</v>
      </c>
      <c r="D71" s="93"/>
      <c r="E71" s="93"/>
      <c r="F71" s="92" t="s">
        <v>51</v>
      </c>
      <c r="G71" s="92" t="s">
        <v>51</v>
      </c>
      <c r="H71" s="92" t="s">
        <v>1137</v>
      </c>
      <c r="I71" s="92" t="s">
        <v>1011</v>
      </c>
      <c r="J71" s="92" t="s">
        <v>1011</v>
      </c>
      <c r="K71" s="92" t="s">
        <v>1011</v>
      </c>
      <c r="L71" s="93"/>
      <c r="M71" s="93"/>
      <c r="N71" s="93"/>
      <c r="O71" s="93"/>
      <c r="P71" s="93"/>
      <c r="Q71" s="93"/>
      <c r="R71" s="93"/>
      <c r="S71" s="93"/>
      <c r="T71" s="93"/>
      <c r="U71" s="93"/>
      <c r="V71" s="93"/>
      <c r="W71" s="93"/>
      <c r="X71" s="93"/>
      <c r="Y71" s="93"/>
      <c r="Z71" s="93"/>
      <c r="AA71" s="93"/>
    </row>
    <row r="72" spans="1:27" ht="14.5">
      <c r="A72" s="89"/>
      <c r="B72" s="92" t="s">
        <v>1204</v>
      </c>
      <c r="C72" s="92" t="s">
        <v>1192</v>
      </c>
      <c r="D72" s="93"/>
      <c r="E72" s="93"/>
      <c r="F72" s="92" t="s">
        <v>51</v>
      </c>
      <c r="G72" s="92" t="s">
        <v>51</v>
      </c>
      <c r="H72" s="92" t="s">
        <v>1137</v>
      </c>
      <c r="I72" s="92" t="s">
        <v>1011</v>
      </c>
      <c r="J72" s="92" t="s">
        <v>1011</v>
      </c>
      <c r="K72" s="92" t="s">
        <v>1011</v>
      </c>
      <c r="L72" s="93"/>
      <c r="M72" s="93"/>
      <c r="N72" s="93"/>
      <c r="O72" s="93"/>
      <c r="P72" s="93"/>
      <c r="Q72" s="93"/>
      <c r="R72" s="93"/>
      <c r="S72" s="93"/>
      <c r="T72" s="93"/>
      <c r="U72" s="93"/>
      <c r="V72" s="93"/>
      <c r="W72" s="93"/>
      <c r="X72" s="93"/>
      <c r="Y72" s="93"/>
      <c r="Z72" s="93"/>
      <c r="AA72" s="93"/>
    </row>
    <row r="73" spans="1:27" ht="14.5">
      <c r="A73" s="89" t="s">
        <v>168</v>
      </c>
      <c r="B73" s="92" t="s">
        <v>1011</v>
      </c>
      <c r="C73" s="93"/>
      <c r="D73" s="93"/>
      <c r="E73" s="93"/>
      <c r="F73" s="92" t="s">
        <v>51</v>
      </c>
      <c r="G73" s="92" t="s">
        <v>51</v>
      </c>
      <c r="H73" s="92" t="s">
        <v>1137</v>
      </c>
      <c r="I73" s="92" t="s">
        <v>1011</v>
      </c>
      <c r="J73" s="92" t="s">
        <v>1011</v>
      </c>
      <c r="K73" s="92" t="s">
        <v>1011</v>
      </c>
      <c r="L73" s="93"/>
      <c r="M73" s="93"/>
      <c r="N73" s="93"/>
      <c r="O73" s="93"/>
      <c r="P73" s="93"/>
      <c r="Q73" s="93"/>
      <c r="R73" s="93"/>
      <c r="S73" s="93"/>
      <c r="T73" s="93"/>
      <c r="U73" s="93"/>
      <c r="V73" s="93"/>
      <c r="W73" s="93"/>
      <c r="X73" s="93"/>
      <c r="Y73" s="93"/>
      <c r="Z73" s="93"/>
      <c r="AA73" s="93"/>
    </row>
    <row r="74" spans="1:27" ht="14.5">
      <c r="A74" s="89" t="s">
        <v>170</v>
      </c>
      <c r="B74" s="92" t="s">
        <v>1011</v>
      </c>
      <c r="C74" s="93"/>
      <c r="D74" s="93"/>
      <c r="E74" s="93"/>
      <c r="F74" s="92" t="s">
        <v>51</v>
      </c>
      <c r="G74" s="92" t="s">
        <v>51</v>
      </c>
      <c r="H74" s="92" t="s">
        <v>1137</v>
      </c>
      <c r="I74" s="92" t="s">
        <v>1011</v>
      </c>
      <c r="J74" s="92" t="s">
        <v>1011</v>
      </c>
      <c r="K74" s="92" t="s">
        <v>1011</v>
      </c>
      <c r="L74" s="93"/>
      <c r="M74" s="93"/>
      <c r="N74" s="93"/>
      <c r="O74" s="93"/>
      <c r="P74" s="93"/>
      <c r="Q74" s="93"/>
      <c r="R74" s="93"/>
      <c r="S74" s="93"/>
      <c r="T74" s="93"/>
      <c r="U74" s="93"/>
      <c r="V74" s="93"/>
      <c r="W74" s="93"/>
      <c r="X74" s="93"/>
      <c r="Y74" s="93"/>
      <c r="Z74" s="93"/>
      <c r="AA74" s="93"/>
    </row>
    <row r="75" spans="1:27" ht="14.5">
      <c r="A75" s="89" t="s">
        <v>171</v>
      </c>
      <c r="B75" s="92" t="s">
        <v>1134</v>
      </c>
      <c r="C75" s="92" t="s">
        <v>1142</v>
      </c>
      <c r="D75" s="92" t="s">
        <v>1134</v>
      </c>
      <c r="E75" s="92" t="s">
        <v>1156</v>
      </c>
      <c r="F75" s="92" t="s">
        <v>51</v>
      </c>
      <c r="G75" s="92" t="s">
        <v>51</v>
      </c>
      <c r="H75" s="92" t="s">
        <v>1137</v>
      </c>
      <c r="I75" s="92" t="s">
        <v>1011</v>
      </c>
      <c r="J75" s="92" t="s">
        <v>735</v>
      </c>
      <c r="K75" s="92" t="s">
        <v>1252</v>
      </c>
      <c r="L75" s="92" t="s">
        <v>1253</v>
      </c>
      <c r="M75" s="92" t="s">
        <v>1251</v>
      </c>
      <c r="N75" s="93"/>
      <c r="O75" s="93"/>
      <c r="P75" s="93"/>
      <c r="Q75" s="93"/>
      <c r="R75" s="93"/>
      <c r="S75" s="93"/>
      <c r="T75" s="93"/>
      <c r="U75" s="93"/>
      <c r="V75" s="93"/>
      <c r="W75" s="93"/>
      <c r="X75" s="93"/>
      <c r="Y75" s="93"/>
      <c r="Z75" s="93"/>
      <c r="AA75" s="93"/>
    </row>
    <row r="76" spans="1:27" ht="14.5">
      <c r="A76" s="89" t="s">
        <v>172</v>
      </c>
      <c r="B76" s="92" t="s">
        <v>1254</v>
      </c>
      <c r="C76" s="92" t="s">
        <v>1192</v>
      </c>
      <c r="D76" s="93"/>
      <c r="E76" s="93"/>
      <c r="F76" s="92" t="s">
        <v>51</v>
      </c>
      <c r="G76" s="92" t="s">
        <v>51</v>
      </c>
      <c r="H76" s="92" t="s">
        <v>1137</v>
      </c>
      <c r="I76" s="92" t="s">
        <v>1011</v>
      </c>
      <c r="J76" s="92" t="s">
        <v>1011</v>
      </c>
      <c r="K76" s="92" t="s">
        <v>1011</v>
      </c>
      <c r="L76" s="93"/>
      <c r="M76" s="93"/>
      <c r="N76" s="93"/>
      <c r="O76" s="93"/>
      <c r="P76" s="93"/>
      <c r="Q76" s="93"/>
      <c r="R76" s="93"/>
      <c r="S76" s="93"/>
      <c r="T76" s="93"/>
      <c r="U76" s="93"/>
      <c r="V76" s="93"/>
      <c r="W76" s="93"/>
      <c r="X76" s="93"/>
      <c r="Y76" s="93"/>
      <c r="Z76" s="93"/>
      <c r="AA76" s="93"/>
    </row>
    <row r="77" spans="1:27" ht="14.5">
      <c r="A77" s="89" t="s">
        <v>174</v>
      </c>
      <c r="B77" s="92"/>
      <c r="C77" s="92"/>
      <c r="D77" s="93"/>
      <c r="E77" s="93"/>
      <c r="F77" s="92"/>
      <c r="G77" s="92"/>
      <c r="H77" s="92"/>
      <c r="I77" s="92"/>
      <c r="J77" s="92"/>
      <c r="K77" s="92"/>
      <c r="L77" s="93"/>
      <c r="M77" s="93"/>
      <c r="N77" s="93"/>
      <c r="O77" s="93"/>
      <c r="P77" s="93"/>
      <c r="Q77" s="93"/>
      <c r="R77" s="93"/>
      <c r="S77" s="93"/>
      <c r="T77" s="93"/>
      <c r="U77" s="93"/>
      <c r="V77" s="93"/>
      <c r="W77" s="93"/>
      <c r="X77" s="93"/>
      <c r="Y77" s="93"/>
      <c r="Z77" s="93"/>
      <c r="AA77" s="93"/>
    </row>
    <row r="78" spans="1:27" ht="14.5">
      <c r="A78" s="89" t="s">
        <v>175</v>
      </c>
      <c r="B78" s="92" t="s">
        <v>1255</v>
      </c>
      <c r="C78" s="92" t="s">
        <v>1256</v>
      </c>
      <c r="D78" s="93"/>
      <c r="E78" s="93"/>
      <c r="F78" s="92" t="s">
        <v>51</v>
      </c>
      <c r="G78" s="92" t="s">
        <v>51</v>
      </c>
      <c r="H78" s="92" t="s">
        <v>1137</v>
      </c>
      <c r="I78" s="92" t="s">
        <v>1011</v>
      </c>
      <c r="J78" s="92" t="s">
        <v>1011</v>
      </c>
      <c r="K78" s="92" t="s">
        <v>1011</v>
      </c>
      <c r="L78" s="93"/>
      <c r="M78" s="93"/>
      <c r="N78" s="93"/>
      <c r="O78" s="93"/>
      <c r="P78" s="93"/>
      <c r="Q78" s="93"/>
      <c r="R78" s="93"/>
      <c r="S78" s="93"/>
      <c r="T78" s="93"/>
      <c r="U78" s="93"/>
      <c r="V78" s="93"/>
      <c r="W78" s="93"/>
      <c r="X78" s="93"/>
      <c r="Y78" s="93"/>
      <c r="Z78" s="93"/>
      <c r="AA78" s="93"/>
    </row>
    <row r="79" spans="1:27" ht="14.5">
      <c r="A79" s="89" t="s">
        <v>177</v>
      </c>
      <c r="B79" s="92" t="s">
        <v>1257</v>
      </c>
      <c r="C79" s="93"/>
      <c r="D79" s="93"/>
      <c r="E79" s="93"/>
      <c r="F79" s="92" t="s">
        <v>51</v>
      </c>
      <c r="G79" s="92" t="s">
        <v>51</v>
      </c>
      <c r="H79" s="92" t="s">
        <v>1137</v>
      </c>
      <c r="I79" s="92" t="s">
        <v>1011</v>
      </c>
      <c r="J79" s="92" t="s">
        <v>735</v>
      </c>
      <c r="K79" s="92" t="s">
        <v>661</v>
      </c>
      <c r="L79" s="93"/>
      <c r="M79" s="93"/>
      <c r="N79" s="93"/>
      <c r="O79" s="93"/>
      <c r="P79" s="93"/>
      <c r="Q79" s="93"/>
      <c r="R79" s="93"/>
      <c r="S79" s="93"/>
      <c r="T79" s="93"/>
      <c r="U79" s="93"/>
      <c r="V79" s="93"/>
      <c r="W79" s="93"/>
      <c r="X79" s="93"/>
      <c r="Y79" s="93"/>
      <c r="Z79" s="93"/>
      <c r="AA79" s="93"/>
    </row>
    <row r="80" spans="1:27" ht="14.5">
      <c r="A80" s="89"/>
      <c r="B80" s="92" t="s">
        <v>1258</v>
      </c>
      <c r="C80" s="93"/>
      <c r="D80" s="92" t="s">
        <v>1134</v>
      </c>
      <c r="E80" s="92" t="s">
        <v>1259</v>
      </c>
      <c r="F80" s="92" t="s">
        <v>51</v>
      </c>
      <c r="G80" s="92" t="s">
        <v>51</v>
      </c>
      <c r="H80" s="92" t="s">
        <v>1137</v>
      </c>
      <c r="I80" s="92" t="s">
        <v>1134</v>
      </c>
      <c r="J80" s="92" t="s">
        <v>735</v>
      </c>
      <c r="K80" s="92" t="s">
        <v>661</v>
      </c>
      <c r="L80" s="93"/>
      <c r="M80" s="92" t="s">
        <v>1260</v>
      </c>
      <c r="N80" s="93"/>
      <c r="O80" s="93"/>
      <c r="P80" s="93"/>
      <c r="Q80" s="93"/>
      <c r="R80" s="93"/>
      <c r="S80" s="93"/>
      <c r="T80" s="93"/>
      <c r="U80" s="93"/>
      <c r="V80" s="93"/>
      <c r="W80" s="93"/>
      <c r="X80" s="93"/>
      <c r="Y80" s="93"/>
      <c r="Z80" s="93"/>
      <c r="AA80" s="93"/>
    </row>
    <row r="81" spans="1:27" ht="14.5">
      <c r="A81" s="89" t="s">
        <v>181</v>
      </c>
      <c r="B81" s="92" t="s">
        <v>1011</v>
      </c>
      <c r="C81" s="93"/>
      <c r="D81" s="93"/>
      <c r="E81" s="93"/>
      <c r="F81" s="92" t="s">
        <v>51</v>
      </c>
      <c r="G81" s="92" t="s">
        <v>51</v>
      </c>
      <c r="H81" s="92" t="s">
        <v>1137</v>
      </c>
      <c r="I81" s="92" t="s">
        <v>1011</v>
      </c>
      <c r="J81" s="92" t="s">
        <v>1011</v>
      </c>
      <c r="K81" s="92" t="s">
        <v>1011</v>
      </c>
      <c r="L81" s="93"/>
      <c r="M81" s="93"/>
      <c r="N81" s="93"/>
      <c r="O81" s="93"/>
      <c r="P81" s="93"/>
      <c r="Q81" s="93"/>
      <c r="R81" s="93"/>
      <c r="S81" s="93"/>
      <c r="T81" s="93"/>
      <c r="U81" s="93"/>
      <c r="V81" s="93"/>
      <c r="W81" s="93"/>
      <c r="X81" s="93"/>
      <c r="Y81" s="93"/>
      <c r="Z81" s="93"/>
      <c r="AA81" s="93"/>
    </row>
    <row r="82" spans="1:27" ht="14.5">
      <c r="A82" s="89" t="s">
        <v>182</v>
      </c>
      <c r="B82" s="92" t="s">
        <v>1134</v>
      </c>
      <c r="C82" s="92" t="s">
        <v>1176</v>
      </c>
      <c r="D82" s="93"/>
      <c r="E82" s="93"/>
      <c r="F82" s="92" t="s">
        <v>51</v>
      </c>
      <c r="G82" s="92" t="s">
        <v>51</v>
      </c>
      <c r="H82" s="92" t="s">
        <v>1137</v>
      </c>
      <c r="I82" s="92" t="s">
        <v>1011</v>
      </c>
      <c r="J82" s="92" t="s">
        <v>1011</v>
      </c>
      <c r="K82" s="92" t="s">
        <v>735</v>
      </c>
      <c r="L82" s="93"/>
      <c r="M82" s="93"/>
      <c r="N82" s="93"/>
      <c r="O82" s="93"/>
      <c r="P82" s="93"/>
      <c r="Q82" s="93"/>
      <c r="R82" s="93"/>
      <c r="S82" s="93"/>
      <c r="T82" s="93"/>
      <c r="U82" s="93"/>
      <c r="V82" s="93"/>
      <c r="W82" s="93"/>
      <c r="X82" s="93"/>
      <c r="Y82" s="93"/>
      <c r="Z82" s="93"/>
      <c r="AA82" s="93"/>
    </row>
    <row r="83" spans="1:27" ht="14.5">
      <c r="A83" s="89" t="s">
        <v>184</v>
      </c>
      <c r="B83" s="92" t="s">
        <v>1134</v>
      </c>
      <c r="C83" s="92" t="s">
        <v>1142</v>
      </c>
      <c r="D83" s="92" t="s">
        <v>1134</v>
      </c>
      <c r="E83" s="92" t="s">
        <v>1192</v>
      </c>
      <c r="F83" s="92" t="s">
        <v>51</v>
      </c>
      <c r="G83" s="92" t="s">
        <v>51</v>
      </c>
      <c r="H83" s="92" t="s">
        <v>1137</v>
      </c>
      <c r="I83" s="92" t="s">
        <v>1011</v>
      </c>
      <c r="J83" s="92" t="s">
        <v>735</v>
      </c>
      <c r="K83" s="92" t="s">
        <v>1261</v>
      </c>
      <c r="L83" s="93"/>
      <c r="M83" s="92" t="s">
        <v>1262</v>
      </c>
      <c r="N83" s="93"/>
      <c r="O83" s="93"/>
      <c r="P83" s="93"/>
      <c r="Q83" s="93"/>
      <c r="R83" s="93"/>
      <c r="S83" s="93"/>
      <c r="T83" s="93"/>
      <c r="U83" s="93"/>
      <c r="V83" s="93"/>
      <c r="W83" s="93"/>
      <c r="X83" s="93"/>
      <c r="Y83" s="93"/>
      <c r="Z83" s="93"/>
      <c r="AA83" s="93"/>
    </row>
    <row r="84" spans="1:27" ht="14.5">
      <c r="A84" s="89" t="s">
        <v>187</v>
      </c>
      <c r="B84" s="92" t="s">
        <v>1255</v>
      </c>
      <c r="C84" s="93"/>
      <c r="D84" s="93"/>
      <c r="E84" s="93"/>
      <c r="F84" s="92" t="s">
        <v>51</v>
      </c>
      <c r="G84" s="92" t="s">
        <v>51</v>
      </c>
      <c r="H84" s="92" t="s">
        <v>1137</v>
      </c>
      <c r="I84" s="92" t="s">
        <v>1011</v>
      </c>
      <c r="J84" s="92" t="s">
        <v>1011</v>
      </c>
      <c r="K84" s="92" t="s">
        <v>1011</v>
      </c>
      <c r="L84" s="93"/>
      <c r="M84" s="93"/>
      <c r="N84" s="93"/>
      <c r="O84" s="93"/>
      <c r="P84" s="93"/>
      <c r="Q84" s="93"/>
      <c r="R84" s="93"/>
      <c r="S84" s="93"/>
      <c r="T84" s="93"/>
      <c r="U84" s="93"/>
      <c r="V84" s="93"/>
      <c r="W84" s="93"/>
      <c r="X84" s="93"/>
      <c r="Y84" s="93"/>
      <c r="Z84" s="93"/>
      <c r="AA84" s="93"/>
    </row>
    <row r="85" spans="1:27" ht="14.5">
      <c r="A85" s="89" t="s">
        <v>192</v>
      </c>
      <c r="B85" s="92" t="s">
        <v>1134</v>
      </c>
      <c r="C85" s="92" t="s">
        <v>1205</v>
      </c>
      <c r="D85" s="92" t="s">
        <v>1134</v>
      </c>
      <c r="E85" s="92" t="s">
        <v>1263</v>
      </c>
      <c r="F85" s="92" t="s">
        <v>51</v>
      </c>
      <c r="G85" s="92" t="s">
        <v>51</v>
      </c>
      <c r="H85" s="92" t="s">
        <v>1137</v>
      </c>
      <c r="I85" s="92" t="s">
        <v>1011</v>
      </c>
      <c r="J85" s="92" t="s">
        <v>1011</v>
      </c>
      <c r="K85" s="92" t="s">
        <v>1011</v>
      </c>
      <c r="L85" s="93"/>
      <c r="M85" s="93"/>
      <c r="N85" s="93"/>
      <c r="O85" s="93"/>
      <c r="P85" s="93"/>
      <c r="Q85" s="93"/>
      <c r="R85" s="93"/>
      <c r="S85" s="93"/>
      <c r="T85" s="93"/>
      <c r="U85" s="93"/>
      <c r="V85" s="93"/>
      <c r="W85" s="93"/>
      <c r="X85" s="93"/>
      <c r="Y85" s="93"/>
      <c r="Z85" s="93"/>
      <c r="AA85" s="93"/>
    </row>
    <row r="86" spans="1:27" ht="14.5">
      <c r="A86" s="89" t="s">
        <v>193</v>
      </c>
      <c r="B86" s="92" t="s">
        <v>1168</v>
      </c>
      <c r="C86" s="92" t="s">
        <v>1142</v>
      </c>
      <c r="D86" s="92" t="s">
        <v>1264</v>
      </c>
      <c r="E86" s="92" t="s">
        <v>1265</v>
      </c>
      <c r="F86" s="92" t="s">
        <v>1134</v>
      </c>
      <c r="G86" s="92" t="s">
        <v>1266</v>
      </c>
      <c r="H86" s="92" t="s">
        <v>1137</v>
      </c>
      <c r="I86" s="92" t="s">
        <v>1267</v>
      </c>
      <c r="J86" s="92" t="s">
        <v>1011</v>
      </c>
      <c r="K86" s="92" t="s">
        <v>1011</v>
      </c>
      <c r="L86" s="93"/>
      <c r="M86" s="92" t="s">
        <v>1260</v>
      </c>
      <c r="N86" s="93"/>
      <c r="O86" s="93"/>
      <c r="P86" s="93"/>
      <c r="Q86" s="93"/>
      <c r="R86" s="93"/>
      <c r="S86" s="93"/>
      <c r="T86" s="93"/>
      <c r="U86" s="93"/>
      <c r="V86" s="93"/>
      <c r="W86" s="93"/>
      <c r="X86" s="93"/>
      <c r="Y86" s="93"/>
      <c r="Z86" s="93"/>
      <c r="AA86" s="93"/>
    </row>
    <row r="87" spans="1:27" ht="14.5">
      <c r="A87" s="89" t="s">
        <v>199</v>
      </c>
      <c r="B87" s="92" t="s">
        <v>1011</v>
      </c>
      <c r="C87" s="93"/>
      <c r="D87" s="93"/>
      <c r="E87" s="93"/>
      <c r="F87" s="92" t="s">
        <v>51</v>
      </c>
      <c r="G87" s="92" t="s">
        <v>51</v>
      </c>
      <c r="H87" s="92" t="s">
        <v>1137</v>
      </c>
      <c r="I87" s="92" t="s">
        <v>1011</v>
      </c>
      <c r="J87" s="92" t="s">
        <v>1011</v>
      </c>
      <c r="K87" s="92" t="s">
        <v>1011</v>
      </c>
      <c r="L87" s="93"/>
      <c r="M87" s="93"/>
      <c r="N87" s="93"/>
      <c r="O87" s="93"/>
      <c r="P87" s="93"/>
      <c r="Q87" s="93"/>
      <c r="R87" s="93"/>
      <c r="S87" s="93"/>
      <c r="T87" s="93"/>
      <c r="U87" s="93"/>
      <c r="V87" s="93"/>
      <c r="W87" s="93"/>
      <c r="X87" s="93"/>
      <c r="Y87" s="93"/>
      <c r="Z87" s="93"/>
      <c r="AA87" s="93"/>
    </row>
    <row r="88" spans="1:27" ht="14.5">
      <c r="A88" s="89" t="s">
        <v>201</v>
      </c>
      <c r="B88" s="92" t="s">
        <v>1160</v>
      </c>
      <c r="C88" s="92" t="s">
        <v>1161</v>
      </c>
      <c r="D88" s="93"/>
      <c r="E88" s="93"/>
      <c r="F88" s="92" t="s">
        <v>51</v>
      </c>
      <c r="G88" s="92" t="s">
        <v>51</v>
      </c>
      <c r="H88" s="92" t="s">
        <v>1137</v>
      </c>
      <c r="I88" s="92" t="s">
        <v>1011</v>
      </c>
      <c r="J88" s="92" t="s">
        <v>735</v>
      </c>
      <c r="K88" s="92" t="s">
        <v>661</v>
      </c>
      <c r="L88" s="93"/>
      <c r="M88" s="615" t="s">
        <v>1268</v>
      </c>
      <c r="N88" s="93"/>
      <c r="O88" s="93"/>
      <c r="P88" s="93"/>
      <c r="Q88" s="93"/>
      <c r="R88" s="93"/>
      <c r="S88" s="93"/>
      <c r="T88" s="93"/>
      <c r="U88" s="93"/>
      <c r="V88" s="93"/>
      <c r="W88" s="93"/>
      <c r="X88" s="93"/>
      <c r="Y88" s="93"/>
      <c r="Z88" s="93"/>
      <c r="AA88" s="93"/>
    </row>
    <row r="89" spans="1:27" ht="14.5">
      <c r="A89" s="89"/>
      <c r="B89" s="92" t="s">
        <v>1145</v>
      </c>
      <c r="C89" s="92" t="s">
        <v>1269</v>
      </c>
      <c r="D89" s="93"/>
      <c r="E89" s="93"/>
      <c r="F89" s="92" t="s">
        <v>51</v>
      </c>
      <c r="G89" s="92" t="s">
        <v>51</v>
      </c>
      <c r="H89" s="92" t="s">
        <v>1137</v>
      </c>
      <c r="I89" s="92" t="s">
        <v>1011</v>
      </c>
      <c r="J89" s="92" t="s">
        <v>735</v>
      </c>
      <c r="K89" s="92" t="s">
        <v>661</v>
      </c>
      <c r="L89" s="93"/>
      <c r="M89" s="605"/>
      <c r="N89" s="93"/>
      <c r="O89" s="93"/>
      <c r="P89" s="93"/>
      <c r="Q89" s="93"/>
      <c r="R89" s="93"/>
      <c r="S89" s="93"/>
      <c r="T89" s="93"/>
      <c r="U89" s="93"/>
      <c r="V89" s="93"/>
      <c r="W89" s="93"/>
      <c r="X89" s="93"/>
      <c r="Y89" s="93"/>
      <c r="Z89" s="93"/>
      <c r="AA89" s="93"/>
    </row>
    <row r="90" spans="1:27" ht="14.5">
      <c r="A90" s="89" t="s">
        <v>205</v>
      </c>
      <c r="B90" s="92" t="s">
        <v>1270</v>
      </c>
      <c r="C90" s="93"/>
      <c r="D90" s="93"/>
      <c r="E90" s="93"/>
      <c r="F90" s="92" t="s">
        <v>51</v>
      </c>
      <c r="G90" s="92" t="s">
        <v>51</v>
      </c>
      <c r="H90" s="92" t="s">
        <v>1137</v>
      </c>
      <c r="I90" s="92" t="s">
        <v>1271</v>
      </c>
      <c r="J90" s="92" t="s">
        <v>1011</v>
      </c>
      <c r="K90" s="92" t="s">
        <v>1011</v>
      </c>
      <c r="L90" s="93"/>
      <c r="M90" s="93"/>
      <c r="N90" s="93"/>
      <c r="O90" s="93"/>
      <c r="P90" s="93"/>
      <c r="Q90" s="93"/>
      <c r="R90" s="93"/>
      <c r="S90" s="93"/>
      <c r="T90" s="93"/>
      <c r="U90" s="93"/>
      <c r="V90" s="93"/>
      <c r="W90" s="93"/>
      <c r="X90" s="93"/>
      <c r="Y90" s="93"/>
      <c r="Z90" s="93"/>
      <c r="AA90" s="93"/>
    </row>
    <row r="91" spans="1:27" ht="14.5">
      <c r="A91" s="89" t="s">
        <v>208</v>
      </c>
      <c r="B91" s="92" t="s">
        <v>1150</v>
      </c>
      <c r="C91" s="92" t="s">
        <v>1135</v>
      </c>
      <c r="D91" s="92" t="s">
        <v>1150</v>
      </c>
      <c r="E91" s="92" t="s">
        <v>1156</v>
      </c>
      <c r="F91" s="92" t="s">
        <v>51</v>
      </c>
      <c r="G91" s="92" t="s">
        <v>51</v>
      </c>
      <c r="H91" s="92" t="s">
        <v>1137</v>
      </c>
      <c r="I91" s="92" t="s">
        <v>1011</v>
      </c>
      <c r="J91" s="92" t="s">
        <v>1011</v>
      </c>
      <c r="K91" s="92" t="s">
        <v>1011</v>
      </c>
      <c r="L91" s="93"/>
      <c r="M91" s="92" t="s">
        <v>1272</v>
      </c>
      <c r="N91" s="93"/>
      <c r="O91" s="93"/>
      <c r="P91" s="93"/>
      <c r="Q91" s="93"/>
      <c r="R91" s="93"/>
      <c r="S91" s="93"/>
      <c r="T91" s="93"/>
      <c r="U91" s="93"/>
      <c r="V91" s="93"/>
      <c r="W91" s="93"/>
      <c r="X91" s="93"/>
      <c r="Y91" s="93"/>
      <c r="Z91" s="93"/>
      <c r="AA91" s="93"/>
    </row>
    <row r="92" spans="1:27" ht="14.5">
      <c r="A92" s="89" t="s">
        <v>210</v>
      </c>
      <c r="B92" s="92" t="s">
        <v>1134</v>
      </c>
      <c r="C92" s="92" t="s">
        <v>1273</v>
      </c>
      <c r="D92" s="93"/>
      <c r="E92" s="93"/>
      <c r="F92" s="92" t="s">
        <v>51</v>
      </c>
      <c r="G92" s="92" t="s">
        <v>51</v>
      </c>
      <c r="H92" s="92" t="s">
        <v>1137</v>
      </c>
      <c r="I92" s="92" t="s">
        <v>1011</v>
      </c>
      <c r="J92" s="92" t="s">
        <v>735</v>
      </c>
      <c r="K92" s="92" t="s">
        <v>661</v>
      </c>
      <c r="L92" s="92" t="s">
        <v>1274</v>
      </c>
      <c r="M92" s="93"/>
      <c r="N92" s="93"/>
      <c r="O92" s="93"/>
      <c r="P92" s="93"/>
      <c r="Q92" s="93"/>
      <c r="R92" s="93"/>
      <c r="S92" s="93"/>
      <c r="T92" s="93"/>
      <c r="U92" s="93"/>
      <c r="V92" s="93"/>
      <c r="W92" s="93"/>
      <c r="X92" s="93"/>
      <c r="Y92" s="93"/>
      <c r="Z92" s="93"/>
      <c r="AA92" s="93"/>
    </row>
    <row r="93" spans="1:27" ht="14.5">
      <c r="A93" s="89"/>
      <c r="B93" s="92" t="s">
        <v>1134</v>
      </c>
      <c r="C93" s="92" t="s">
        <v>1135</v>
      </c>
      <c r="D93" s="93"/>
      <c r="E93" s="93"/>
      <c r="F93" s="92" t="s">
        <v>51</v>
      </c>
      <c r="G93" s="92" t="s">
        <v>51</v>
      </c>
      <c r="H93" s="92" t="s">
        <v>1137</v>
      </c>
      <c r="I93" s="92" t="s">
        <v>1011</v>
      </c>
      <c r="J93" s="92" t="s">
        <v>735</v>
      </c>
      <c r="K93" s="92" t="s">
        <v>661</v>
      </c>
      <c r="L93" s="93"/>
      <c r="M93" s="93"/>
      <c r="N93" s="93"/>
      <c r="O93" s="93"/>
      <c r="P93" s="93"/>
      <c r="Q93" s="93"/>
      <c r="R93" s="93"/>
      <c r="S93" s="93"/>
      <c r="T93" s="93"/>
      <c r="U93" s="93"/>
      <c r="V93" s="93"/>
      <c r="W93" s="93"/>
      <c r="X93" s="93"/>
      <c r="Y93" s="93"/>
      <c r="Z93" s="93"/>
      <c r="AA93" s="93"/>
    </row>
    <row r="94" spans="1:27" ht="14.5">
      <c r="A94" s="89"/>
      <c r="B94" s="92" t="s">
        <v>1134</v>
      </c>
      <c r="C94" s="92" t="s">
        <v>1273</v>
      </c>
      <c r="D94" s="93"/>
      <c r="E94" s="93"/>
      <c r="F94" s="92" t="s">
        <v>51</v>
      </c>
      <c r="G94" s="92" t="s">
        <v>51</v>
      </c>
      <c r="H94" s="92" t="s">
        <v>1137</v>
      </c>
      <c r="I94" s="92" t="s">
        <v>1011</v>
      </c>
      <c r="J94" s="92" t="s">
        <v>735</v>
      </c>
      <c r="K94" s="92" t="s">
        <v>661</v>
      </c>
      <c r="L94" s="93"/>
      <c r="M94" s="93"/>
      <c r="N94" s="93"/>
      <c r="O94" s="93"/>
      <c r="P94" s="93"/>
      <c r="Q94" s="93"/>
      <c r="R94" s="93"/>
      <c r="S94" s="93"/>
      <c r="T94" s="93"/>
      <c r="U94" s="93"/>
      <c r="V94" s="93"/>
      <c r="W94" s="93"/>
      <c r="X94" s="93"/>
      <c r="Y94" s="93"/>
      <c r="Z94" s="93"/>
      <c r="AA94" s="93"/>
    </row>
    <row r="95" spans="1:27" ht="14.5">
      <c r="A95" s="89"/>
      <c r="B95" s="92" t="s">
        <v>1134</v>
      </c>
      <c r="C95" s="92" t="s">
        <v>1135</v>
      </c>
      <c r="D95" s="93"/>
      <c r="E95" s="93"/>
      <c r="F95" s="92" t="s">
        <v>51</v>
      </c>
      <c r="G95" s="92" t="s">
        <v>51</v>
      </c>
      <c r="H95" s="92" t="s">
        <v>1137</v>
      </c>
      <c r="I95" s="92" t="s">
        <v>1011</v>
      </c>
      <c r="J95" s="92" t="s">
        <v>735</v>
      </c>
      <c r="K95" s="92" t="s">
        <v>661</v>
      </c>
      <c r="L95" s="93"/>
      <c r="M95" s="93"/>
      <c r="N95" s="93"/>
      <c r="O95" s="93"/>
      <c r="P95" s="93"/>
      <c r="Q95" s="93"/>
      <c r="R95" s="93"/>
      <c r="S95" s="93"/>
      <c r="T95" s="93"/>
      <c r="U95" s="93"/>
      <c r="V95" s="93"/>
      <c r="W95" s="93"/>
      <c r="X95" s="93"/>
      <c r="Y95" s="93"/>
      <c r="Z95" s="93"/>
      <c r="AA95" s="93"/>
    </row>
    <row r="96" spans="1:27" ht="14.5">
      <c r="A96" s="89"/>
      <c r="B96" s="92" t="s">
        <v>1134</v>
      </c>
      <c r="C96" s="92" t="s">
        <v>1236</v>
      </c>
      <c r="D96" s="93"/>
      <c r="E96" s="93"/>
      <c r="F96" s="92" t="s">
        <v>51</v>
      </c>
      <c r="G96" s="92" t="s">
        <v>51</v>
      </c>
      <c r="H96" s="92" t="s">
        <v>1137</v>
      </c>
      <c r="I96" s="92" t="s">
        <v>1011</v>
      </c>
      <c r="J96" s="92" t="s">
        <v>735</v>
      </c>
      <c r="K96" s="92" t="s">
        <v>661</v>
      </c>
      <c r="L96" s="93"/>
      <c r="M96" s="93"/>
      <c r="N96" s="93"/>
      <c r="O96" s="93"/>
      <c r="P96" s="93"/>
      <c r="Q96" s="93"/>
      <c r="R96" s="93"/>
      <c r="S96" s="93"/>
      <c r="T96" s="93"/>
      <c r="U96" s="93"/>
      <c r="V96" s="93"/>
      <c r="W96" s="93"/>
      <c r="X96" s="93"/>
      <c r="Y96" s="93"/>
      <c r="Z96" s="93"/>
      <c r="AA96" s="93"/>
    </row>
    <row r="97" spans="1:27" ht="14.5">
      <c r="A97" s="89" t="s">
        <v>212</v>
      </c>
      <c r="B97" s="92" t="s">
        <v>1275</v>
      </c>
      <c r="C97" s="93"/>
      <c r="D97" s="93"/>
      <c r="E97" s="93"/>
      <c r="F97" s="93"/>
      <c r="G97" s="93"/>
      <c r="H97" s="93"/>
      <c r="I97" s="93"/>
      <c r="J97" s="93"/>
      <c r="K97" s="93"/>
      <c r="L97" s="93"/>
      <c r="M97" s="93"/>
      <c r="N97" s="93"/>
      <c r="O97" s="93"/>
      <c r="P97" s="93"/>
      <c r="Q97" s="93"/>
      <c r="R97" s="93"/>
      <c r="S97" s="93"/>
      <c r="T97" s="93"/>
      <c r="U97" s="93"/>
      <c r="V97" s="93"/>
      <c r="W97" s="93"/>
      <c r="X97" s="93"/>
      <c r="Y97" s="93"/>
      <c r="Z97" s="93"/>
      <c r="AA97" s="93"/>
    </row>
    <row r="98" spans="1:27" ht="14.5">
      <c r="A98" s="89" t="s">
        <v>76</v>
      </c>
      <c r="B98" s="92" t="s">
        <v>1155</v>
      </c>
      <c r="C98" s="93"/>
      <c r="D98" s="93"/>
      <c r="E98" s="93"/>
      <c r="F98" s="93"/>
      <c r="G98" s="93"/>
      <c r="H98" s="93"/>
      <c r="I98" s="93"/>
      <c r="J98" s="93"/>
      <c r="K98" s="93"/>
      <c r="L98" s="93"/>
      <c r="M98" s="93"/>
      <c r="N98" s="93"/>
      <c r="O98" s="93"/>
      <c r="P98" s="93"/>
      <c r="Q98" s="93"/>
      <c r="R98" s="93"/>
      <c r="S98" s="93"/>
      <c r="T98" s="93"/>
      <c r="U98" s="93"/>
      <c r="V98" s="93"/>
      <c r="W98" s="93"/>
      <c r="X98" s="93"/>
      <c r="Y98" s="93"/>
      <c r="Z98" s="93"/>
      <c r="AA98" s="93"/>
    </row>
    <row r="99" spans="1:27" ht="14.5">
      <c r="A99" s="89" t="s">
        <v>218</v>
      </c>
      <c r="B99" s="92" t="s">
        <v>1276</v>
      </c>
      <c r="C99" s="93"/>
      <c r="D99" s="93"/>
      <c r="E99" s="93"/>
      <c r="F99" s="92" t="s">
        <v>51</v>
      </c>
      <c r="G99" s="92" t="s">
        <v>51</v>
      </c>
      <c r="H99" s="92" t="s">
        <v>1137</v>
      </c>
      <c r="I99" s="92" t="s">
        <v>1011</v>
      </c>
      <c r="J99" s="92" t="s">
        <v>1011</v>
      </c>
      <c r="K99" s="92" t="s">
        <v>1011</v>
      </c>
      <c r="L99" s="93"/>
      <c r="M99" s="93"/>
      <c r="N99" s="93"/>
      <c r="O99" s="93"/>
      <c r="P99" s="93"/>
      <c r="Q99" s="93"/>
      <c r="R99" s="93"/>
      <c r="S99" s="93"/>
      <c r="T99" s="93"/>
      <c r="U99" s="93"/>
      <c r="V99" s="93"/>
      <c r="W99" s="93"/>
      <c r="X99" s="93"/>
      <c r="Y99" s="93"/>
      <c r="Z99" s="93"/>
      <c r="AA99" s="93"/>
    </row>
    <row r="100" spans="1:27" ht="14.5">
      <c r="A100" s="89" t="s">
        <v>220</v>
      </c>
      <c r="B100" s="92" t="s">
        <v>1134</v>
      </c>
      <c r="C100" s="92">
        <v>0</v>
      </c>
      <c r="D100" s="92" t="s">
        <v>1134</v>
      </c>
      <c r="E100" s="92" t="s">
        <v>1277</v>
      </c>
      <c r="F100" s="92" t="s">
        <v>51</v>
      </c>
      <c r="G100" s="92" t="s">
        <v>51</v>
      </c>
      <c r="H100" s="92" t="s">
        <v>1137</v>
      </c>
      <c r="I100" s="92" t="s">
        <v>1011</v>
      </c>
      <c r="J100" s="92" t="s">
        <v>1278</v>
      </c>
      <c r="K100" s="92"/>
      <c r="L100" s="93"/>
      <c r="M100" s="92" t="s">
        <v>1279</v>
      </c>
      <c r="N100" s="93"/>
      <c r="O100" s="93"/>
      <c r="P100" s="93"/>
      <c r="Q100" s="93"/>
      <c r="R100" s="93"/>
      <c r="S100" s="93"/>
      <c r="T100" s="93"/>
      <c r="U100" s="93"/>
      <c r="V100" s="93"/>
      <c r="W100" s="93"/>
      <c r="X100" s="93"/>
      <c r="Y100" s="93"/>
      <c r="Z100" s="93"/>
      <c r="AA100" s="93"/>
    </row>
    <row r="101" spans="1:27" ht="14.5">
      <c r="A101" s="1" t="s">
        <v>221</v>
      </c>
      <c r="B101" s="92" t="s">
        <v>1280</v>
      </c>
      <c r="C101" s="92" t="s">
        <v>1192</v>
      </c>
      <c r="D101" s="92" t="s">
        <v>1280</v>
      </c>
      <c r="E101" s="92" t="s">
        <v>1194</v>
      </c>
      <c r="F101" s="92" t="s">
        <v>51</v>
      </c>
      <c r="G101" s="92" t="s">
        <v>1281</v>
      </c>
      <c r="H101" s="92" t="s">
        <v>1137</v>
      </c>
      <c r="I101" s="92" t="s">
        <v>1011</v>
      </c>
      <c r="J101" s="92" t="s">
        <v>1011</v>
      </c>
      <c r="K101" s="92" t="s">
        <v>1011</v>
      </c>
      <c r="L101" s="92"/>
      <c r="M101" s="93"/>
      <c r="N101" s="93"/>
      <c r="O101" s="93"/>
      <c r="P101" s="93"/>
      <c r="Q101" s="93"/>
      <c r="R101" s="93"/>
      <c r="S101" s="93"/>
      <c r="T101" s="93"/>
      <c r="U101" s="93"/>
      <c r="V101" s="93"/>
      <c r="W101" s="93"/>
      <c r="X101" s="93"/>
      <c r="Y101" s="93"/>
      <c r="Z101" s="93"/>
      <c r="AA101" s="93"/>
    </row>
    <row r="102" spans="1:27" ht="14.5">
      <c r="A102" s="1" t="s">
        <v>225</v>
      </c>
      <c r="B102" s="92" t="s">
        <v>1282</v>
      </c>
      <c r="C102" s="92" t="s">
        <v>1142</v>
      </c>
      <c r="D102" s="92" t="s">
        <v>1282</v>
      </c>
      <c r="E102" s="92" t="s">
        <v>1192</v>
      </c>
      <c r="F102" s="92" t="s">
        <v>51</v>
      </c>
      <c r="G102" s="92" t="s">
        <v>51</v>
      </c>
      <c r="H102" s="92" t="s">
        <v>1137</v>
      </c>
      <c r="I102" s="92" t="s">
        <v>1011</v>
      </c>
      <c r="J102" s="92" t="s">
        <v>1283</v>
      </c>
      <c r="K102" s="92" t="s">
        <v>1284</v>
      </c>
      <c r="L102" s="92"/>
      <c r="M102" s="93"/>
      <c r="N102" s="93"/>
      <c r="O102" s="93"/>
      <c r="P102" s="93"/>
      <c r="Q102" s="93"/>
      <c r="R102" s="93"/>
      <c r="S102" s="93"/>
      <c r="T102" s="93"/>
      <c r="U102" s="93"/>
      <c r="V102" s="93"/>
      <c r="W102" s="93"/>
      <c r="X102" s="93"/>
      <c r="Y102" s="93"/>
      <c r="Z102" s="93"/>
      <c r="AA102" s="93"/>
    </row>
    <row r="103" spans="1:27" ht="14.5">
      <c r="A103" s="1" t="s">
        <v>228</v>
      </c>
      <c r="B103" s="92" t="s">
        <v>1134</v>
      </c>
      <c r="C103" s="92" t="s">
        <v>1192</v>
      </c>
      <c r="D103" s="92" t="s">
        <v>1134</v>
      </c>
      <c r="E103" s="92" t="s">
        <v>1285</v>
      </c>
      <c r="F103" s="92" t="s">
        <v>51</v>
      </c>
      <c r="G103" s="92" t="s">
        <v>51</v>
      </c>
      <c r="H103" s="92" t="s">
        <v>1137</v>
      </c>
      <c r="I103" s="92" t="s">
        <v>1011</v>
      </c>
      <c r="J103" s="92" t="s">
        <v>661</v>
      </c>
      <c r="K103" s="92" t="s">
        <v>735</v>
      </c>
      <c r="L103" s="92" t="s">
        <v>661</v>
      </c>
      <c r="M103" s="92" t="s">
        <v>1286</v>
      </c>
      <c r="N103" s="93"/>
      <c r="O103" s="93"/>
      <c r="P103" s="93"/>
      <c r="Q103" s="93"/>
      <c r="R103" s="93"/>
      <c r="S103" s="93"/>
      <c r="T103" s="93"/>
      <c r="U103" s="93"/>
      <c r="V103" s="93"/>
      <c r="W103" s="93"/>
      <c r="X103" s="93"/>
      <c r="Y103" s="93"/>
      <c r="Z103" s="93"/>
      <c r="AA103" s="93"/>
    </row>
    <row r="104" spans="1:27" ht="14.5">
      <c r="A104" s="14" t="s">
        <v>230</v>
      </c>
      <c r="B104" s="92" t="s">
        <v>1209</v>
      </c>
      <c r="C104" s="93"/>
      <c r="D104" s="93"/>
      <c r="E104" s="93"/>
      <c r="F104" s="92" t="s">
        <v>51</v>
      </c>
      <c r="G104" s="92" t="s">
        <v>51</v>
      </c>
      <c r="H104" s="92" t="s">
        <v>1137</v>
      </c>
      <c r="I104" s="92" t="s">
        <v>1011</v>
      </c>
      <c r="J104" s="92" t="s">
        <v>1011</v>
      </c>
      <c r="K104" s="92" t="s">
        <v>1011</v>
      </c>
      <c r="L104" s="93"/>
      <c r="M104" s="93"/>
      <c r="N104" s="93"/>
      <c r="O104" s="93"/>
      <c r="P104" s="93"/>
      <c r="Q104" s="93"/>
      <c r="R104" s="93"/>
      <c r="S104" s="93"/>
      <c r="T104" s="93"/>
      <c r="U104" s="93"/>
      <c r="V104" s="93"/>
      <c r="W104" s="93"/>
      <c r="X104" s="93"/>
      <c r="Y104" s="93"/>
      <c r="Z104" s="93"/>
      <c r="AA104" s="93"/>
    </row>
    <row r="105" spans="1:27" ht="14.5">
      <c r="A105" s="1"/>
      <c r="B105" s="92" t="s">
        <v>1287</v>
      </c>
      <c r="C105" s="92" t="s">
        <v>1236</v>
      </c>
      <c r="D105" s="92" t="s">
        <v>1168</v>
      </c>
      <c r="E105" s="92" t="s">
        <v>1176</v>
      </c>
      <c r="F105" s="92" t="s">
        <v>51</v>
      </c>
      <c r="G105" s="92" t="s">
        <v>51</v>
      </c>
      <c r="H105" s="92" t="s">
        <v>1137</v>
      </c>
      <c r="I105" s="92" t="s">
        <v>1011</v>
      </c>
      <c r="J105" s="92" t="s">
        <v>1011</v>
      </c>
      <c r="K105" s="92" t="s">
        <v>1011</v>
      </c>
      <c r="L105" s="92" t="s">
        <v>1288</v>
      </c>
      <c r="M105" s="93"/>
      <c r="N105" s="93"/>
      <c r="O105" s="93"/>
      <c r="P105" s="93"/>
      <c r="Q105" s="93"/>
      <c r="R105" s="93"/>
      <c r="S105" s="93"/>
      <c r="T105" s="93"/>
      <c r="U105" s="93"/>
      <c r="V105" s="93"/>
      <c r="W105" s="93"/>
      <c r="X105" s="93"/>
      <c r="Y105" s="93"/>
      <c r="Z105" s="93"/>
      <c r="AA105" s="93"/>
    </row>
    <row r="106" spans="1:27" ht="14.5">
      <c r="A106" s="1"/>
      <c r="B106" s="92" t="s">
        <v>1289</v>
      </c>
      <c r="C106" s="92" t="s">
        <v>1236</v>
      </c>
      <c r="D106" s="92" t="s">
        <v>1290</v>
      </c>
      <c r="E106" s="93"/>
      <c r="F106" s="92" t="s">
        <v>51</v>
      </c>
      <c r="G106" s="92" t="s">
        <v>51</v>
      </c>
      <c r="H106" s="92" t="s">
        <v>1137</v>
      </c>
      <c r="I106" s="92" t="s">
        <v>1011</v>
      </c>
      <c r="J106" s="92" t="s">
        <v>1011</v>
      </c>
      <c r="K106" s="92" t="s">
        <v>1011</v>
      </c>
      <c r="L106" s="93"/>
      <c r="M106" s="93"/>
      <c r="N106" s="93"/>
      <c r="O106" s="93"/>
      <c r="P106" s="93"/>
      <c r="Q106" s="93"/>
      <c r="R106" s="93"/>
      <c r="S106" s="93"/>
      <c r="T106" s="93"/>
      <c r="U106" s="93"/>
      <c r="V106" s="93"/>
      <c r="W106" s="93"/>
      <c r="X106" s="93"/>
      <c r="Y106" s="93"/>
      <c r="Z106" s="93"/>
      <c r="AA106" s="93"/>
    </row>
    <row r="107" spans="1:27" ht="14.5">
      <c r="A107" s="1" t="s">
        <v>233</v>
      </c>
      <c r="B107" s="92" t="s">
        <v>1134</v>
      </c>
      <c r="C107" s="92" t="s">
        <v>1263</v>
      </c>
      <c r="D107" s="93"/>
      <c r="E107" s="93"/>
      <c r="F107" s="92" t="s">
        <v>51</v>
      </c>
      <c r="G107" s="92" t="s">
        <v>51</v>
      </c>
      <c r="H107" s="92" t="s">
        <v>1137</v>
      </c>
      <c r="I107" s="92" t="s">
        <v>1011</v>
      </c>
      <c r="J107" s="92" t="s">
        <v>1011</v>
      </c>
      <c r="K107" s="92" t="s">
        <v>1011</v>
      </c>
      <c r="L107" s="93"/>
      <c r="M107" s="93"/>
      <c r="N107" s="93"/>
      <c r="O107" s="93"/>
      <c r="P107" s="93"/>
      <c r="Q107" s="93"/>
      <c r="R107" s="93"/>
      <c r="S107" s="93"/>
      <c r="T107" s="93"/>
      <c r="U107" s="93"/>
      <c r="V107" s="93"/>
      <c r="W107" s="93"/>
      <c r="X107" s="93"/>
      <c r="Y107" s="93"/>
      <c r="Z107" s="93"/>
      <c r="AA107" s="93"/>
    </row>
    <row r="108" spans="1:27" ht="14.5">
      <c r="A108" s="1" t="s">
        <v>235</v>
      </c>
      <c r="B108" s="92" t="s">
        <v>1134</v>
      </c>
      <c r="C108" s="92" t="s">
        <v>1236</v>
      </c>
      <c r="D108" s="93"/>
      <c r="E108" s="93"/>
      <c r="F108" s="92" t="s">
        <v>51</v>
      </c>
      <c r="G108" s="92" t="s">
        <v>51</v>
      </c>
      <c r="H108" s="92" t="s">
        <v>1137</v>
      </c>
      <c r="I108" s="92" t="s">
        <v>1134</v>
      </c>
      <c r="J108" s="92" t="s">
        <v>1011</v>
      </c>
      <c r="K108" s="92" t="s">
        <v>1011</v>
      </c>
      <c r="L108" s="92" t="s">
        <v>625</v>
      </c>
      <c r="M108" s="93"/>
      <c r="N108" s="93"/>
      <c r="O108" s="93"/>
      <c r="P108" s="93"/>
      <c r="Q108" s="93"/>
      <c r="R108" s="93"/>
      <c r="S108" s="93"/>
      <c r="T108" s="93"/>
      <c r="U108" s="93"/>
      <c r="V108" s="93"/>
      <c r="W108" s="93"/>
      <c r="X108" s="93"/>
      <c r="Y108" s="93"/>
      <c r="Z108" s="93"/>
      <c r="AA108" s="93"/>
    </row>
    <row r="109" spans="1:27" ht="14.5">
      <c r="A109" s="1" t="s">
        <v>208</v>
      </c>
      <c r="B109" s="92" t="s">
        <v>1134</v>
      </c>
      <c r="C109" s="92" t="s">
        <v>1135</v>
      </c>
      <c r="D109" s="92" t="s">
        <v>1291</v>
      </c>
      <c r="E109" s="92" t="s">
        <v>1292</v>
      </c>
      <c r="F109" s="92" t="s">
        <v>51</v>
      </c>
      <c r="G109" s="92" t="s">
        <v>51</v>
      </c>
      <c r="H109" s="92" t="s">
        <v>1137</v>
      </c>
      <c r="I109" s="92" t="s">
        <v>1011</v>
      </c>
      <c r="J109" s="92" t="s">
        <v>1011</v>
      </c>
      <c r="K109" s="92" t="s">
        <v>735</v>
      </c>
      <c r="L109" s="92" t="s">
        <v>661</v>
      </c>
      <c r="M109" s="93"/>
      <c r="N109" s="93"/>
      <c r="O109" s="93"/>
      <c r="P109" s="93"/>
      <c r="Q109" s="93"/>
      <c r="R109" s="93"/>
      <c r="S109" s="93"/>
      <c r="T109" s="93"/>
      <c r="U109" s="93"/>
      <c r="V109" s="93"/>
      <c r="W109" s="93"/>
      <c r="X109" s="93"/>
      <c r="Y109" s="93"/>
      <c r="Z109" s="93"/>
      <c r="AA109" s="93"/>
    </row>
    <row r="110" spans="1:27" ht="14.5">
      <c r="A110" s="93"/>
      <c r="B110" s="92" t="s">
        <v>1134</v>
      </c>
      <c r="C110" s="92" t="s">
        <v>1135</v>
      </c>
      <c r="D110" s="92" t="s">
        <v>1134</v>
      </c>
      <c r="E110" s="92" t="s">
        <v>1292</v>
      </c>
      <c r="F110" s="92" t="s">
        <v>51</v>
      </c>
      <c r="G110" s="92" t="s">
        <v>51</v>
      </c>
      <c r="H110" s="92" t="s">
        <v>1137</v>
      </c>
      <c r="I110" s="92" t="s">
        <v>1011</v>
      </c>
      <c r="J110" s="92" t="s">
        <v>1011</v>
      </c>
      <c r="K110" s="92" t="s">
        <v>661</v>
      </c>
      <c r="L110" s="92" t="s">
        <v>661</v>
      </c>
      <c r="M110" s="93"/>
      <c r="N110" s="93"/>
      <c r="O110" s="93"/>
      <c r="P110" s="93"/>
      <c r="Q110" s="93"/>
      <c r="R110" s="93"/>
      <c r="S110" s="93"/>
      <c r="T110" s="93"/>
      <c r="U110" s="93"/>
      <c r="V110" s="93"/>
      <c r="W110" s="93"/>
      <c r="X110" s="93"/>
      <c r="Y110" s="93"/>
      <c r="Z110" s="93"/>
      <c r="AA110" s="93"/>
    </row>
    <row r="111" spans="1:27" ht="14.5">
      <c r="A111" s="1" t="s">
        <v>237</v>
      </c>
      <c r="B111" s="92" t="s">
        <v>1134</v>
      </c>
      <c r="C111" s="92" t="s">
        <v>1135</v>
      </c>
      <c r="D111" s="92" t="s">
        <v>1134</v>
      </c>
      <c r="E111" s="92" t="s">
        <v>1164</v>
      </c>
      <c r="F111" s="92" t="s">
        <v>51</v>
      </c>
      <c r="G111" s="92" t="s">
        <v>51</v>
      </c>
      <c r="H111" s="92" t="s">
        <v>1137</v>
      </c>
      <c r="I111" s="92" t="s">
        <v>1011</v>
      </c>
      <c r="J111" s="92" t="s">
        <v>1011</v>
      </c>
      <c r="K111" s="92" t="s">
        <v>1011</v>
      </c>
      <c r="L111" s="93"/>
      <c r="M111" s="93"/>
      <c r="N111" s="93"/>
      <c r="O111" s="93"/>
      <c r="P111" s="93"/>
      <c r="Q111" s="93"/>
      <c r="R111" s="93"/>
      <c r="S111" s="93"/>
      <c r="T111" s="93"/>
      <c r="U111" s="93"/>
      <c r="V111" s="93"/>
      <c r="W111" s="93"/>
      <c r="X111" s="93"/>
      <c r="Y111" s="93"/>
      <c r="Z111" s="93"/>
      <c r="AA111" s="93"/>
    </row>
    <row r="112" spans="1:27" ht="14.5">
      <c r="A112" s="1" t="s">
        <v>239</v>
      </c>
      <c r="B112" s="92" t="s">
        <v>1011</v>
      </c>
      <c r="C112" s="93"/>
      <c r="D112" s="93"/>
      <c r="E112" s="93"/>
      <c r="F112" s="92" t="s">
        <v>51</v>
      </c>
      <c r="G112" s="92" t="s">
        <v>51</v>
      </c>
      <c r="H112" s="92" t="s">
        <v>1137</v>
      </c>
      <c r="I112" s="92" t="s">
        <v>1011</v>
      </c>
      <c r="J112" s="92" t="s">
        <v>1011</v>
      </c>
      <c r="K112" s="92" t="s">
        <v>1011</v>
      </c>
      <c r="L112" s="93"/>
      <c r="M112" s="93"/>
      <c r="N112" s="93"/>
      <c r="O112" s="93"/>
      <c r="P112" s="93"/>
      <c r="Q112" s="93"/>
      <c r="R112" s="93"/>
      <c r="S112" s="93"/>
      <c r="T112" s="93"/>
      <c r="U112" s="93"/>
      <c r="V112" s="93"/>
      <c r="W112" s="93"/>
      <c r="X112" s="93"/>
      <c r="Y112" s="93"/>
      <c r="Z112" s="93"/>
      <c r="AA112" s="93"/>
    </row>
    <row r="113" spans="1:27" ht="14.5">
      <c r="A113" s="1" t="s">
        <v>241</v>
      </c>
      <c r="B113" s="92" t="s">
        <v>1180</v>
      </c>
      <c r="C113" s="93"/>
      <c r="D113" s="93"/>
      <c r="E113" s="93"/>
      <c r="F113" s="92" t="s">
        <v>51</v>
      </c>
      <c r="G113" s="92" t="s">
        <v>51</v>
      </c>
      <c r="H113" s="92" t="s">
        <v>1137</v>
      </c>
      <c r="I113" s="92" t="s">
        <v>1011</v>
      </c>
      <c r="J113" s="92" t="s">
        <v>1011</v>
      </c>
      <c r="K113" s="92" t="s">
        <v>1011</v>
      </c>
      <c r="L113" s="93"/>
      <c r="M113" s="92" t="s">
        <v>1293</v>
      </c>
      <c r="N113" s="93"/>
      <c r="O113" s="93"/>
      <c r="P113" s="93"/>
      <c r="Q113" s="93"/>
      <c r="R113" s="93"/>
      <c r="S113" s="93"/>
      <c r="T113" s="93"/>
      <c r="U113" s="93"/>
      <c r="V113" s="93"/>
      <c r="W113" s="93"/>
      <c r="X113" s="93"/>
      <c r="Y113" s="93"/>
      <c r="Z113" s="93"/>
      <c r="AA113" s="93"/>
    </row>
    <row r="114" spans="1:27" ht="14.5">
      <c r="A114" s="1" t="s">
        <v>244</v>
      </c>
      <c r="B114" s="92" t="s">
        <v>1139</v>
      </c>
      <c r="C114" s="92" t="s">
        <v>1192</v>
      </c>
      <c r="D114" s="92" t="s">
        <v>1139</v>
      </c>
      <c r="E114" s="92" t="s">
        <v>1294</v>
      </c>
      <c r="F114" s="92" t="s">
        <v>1295</v>
      </c>
      <c r="G114" s="92" t="s">
        <v>51</v>
      </c>
      <c r="H114" s="92" t="s">
        <v>1137</v>
      </c>
      <c r="I114" s="92" t="s">
        <v>1011</v>
      </c>
      <c r="J114" s="92" t="s">
        <v>1011</v>
      </c>
      <c r="K114" s="92" t="s">
        <v>1011</v>
      </c>
      <c r="L114" s="93"/>
      <c r="M114" s="93"/>
      <c r="N114" s="93"/>
      <c r="O114" s="93"/>
      <c r="P114" s="93"/>
      <c r="Q114" s="93"/>
      <c r="R114" s="93"/>
      <c r="S114" s="93"/>
      <c r="T114" s="93"/>
      <c r="U114" s="93"/>
      <c r="V114" s="93"/>
      <c r="W114" s="93"/>
      <c r="X114" s="93"/>
      <c r="Y114" s="93"/>
      <c r="Z114" s="93"/>
      <c r="AA114" s="93"/>
    </row>
    <row r="115" spans="1:27" ht="14.5">
      <c r="A115" s="1" t="s">
        <v>246</v>
      </c>
      <c r="B115" s="92" t="s">
        <v>1011</v>
      </c>
      <c r="C115" s="92" t="s">
        <v>1011</v>
      </c>
      <c r="D115" s="92" t="s">
        <v>1011</v>
      </c>
      <c r="E115" s="92" t="s">
        <v>1011</v>
      </c>
      <c r="F115" s="92" t="s">
        <v>1011</v>
      </c>
      <c r="G115" s="92" t="s">
        <v>1011</v>
      </c>
      <c r="H115" s="92" t="s">
        <v>1011</v>
      </c>
      <c r="I115" s="92" t="s">
        <v>1011</v>
      </c>
      <c r="J115" s="92" t="s">
        <v>1011</v>
      </c>
      <c r="K115" s="92" t="s">
        <v>1011</v>
      </c>
      <c r="L115" s="92" t="s">
        <v>1011</v>
      </c>
      <c r="M115" s="92" t="s">
        <v>1011</v>
      </c>
      <c r="N115" s="93"/>
      <c r="O115" s="93"/>
      <c r="P115" s="93"/>
      <c r="Q115" s="93"/>
      <c r="R115" s="93"/>
      <c r="S115" s="93"/>
      <c r="T115" s="93"/>
      <c r="U115" s="93"/>
      <c r="V115" s="93"/>
      <c r="W115" s="93"/>
      <c r="X115" s="93"/>
      <c r="Y115" s="93"/>
      <c r="Z115" s="93"/>
      <c r="AA115" s="93"/>
    </row>
    <row r="116" spans="1:27" ht="14.5">
      <c r="A116" s="1" t="s">
        <v>248</v>
      </c>
      <c r="B116" s="92" t="s">
        <v>1134</v>
      </c>
      <c r="C116" s="92" t="s">
        <v>1192</v>
      </c>
      <c r="D116" s="92" t="s">
        <v>1134</v>
      </c>
      <c r="E116" s="92" t="s">
        <v>1296</v>
      </c>
      <c r="F116" s="92" t="s">
        <v>1297</v>
      </c>
      <c r="G116" s="92" t="s">
        <v>1297</v>
      </c>
      <c r="H116" s="92" t="s">
        <v>1011</v>
      </c>
      <c r="I116" s="93"/>
      <c r="J116" s="93"/>
      <c r="K116" s="93"/>
      <c r="L116" s="93"/>
      <c r="M116" s="92" t="s">
        <v>1298</v>
      </c>
      <c r="N116" s="93"/>
      <c r="O116" s="93"/>
      <c r="P116" s="93"/>
      <c r="Q116" s="93"/>
      <c r="R116" s="93"/>
      <c r="S116" s="93"/>
      <c r="T116" s="93"/>
      <c r="U116" s="93"/>
      <c r="V116" s="93"/>
      <c r="W116" s="93"/>
      <c r="X116" s="93"/>
      <c r="Y116" s="93"/>
      <c r="Z116" s="93"/>
      <c r="AA116" s="93"/>
    </row>
    <row r="117" spans="1:27" ht="14.5">
      <c r="A117" s="1" t="s">
        <v>250</v>
      </c>
      <c r="B117" s="92" t="s">
        <v>1011</v>
      </c>
      <c r="C117" s="92" t="s">
        <v>1011</v>
      </c>
      <c r="D117" s="92" t="s">
        <v>1011</v>
      </c>
      <c r="E117" s="92" t="s">
        <v>1011</v>
      </c>
      <c r="F117" s="92" t="s">
        <v>1011</v>
      </c>
      <c r="G117" s="92" t="s">
        <v>1011</v>
      </c>
      <c r="H117" s="92" t="s">
        <v>1011</v>
      </c>
      <c r="I117" s="92" t="s">
        <v>1011</v>
      </c>
      <c r="J117" s="92" t="s">
        <v>1011</v>
      </c>
      <c r="K117" s="92" t="s">
        <v>1011</v>
      </c>
      <c r="L117" s="92" t="s">
        <v>1011</v>
      </c>
      <c r="M117" s="92" t="s">
        <v>1011</v>
      </c>
      <c r="N117" s="93"/>
      <c r="O117" s="93"/>
      <c r="P117" s="93"/>
      <c r="Q117" s="93"/>
      <c r="R117" s="93"/>
      <c r="S117" s="93"/>
      <c r="T117" s="93"/>
      <c r="U117" s="93"/>
      <c r="V117" s="93"/>
      <c r="W117" s="93"/>
      <c r="X117" s="93"/>
      <c r="Y117" s="93"/>
      <c r="Z117" s="93"/>
      <c r="AA117" s="93"/>
    </row>
    <row r="118" spans="1:27" ht="14.5">
      <c r="A118" s="1" t="s">
        <v>252</v>
      </c>
      <c r="B118" s="92" t="s">
        <v>1287</v>
      </c>
      <c r="C118" s="92" t="s">
        <v>1192</v>
      </c>
      <c r="D118" s="92" t="s">
        <v>1160</v>
      </c>
      <c r="E118" s="92" t="s">
        <v>1194</v>
      </c>
      <c r="F118" s="92" t="s">
        <v>51</v>
      </c>
      <c r="G118" s="92" t="s">
        <v>51</v>
      </c>
      <c r="H118" s="92" t="s">
        <v>1137</v>
      </c>
      <c r="I118" s="92" t="s">
        <v>1011</v>
      </c>
      <c r="J118" s="92" t="s">
        <v>1011</v>
      </c>
      <c r="K118" s="92" t="s">
        <v>1011</v>
      </c>
      <c r="L118" s="92" t="s">
        <v>661</v>
      </c>
      <c r="M118" s="92" t="s">
        <v>1011</v>
      </c>
      <c r="N118" s="93"/>
      <c r="O118" s="93"/>
      <c r="P118" s="93"/>
      <c r="Q118" s="93"/>
      <c r="R118" s="93"/>
      <c r="S118" s="93"/>
      <c r="T118" s="93"/>
      <c r="U118" s="93"/>
      <c r="V118" s="93"/>
      <c r="W118" s="93"/>
      <c r="X118" s="93"/>
      <c r="Y118" s="93"/>
      <c r="Z118" s="93"/>
      <c r="AA118" s="93"/>
    </row>
    <row r="119" spans="1:27" ht="14.5">
      <c r="A119" s="1"/>
      <c r="B119" s="92" t="s">
        <v>1299</v>
      </c>
      <c r="C119" s="93"/>
      <c r="D119" s="93"/>
      <c r="E119" s="93"/>
      <c r="F119" s="92" t="s">
        <v>51</v>
      </c>
      <c r="G119" s="92" t="s">
        <v>51</v>
      </c>
      <c r="H119" s="92" t="s">
        <v>1137</v>
      </c>
      <c r="I119" s="92" t="s">
        <v>1011</v>
      </c>
      <c r="J119" s="92" t="s">
        <v>1011</v>
      </c>
      <c r="K119" s="92" t="s">
        <v>1011</v>
      </c>
      <c r="L119" s="93"/>
      <c r="M119" s="93"/>
      <c r="N119" s="93"/>
      <c r="O119" s="93"/>
      <c r="P119" s="93"/>
      <c r="Q119" s="93"/>
      <c r="R119" s="93"/>
      <c r="S119" s="93"/>
      <c r="T119" s="93"/>
      <c r="U119" s="93"/>
      <c r="V119" s="93"/>
      <c r="W119" s="93"/>
      <c r="X119" s="93"/>
      <c r="Y119" s="93"/>
      <c r="Z119" s="93"/>
      <c r="AA119" s="93"/>
    </row>
    <row r="120" spans="1:27" ht="14.5">
      <c r="A120" s="1" t="s">
        <v>256</v>
      </c>
      <c r="B120" s="92" t="s">
        <v>1134</v>
      </c>
      <c r="C120" s="92" t="s">
        <v>1164</v>
      </c>
      <c r="D120" s="92" t="s">
        <v>1134</v>
      </c>
      <c r="E120" s="92" t="s">
        <v>1156</v>
      </c>
      <c r="F120" s="92" t="s">
        <v>51</v>
      </c>
      <c r="G120" s="92" t="s">
        <v>51</v>
      </c>
      <c r="H120" s="92" t="s">
        <v>1137</v>
      </c>
      <c r="I120" s="92" t="s">
        <v>1011</v>
      </c>
      <c r="J120" s="92" t="s">
        <v>1011</v>
      </c>
      <c r="K120" s="92" t="s">
        <v>1011</v>
      </c>
      <c r="L120" s="93"/>
      <c r="M120" s="93"/>
      <c r="N120" s="93"/>
      <c r="O120" s="93"/>
      <c r="P120" s="93"/>
      <c r="Q120" s="93"/>
      <c r="R120" s="93"/>
      <c r="S120" s="93"/>
      <c r="T120" s="93"/>
      <c r="U120" s="93"/>
      <c r="V120" s="93"/>
      <c r="W120" s="93"/>
      <c r="X120" s="93"/>
      <c r="Y120" s="93"/>
      <c r="Z120" s="93"/>
      <c r="AA120" s="93"/>
    </row>
    <row r="121" spans="1:27" ht="14.5">
      <c r="A121" s="1"/>
      <c r="B121" s="92" t="s">
        <v>1134</v>
      </c>
      <c r="C121" s="92" t="s">
        <v>1135</v>
      </c>
      <c r="D121" s="92" t="s">
        <v>1134</v>
      </c>
      <c r="E121" s="92" t="s">
        <v>1263</v>
      </c>
      <c r="F121" s="92" t="s">
        <v>51</v>
      </c>
      <c r="G121" s="92" t="s">
        <v>51</v>
      </c>
      <c r="H121" s="92" t="s">
        <v>1137</v>
      </c>
      <c r="I121" s="92" t="s">
        <v>1011</v>
      </c>
      <c r="J121" s="92" t="s">
        <v>1011</v>
      </c>
      <c r="K121" s="92" t="s">
        <v>1011</v>
      </c>
      <c r="L121" s="93"/>
      <c r="M121" s="93"/>
      <c r="N121" s="93"/>
      <c r="O121" s="93"/>
      <c r="P121" s="93"/>
      <c r="Q121" s="93"/>
      <c r="R121" s="93"/>
      <c r="S121" s="93"/>
      <c r="T121" s="93"/>
      <c r="U121" s="93"/>
      <c r="V121" s="93"/>
      <c r="W121" s="93"/>
      <c r="X121" s="93"/>
      <c r="Y121" s="93"/>
      <c r="Z121" s="93"/>
      <c r="AA121" s="93"/>
    </row>
    <row r="122" spans="1:27" ht="14.5">
      <c r="A122" s="1"/>
      <c r="B122" s="92" t="s">
        <v>1134</v>
      </c>
      <c r="C122" s="92" t="s">
        <v>1135</v>
      </c>
      <c r="D122" s="92" t="s">
        <v>1134</v>
      </c>
      <c r="E122" s="92" t="s">
        <v>1205</v>
      </c>
      <c r="F122" s="92" t="s">
        <v>51</v>
      </c>
      <c r="G122" s="92" t="s">
        <v>51</v>
      </c>
      <c r="H122" s="92" t="s">
        <v>1137</v>
      </c>
      <c r="I122" s="92" t="s">
        <v>1011</v>
      </c>
      <c r="J122" s="92" t="s">
        <v>1011</v>
      </c>
      <c r="K122" s="92" t="s">
        <v>1011</v>
      </c>
      <c r="L122" s="93"/>
      <c r="M122" s="93"/>
      <c r="N122" s="93"/>
      <c r="O122" s="93"/>
      <c r="P122" s="93"/>
      <c r="Q122" s="93"/>
      <c r="R122" s="93"/>
      <c r="S122" s="93"/>
      <c r="T122" s="93"/>
      <c r="U122" s="93"/>
      <c r="V122" s="93"/>
      <c r="W122" s="93"/>
      <c r="X122" s="93"/>
      <c r="Y122" s="93"/>
      <c r="Z122" s="93"/>
      <c r="AA122" s="93"/>
    </row>
    <row r="123" spans="1:27" ht="14.5">
      <c r="A123" s="1"/>
      <c r="B123" s="92" t="s">
        <v>1134</v>
      </c>
      <c r="C123" s="92" t="s">
        <v>1135</v>
      </c>
      <c r="D123" s="92" t="s">
        <v>1134</v>
      </c>
      <c r="E123" s="92" t="s">
        <v>1300</v>
      </c>
      <c r="F123" s="92" t="s">
        <v>51</v>
      </c>
      <c r="G123" s="92" t="s">
        <v>51</v>
      </c>
      <c r="H123" s="92" t="s">
        <v>1137</v>
      </c>
      <c r="I123" s="92" t="s">
        <v>1011</v>
      </c>
      <c r="J123" s="92" t="s">
        <v>1011</v>
      </c>
      <c r="K123" s="92" t="s">
        <v>1011</v>
      </c>
      <c r="L123" s="93"/>
      <c r="M123" s="93"/>
      <c r="N123" s="93"/>
      <c r="O123" s="93"/>
      <c r="P123" s="93"/>
      <c r="Q123" s="93"/>
      <c r="R123" s="93"/>
      <c r="S123" s="93"/>
      <c r="T123" s="93"/>
      <c r="U123" s="93"/>
      <c r="V123" s="93"/>
      <c r="W123" s="93"/>
      <c r="X123" s="93"/>
      <c r="Y123" s="93"/>
      <c r="Z123" s="93"/>
      <c r="AA123" s="93"/>
    </row>
    <row r="124" spans="1:27" ht="14.5">
      <c r="A124" s="1"/>
      <c r="B124" s="92" t="s">
        <v>1134</v>
      </c>
      <c r="C124" s="92" t="s">
        <v>1135</v>
      </c>
      <c r="D124" s="92" t="s">
        <v>1134</v>
      </c>
      <c r="E124" s="92" t="s">
        <v>1205</v>
      </c>
      <c r="F124" s="92" t="s">
        <v>51</v>
      </c>
      <c r="G124" s="92" t="s">
        <v>51</v>
      </c>
      <c r="H124" s="92" t="s">
        <v>1137</v>
      </c>
      <c r="I124" s="92" t="s">
        <v>1011</v>
      </c>
      <c r="J124" s="92" t="s">
        <v>1011</v>
      </c>
      <c r="K124" s="92" t="s">
        <v>1011</v>
      </c>
      <c r="L124" s="93"/>
      <c r="M124" s="93"/>
      <c r="N124" s="93"/>
      <c r="O124" s="93"/>
      <c r="P124" s="93"/>
      <c r="Q124" s="93"/>
      <c r="R124" s="93"/>
      <c r="S124" s="93"/>
      <c r="T124" s="93"/>
      <c r="U124" s="93"/>
      <c r="V124" s="93"/>
      <c r="W124" s="93"/>
      <c r="X124" s="93"/>
      <c r="Y124" s="93"/>
      <c r="Z124" s="93"/>
      <c r="AA124" s="93"/>
    </row>
    <row r="125" spans="1:27" ht="14.5">
      <c r="A125" s="1"/>
      <c r="B125" s="92" t="s">
        <v>1134</v>
      </c>
      <c r="C125" s="92" t="s">
        <v>1205</v>
      </c>
      <c r="D125" s="92" t="s">
        <v>1134</v>
      </c>
      <c r="E125" s="92" t="s">
        <v>1156</v>
      </c>
      <c r="F125" s="92" t="s">
        <v>51</v>
      </c>
      <c r="G125" s="92" t="s">
        <v>51</v>
      </c>
      <c r="H125" s="92" t="s">
        <v>1137</v>
      </c>
      <c r="I125" s="92" t="s">
        <v>1011</v>
      </c>
      <c r="J125" s="92" t="s">
        <v>1011</v>
      </c>
      <c r="K125" s="92" t="s">
        <v>1011</v>
      </c>
      <c r="L125" s="93"/>
      <c r="M125" s="93"/>
      <c r="N125" s="93"/>
      <c r="O125" s="93"/>
      <c r="P125" s="93"/>
      <c r="Q125" s="93"/>
      <c r="R125" s="93"/>
      <c r="S125" s="93"/>
      <c r="T125" s="93"/>
      <c r="U125" s="93"/>
      <c r="V125" s="93"/>
      <c r="W125" s="93"/>
      <c r="X125" s="93"/>
      <c r="Y125" s="93"/>
      <c r="Z125" s="93"/>
      <c r="AA125" s="93"/>
    </row>
    <row r="126" spans="1:27" ht="14.5">
      <c r="A126" s="1"/>
      <c r="B126" s="92" t="s">
        <v>1134</v>
      </c>
      <c r="C126" s="92" t="s">
        <v>1164</v>
      </c>
      <c r="D126" s="93"/>
      <c r="E126" s="93"/>
      <c r="F126" s="92" t="s">
        <v>51</v>
      </c>
      <c r="G126" s="92" t="s">
        <v>51</v>
      </c>
      <c r="H126" s="92" t="s">
        <v>1137</v>
      </c>
      <c r="I126" s="92" t="s">
        <v>1011</v>
      </c>
      <c r="J126" s="92" t="s">
        <v>1011</v>
      </c>
      <c r="K126" s="92" t="s">
        <v>1011</v>
      </c>
      <c r="L126" s="93"/>
      <c r="M126" s="93"/>
      <c r="N126" s="93"/>
      <c r="O126" s="93"/>
      <c r="P126" s="93"/>
      <c r="Q126" s="93"/>
      <c r="R126" s="93"/>
      <c r="S126" s="93"/>
      <c r="T126" s="93"/>
      <c r="U126" s="93"/>
      <c r="V126" s="93"/>
      <c r="W126" s="93"/>
      <c r="X126" s="93"/>
      <c r="Y126" s="93"/>
      <c r="Z126" s="93"/>
      <c r="AA126" s="93"/>
    </row>
    <row r="127" spans="1:27" ht="14.5">
      <c r="A127" s="1"/>
      <c r="B127" s="92" t="s">
        <v>1134</v>
      </c>
      <c r="C127" s="92" t="s">
        <v>1164</v>
      </c>
      <c r="D127" s="93"/>
      <c r="E127" s="93"/>
      <c r="F127" s="92" t="s">
        <v>51</v>
      </c>
      <c r="G127" s="92" t="s">
        <v>51</v>
      </c>
      <c r="H127" s="92" t="s">
        <v>1137</v>
      </c>
      <c r="I127" s="92" t="s">
        <v>1011</v>
      </c>
      <c r="J127" s="92" t="s">
        <v>1011</v>
      </c>
      <c r="K127" s="92" t="s">
        <v>1011</v>
      </c>
      <c r="L127" s="93"/>
      <c r="M127" s="93"/>
      <c r="N127" s="93"/>
      <c r="O127" s="93"/>
      <c r="P127" s="93"/>
      <c r="Q127" s="93"/>
      <c r="R127" s="93"/>
      <c r="S127" s="93"/>
      <c r="T127" s="93"/>
      <c r="U127" s="93"/>
      <c r="V127" s="93"/>
      <c r="W127" s="93"/>
      <c r="X127" s="93"/>
      <c r="Y127" s="93"/>
      <c r="Z127" s="93"/>
      <c r="AA127" s="93"/>
    </row>
    <row r="128" spans="1:27" ht="14.5">
      <c r="A128" s="1"/>
      <c r="B128" s="92" t="s">
        <v>1134</v>
      </c>
      <c r="C128" s="92" t="s">
        <v>1135</v>
      </c>
      <c r="D128" s="93"/>
      <c r="E128" s="93"/>
      <c r="F128" s="92" t="s">
        <v>51</v>
      </c>
      <c r="G128" s="92" t="s">
        <v>51</v>
      </c>
      <c r="H128" s="92" t="s">
        <v>1137</v>
      </c>
      <c r="I128" s="92" t="s">
        <v>1011</v>
      </c>
      <c r="J128" s="92" t="s">
        <v>1011</v>
      </c>
      <c r="K128" s="92" t="s">
        <v>1011</v>
      </c>
      <c r="L128" s="93"/>
      <c r="M128" s="93"/>
      <c r="N128" s="93"/>
      <c r="O128" s="93"/>
      <c r="P128" s="93"/>
      <c r="Q128" s="93"/>
      <c r="R128" s="93"/>
      <c r="S128" s="93"/>
      <c r="T128" s="93"/>
      <c r="U128" s="93"/>
      <c r="V128" s="93"/>
      <c r="W128" s="93"/>
      <c r="X128" s="93"/>
      <c r="Y128" s="93"/>
      <c r="Z128" s="93"/>
      <c r="AA128" s="93"/>
    </row>
    <row r="129" spans="1:27" ht="14.5">
      <c r="A129" s="1"/>
      <c r="B129" s="92" t="s">
        <v>1134</v>
      </c>
      <c r="C129" s="92" t="s">
        <v>1135</v>
      </c>
      <c r="D129" s="93"/>
      <c r="E129" s="93"/>
      <c r="F129" s="92" t="s">
        <v>51</v>
      </c>
      <c r="G129" s="92" t="s">
        <v>51</v>
      </c>
      <c r="H129" s="92" t="s">
        <v>1137</v>
      </c>
      <c r="I129" s="92" t="s">
        <v>1011</v>
      </c>
      <c r="J129" s="92" t="s">
        <v>1011</v>
      </c>
      <c r="K129" s="92" t="s">
        <v>1011</v>
      </c>
      <c r="L129" s="93"/>
      <c r="M129" s="93"/>
      <c r="N129" s="93"/>
      <c r="O129" s="93"/>
      <c r="P129" s="93"/>
      <c r="Q129" s="93"/>
      <c r="R129" s="93"/>
      <c r="S129" s="93"/>
      <c r="T129" s="93"/>
      <c r="U129" s="93"/>
      <c r="V129" s="93"/>
      <c r="W129" s="93"/>
      <c r="X129" s="93"/>
      <c r="Y129" s="93"/>
      <c r="Z129" s="93"/>
      <c r="AA129" s="93"/>
    </row>
    <row r="130" spans="1:27" ht="14.5">
      <c r="A130" s="1"/>
      <c r="B130" s="92" t="s">
        <v>1134</v>
      </c>
      <c r="C130" s="92" t="s">
        <v>1164</v>
      </c>
      <c r="D130" s="93"/>
      <c r="E130" s="93"/>
      <c r="F130" s="92" t="s">
        <v>51</v>
      </c>
      <c r="G130" s="92" t="s">
        <v>51</v>
      </c>
      <c r="H130" s="92" t="s">
        <v>1137</v>
      </c>
      <c r="I130" s="92" t="s">
        <v>1011</v>
      </c>
      <c r="J130" s="92" t="s">
        <v>1011</v>
      </c>
      <c r="K130" s="92" t="s">
        <v>1011</v>
      </c>
      <c r="L130" s="93"/>
      <c r="M130" s="93"/>
      <c r="N130" s="93"/>
      <c r="O130" s="93"/>
      <c r="P130" s="93"/>
      <c r="Q130" s="93"/>
      <c r="R130" s="93"/>
      <c r="S130" s="93"/>
      <c r="T130" s="93"/>
      <c r="U130" s="93"/>
      <c r="V130" s="93"/>
      <c r="W130" s="93"/>
      <c r="X130" s="93"/>
      <c r="Y130" s="93"/>
      <c r="Z130" s="93"/>
      <c r="AA130" s="93"/>
    </row>
    <row r="131" spans="1:27" ht="14.5">
      <c r="A131" s="1"/>
      <c r="B131" s="92" t="s">
        <v>1301</v>
      </c>
      <c r="C131" s="92"/>
      <c r="D131" s="93"/>
      <c r="E131" s="93"/>
      <c r="F131" s="92"/>
      <c r="G131" s="92"/>
      <c r="H131" s="92"/>
      <c r="I131" s="92"/>
      <c r="J131" s="92"/>
      <c r="K131" s="92"/>
      <c r="L131" s="93"/>
      <c r="M131" s="93"/>
      <c r="N131" s="93"/>
      <c r="O131" s="93"/>
      <c r="P131" s="93"/>
      <c r="Q131" s="93"/>
      <c r="R131" s="93"/>
      <c r="S131" s="93"/>
      <c r="T131" s="93"/>
      <c r="U131" s="93"/>
      <c r="V131" s="93"/>
      <c r="W131" s="93"/>
      <c r="X131" s="93"/>
      <c r="Y131" s="93"/>
      <c r="Z131" s="93"/>
      <c r="AA131" s="93"/>
    </row>
    <row r="132" spans="1:27" ht="14.5">
      <c r="A132" s="1" t="s">
        <v>259</v>
      </c>
      <c r="B132" s="92" t="s">
        <v>1134</v>
      </c>
      <c r="C132" s="92" t="s">
        <v>1236</v>
      </c>
      <c r="D132" s="93"/>
      <c r="E132" s="93"/>
      <c r="F132" s="92" t="s">
        <v>51</v>
      </c>
      <c r="G132" s="92" t="s">
        <v>51</v>
      </c>
      <c r="H132" s="92" t="s">
        <v>1137</v>
      </c>
      <c r="I132" s="92" t="s">
        <v>1011</v>
      </c>
      <c r="J132" s="92" t="s">
        <v>1011</v>
      </c>
      <c r="K132" s="92" t="s">
        <v>1011</v>
      </c>
      <c r="L132" s="93"/>
      <c r="M132" s="93"/>
      <c r="N132" s="93"/>
      <c r="O132" s="93"/>
      <c r="P132" s="93"/>
      <c r="Q132" s="93"/>
      <c r="R132" s="93"/>
      <c r="S132" s="93"/>
      <c r="T132" s="93"/>
      <c r="U132" s="93"/>
      <c r="V132" s="93"/>
      <c r="W132" s="93"/>
      <c r="X132" s="93"/>
      <c r="Y132" s="93"/>
      <c r="Z132" s="93"/>
      <c r="AA132" s="93"/>
    </row>
    <row r="133" spans="1:27" ht="14.5">
      <c r="A133" s="1" t="s">
        <v>261</v>
      </c>
      <c r="B133" s="92" t="s">
        <v>1155</v>
      </c>
      <c r="C133" s="93"/>
      <c r="D133" s="93"/>
      <c r="E133" s="93"/>
      <c r="F133" s="92" t="s">
        <v>51</v>
      </c>
      <c r="G133" s="92" t="s">
        <v>51</v>
      </c>
      <c r="H133" s="92" t="s">
        <v>1137</v>
      </c>
      <c r="I133" s="92" t="s">
        <v>1011</v>
      </c>
      <c r="J133" s="92" t="s">
        <v>1011</v>
      </c>
      <c r="K133" s="92" t="s">
        <v>1011</v>
      </c>
      <c r="L133" s="93"/>
      <c r="M133" s="93"/>
      <c r="N133" s="93"/>
      <c r="O133" s="93"/>
      <c r="P133" s="93"/>
      <c r="Q133" s="93"/>
      <c r="R133" s="93"/>
      <c r="S133" s="93"/>
      <c r="T133" s="93"/>
      <c r="U133" s="93"/>
      <c r="V133" s="93"/>
      <c r="W133" s="93"/>
      <c r="X133" s="93"/>
      <c r="Y133" s="93"/>
      <c r="Z133" s="93"/>
      <c r="AA133" s="93"/>
    </row>
    <row r="134" spans="1:27" ht="14.5">
      <c r="A134" s="1" t="s">
        <v>263</v>
      </c>
      <c r="B134" s="92" t="s">
        <v>1134</v>
      </c>
      <c r="C134" s="93"/>
      <c r="D134" s="93"/>
      <c r="E134" s="93"/>
      <c r="F134" s="92" t="s">
        <v>51</v>
      </c>
      <c r="G134" s="92" t="s">
        <v>51</v>
      </c>
      <c r="H134" s="92" t="s">
        <v>1137</v>
      </c>
      <c r="I134" s="92" t="s">
        <v>1011</v>
      </c>
      <c r="J134" s="92" t="s">
        <v>1011</v>
      </c>
      <c r="K134" s="92" t="s">
        <v>1011</v>
      </c>
      <c r="L134" s="93"/>
      <c r="M134" s="92" t="s">
        <v>1302</v>
      </c>
      <c r="N134" s="93"/>
      <c r="O134" s="93"/>
      <c r="P134" s="93"/>
      <c r="Q134" s="93"/>
      <c r="R134" s="93"/>
      <c r="S134" s="93"/>
      <c r="T134" s="93"/>
      <c r="U134" s="93"/>
      <c r="V134" s="93"/>
      <c r="W134" s="93"/>
      <c r="X134" s="93"/>
      <c r="Y134" s="93"/>
      <c r="Z134" s="93"/>
      <c r="AA134" s="93"/>
    </row>
    <row r="135" spans="1:27" ht="14.5">
      <c r="A135" s="93"/>
      <c r="B135" s="92" t="s">
        <v>1134</v>
      </c>
      <c r="C135" s="93"/>
      <c r="D135" s="93"/>
      <c r="E135" s="93"/>
      <c r="F135" s="92" t="s">
        <v>51</v>
      </c>
      <c r="G135" s="92" t="s">
        <v>51</v>
      </c>
      <c r="H135" s="92" t="s">
        <v>1137</v>
      </c>
      <c r="I135" s="92" t="s">
        <v>1011</v>
      </c>
      <c r="J135" s="92" t="s">
        <v>1011</v>
      </c>
      <c r="K135" s="92" t="s">
        <v>1011</v>
      </c>
      <c r="L135" s="93"/>
      <c r="M135" s="92" t="s">
        <v>1302</v>
      </c>
      <c r="N135" s="93"/>
      <c r="O135" s="93"/>
      <c r="P135" s="93"/>
      <c r="Q135" s="93"/>
      <c r="R135" s="93"/>
      <c r="S135" s="93"/>
      <c r="T135" s="93"/>
      <c r="U135" s="93"/>
      <c r="V135" s="93"/>
      <c r="W135" s="93"/>
      <c r="X135" s="93"/>
      <c r="Y135" s="93"/>
      <c r="Z135" s="93"/>
      <c r="AA135" s="93"/>
    </row>
    <row r="136" spans="1:27" ht="14.5">
      <c r="A136" s="93"/>
      <c r="B136" s="92" t="s">
        <v>1134</v>
      </c>
      <c r="C136" s="93"/>
      <c r="D136" s="93"/>
      <c r="E136" s="93"/>
      <c r="F136" s="92" t="s">
        <v>51</v>
      </c>
      <c r="G136" s="92" t="s">
        <v>51</v>
      </c>
      <c r="H136" s="92" t="s">
        <v>1137</v>
      </c>
      <c r="I136" s="92" t="s">
        <v>1011</v>
      </c>
      <c r="J136" s="92" t="s">
        <v>1011</v>
      </c>
      <c r="K136" s="92" t="s">
        <v>1011</v>
      </c>
      <c r="L136" s="93"/>
      <c r="M136" s="92" t="s">
        <v>1302</v>
      </c>
      <c r="N136" s="93"/>
      <c r="O136" s="93"/>
      <c r="P136" s="93"/>
      <c r="Q136" s="93"/>
      <c r="R136" s="93"/>
      <c r="S136" s="93"/>
      <c r="T136" s="93"/>
      <c r="U136" s="93"/>
      <c r="V136" s="93"/>
      <c r="W136" s="93"/>
      <c r="X136" s="93"/>
      <c r="Y136" s="93"/>
      <c r="Z136" s="93"/>
      <c r="AA136" s="93"/>
    </row>
    <row r="137" spans="1:27" ht="14.5">
      <c r="A137" s="17" t="s">
        <v>265</v>
      </c>
      <c r="B137" s="92" t="s">
        <v>1168</v>
      </c>
      <c r="C137" s="92" t="s">
        <v>1176</v>
      </c>
      <c r="D137" s="92" t="s">
        <v>1170</v>
      </c>
      <c r="E137" s="92" t="s">
        <v>1158</v>
      </c>
      <c r="F137" s="92" t="s">
        <v>51</v>
      </c>
      <c r="G137" s="92" t="s">
        <v>51</v>
      </c>
      <c r="H137" s="92" t="s">
        <v>1137</v>
      </c>
      <c r="I137" s="92" t="s">
        <v>1011</v>
      </c>
      <c r="J137" s="92" t="s">
        <v>1303</v>
      </c>
      <c r="K137" s="92" t="s">
        <v>1304</v>
      </c>
      <c r="L137" s="93"/>
      <c r="M137" s="93"/>
      <c r="N137" s="93"/>
      <c r="O137" s="93"/>
      <c r="P137" s="93"/>
      <c r="Q137" s="93"/>
      <c r="R137" s="93"/>
      <c r="S137" s="93"/>
      <c r="T137" s="93"/>
      <c r="U137" s="93"/>
      <c r="V137" s="93"/>
      <c r="W137" s="93"/>
      <c r="X137" s="93"/>
      <c r="Y137" s="93"/>
      <c r="Z137" s="93"/>
      <c r="AA137" s="93"/>
    </row>
    <row r="138" spans="1:27" ht="14.5">
      <c r="A138" s="18" t="s">
        <v>268</v>
      </c>
      <c r="B138" s="92" t="s">
        <v>1168</v>
      </c>
      <c r="C138" s="92" t="s">
        <v>1171</v>
      </c>
      <c r="D138" s="93"/>
      <c r="E138" s="93"/>
      <c r="F138" s="92" t="s">
        <v>51</v>
      </c>
      <c r="G138" s="92" t="s">
        <v>51</v>
      </c>
      <c r="H138" s="92" t="s">
        <v>1137</v>
      </c>
      <c r="I138" s="92" t="s">
        <v>1011</v>
      </c>
      <c r="J138" s="92" t="s">
        <v>1011</v>
      </c>
      <c r="K138" s="92" t="s">
        <v>1011</v>
      </c>
      <c r="L138" s="93"/>
      <c r="M138" s="93"/>
      <c r="N138" s="93"/>
      <c r="O138" s="93"/>
      <c r="P138" s="93"/>
      <c r="Q138" s="93"/>
      <c r="R138" s="93"/>
      <c r="S138" s="93"/>
      <c r="T138" s="93"/>
      <c r="U138" s="93"/>
      <c r="V138" s="93"/>
      <c r="W138" s="93"/>
      <c r="X138" s="93"/>
      <c r="Y138" s="93"/>
      <c r="Z138" s="93"/>
      <c r="AA138" s="93"/>
    </row>
    <row r="139" spans="1:27" ht="14.5">
      <c r="A139" s="93"/>
      <c r="B139" s="92" t="s">
        <v>1134</v>
      </c>
      <c r="C139" s="92" t="s">
        <v>1205</v>
      </c>
      <c r="D139" s="93"/>
      <c r="E139" s="93"/>
      <c r="F139" s="92" t="s">
        <v>51</v>
      </c>
      <c r="G139" s="92" t="s">
        <v>51</v>
      </c>
      <c r="H139" s="92" t="s">
        <v>1137</v>
      </c>
      <c r="I139" s="92" t="s">
        <v>1011</v>
      </c>
      <c r="J139" s="92" t="s">
        <v>1011</v>
      </c>
      <c r="K139" s="92" t="s">
        <v>1011</v>
      </c>
      <c r="L139" s="93"/>
      <c r="M139" s="93"/>
      <c r="N139" s="93"/>
      <c r="O139" s="93"/>
      <c r="P139" s="93"/>
      <c r="Q139" s="93"/>
      <c r="R139" s="93"/>
      <c r="S139" s="93"/>
      <c r="T139" s="93"/>
      <c r="U139" s="93"/>
      <c r="V139" s="93"/>
      <c r="W139" s="93"/>
      <c r="X139" s="93"/>
      <c r="Y139" s="93"/>
      <c r="Z139" s="93"/>
      <c r="AA139" s="93"/>
    </row>
    <row r="140" spans="1:27" ht="14.5">
      <c r="A140" s="93"/>
      <c r="B140" s="92" t="s">
        <v>1134</v>
      </c>
      <c r="C140" s="92" t="s">
        <v>1273</v>
      </c>
      <c r="D140" s="92" t="s">
        <v>1134</v>
      </c>
      <c r="E140" s="92" t="s">
        <v>1305</v>
      </c>
      <c r="F140" s="92" t="s">
        <v>51</v>
      </c>
      <c r="G140" s="92" t="s">
        <v>51</v>
      </c>
      <c r="H140" s="92" t="s">
        <v>1137</v>
      </c>
      <c r="I140" s="92" t="s">
        <v>1011</v>
      </c>
      <c r="J140" s="92" t="s">
        <v>1011</v>
      </c>
      <c r="K140" s="92" t="s">
        <v>1011</v>
      </c>
      <c r="L140" s="93"/>
      <c r="M140" s="93"/>
      <c r="N140" s="93"/>
      <c r="O140" s="93"/>
      <c r="P140" s="93"/>
      <c r="Q140" s="93"/>
      <c r="R140" s="93"/>
      <c r="S140" s="93"/>
      <c r="T140" s="93"/>
      <c r="U140" s="93"/>
      <c r="V140" s="93"/>
      <c r="W140" s="93"/>
      <c r="X140" s="93"/>
      <c r="Y140" s="93"/>
      <c r="Z140" s="93"/>
      <c r="AA140" s="93"/>
    </row>
    <row r="141" spans="1:27" ht="14.5">
      <c r="A141" s="90" t="s">
        <v>271</v>
      </c>
      <c r="B141" s="92" t="s">
        <v>1134</v>
      </c>
      <c r="C141" s="92" t="s">
        <v>1205</v>
      </c>
      <c r="D141" s="92" t="s">
        <v>1134</v>
      </c>
      <c r="E141" s="92" t="s">
        <v>1263</v>
      </c>
      <c r="F141" s="92" t="s">
        <v>51</v>
      </c>
      <c r="G141" s="92" t="s">
        <v>51</v>
      </c>
      <c r="H141" s="92" t="s">
        <v>1137</v>
      </c>
      <c r="I141" s="92" t="s">
        <v>1011</v>
      </c>
      <c r="J141" s="92" t="s">
        <v>1219</v>
      </c>
      <c r="K141" s="92" t="s">
        <v>1304</v>
      </c>
      <c r="L141" s="93"/>
      <c r="M141" s="93"/>
      <c r="N141" s="93"/>
      <c r="O141" s="93"/>
      <c r="P141" s="93"/>
      <c r="Q141" s="93"/>
      <c r="R141" s="93"/>
      <c r="S141" s="93"/>
      <c r="T141" s="93"/>
      <c r="U141" s="93"/>
      <c r="V141" s="93"/>
      <c r="W141" s="93"/>
      <c r="X141" s="93"/>
      <c r="Y141" s="93"/>
      <c r="Z141" s="93"/>
      <c r="AA141" s="93"/>
    </row>
    <row r="142" spans="1:27" ht="14.5">
      <c r="A142" s="93"/>
      <c r="B142" s="92" t="s">
        <v>1134</v>
      </c>
      <c r="C142" s="92" t="s">
        <v>1205</v>
      </c>
      <c r="D142" s="92" t="s">
        <v>1134</v>
      </c>
      <c r="E142" s="92" t="s">
        <v>1263</v>
      </c>
      <c r="F142" s="92" t="s">
        <v>51</v>
      </c>
      <c r="G142" s="92" t="s">
        <v>51</v>
      </c>
      <c r="H142" s="92" t="s">
        <v>1137</v>
      </c>
      <c r="I142" s="92" t="s">
        <v>1011</v>
      </c>
      <c r="J142" s="92" t="s">
        <v>1219</v>
      </c>
      <c r="K142" s="92" t="s">
        <v>1304</v>
      </c>
      <c r="L142" s="93"/>
      <c r="M142" s="93"/>
      <c r="N142" s="93"/>
      <c r="O142" s="93"/>
      <c r="P142" s="93"/>
      <c r="Q142" s="93"/>
      <c r="R142" s="93"/>
      <c r="S142" s="93"/>
      <c r="T142" s="93"/>
      <c r="U142" s="93"/>
      <c r="V142" s="93"/>
      <c r="W142" s="93"/>
      <c r="X142" s="93"/>
      <c r="Y142" s="93"/>
      <c r="Z142" s="93"/>
      <c r="AA142" s="93"/>
    </row>
    <row r="143" spans="1:27" ht="14.5">
      <c r="A143" s="90" t="s">
        <v>274</v>
      </c>
      <c r="B143" s="92" t="s">
        <v>1168</v>
      </c>
      <c r="C143" s="93"/>
      <c r="D143" s="93"/>
      <c r="E143" s="93"/>
      <c r="F143" s="92" t="s">
        <v>51</v>
      </c>
      <c r="G143" s="92" t="s">
        <v>51</v>
      </c>
      <c r="H143" s="92" t="s">
        <v>1137</v>
      </c>
      <c r="I143" s="92" t="s">
        <v>1011</v>
      </c>
      <c r="J143" s="92" t="s">
        <v>735</v>
      </c>
      <c r="K143" s="92" t="s">
        <v>1011</v>
      </c>
      <c r="L143" s="92" t="s">
        <v>1306</v>
      </c>
      <c r="M143" s="93"/>
      <c r="N143" s="93"/>
      <c r="O143" s="93"/>
      <c r="P143" s="93"/>
      <c r="Q143" s="93"/>
      <c r="R143" s="93"/>
      <c r="S143" s="93"/>
      <c r="T143" s="93"/>
      <c r="U143" s="93"/>
      <c r="V143" s="93"/>
      <c r="W143" s="93"/>
      <c r="X143" s="93"/>
      <c r="Y143" s="93"/>
      <c r="Z143" s="93"/>
      <c r="AA143" s="93"/>
    </row>
    <row r="144" spans="1:27" ht="14.5">
      <c r="A144" s="93"/>
      <c r="B144" s="92" t="s">
        <v>1307</v>
      </c>
      <c r="C144" s="93"/>
      <c r="D144" s="93"/>
      <c r="E144" s="93"/>
      <c r="F144" s="92" t="s">
        <v>51</v>
      </c>
      <c r="G144" s="92" t="s">
        <v>51</v>
      </c>
      <c r="H144" s="92" t="s">
        <v>1137</v>
      </c>
      <c r="I144" s="92" t="s">
        <v>1011</v>
      </c>
      <c r="J144" s="92" t="s">
        <v>735</v>
      </c>
      <c r="K144" s="92" t="s">
        <v>1011</v>
      </c>
      <c r="L144" s="93"/>
      <c r="M144" s="92" t="s">
        <v>1308</v>
      </c>
      <c r="N144" s="93"/>
      <c r="O144" s="93"/>
      <c r="P144" s="93"/>
      <c r="Q144" s="93"/>
      <c r="R144" s="93"/>
      <c r="S144" s="93"/>
      <c r="T144" s="93"/>
      <c r="U144" s="93"/>
      <c r="V144" s="93"/>
      <c r="W144" s="93"/>
      <c r="X144" s="93"/>
      <c r="Y144" s="93"/>
      <c r="Z144" s="93"/>
      <c r="AA144" s="93"/>
    </row>
    <row r="145" spans="1:27" ht="14.5">
      <c r="A145" s="1" t="s">
        <v>275</v>
      </c>
      <c r="B145" s="92" t="s">
        <v>1134</v>
      </c>
      <c r="C145" s="93"/>
      <c r="D145" s="93"/>
      <c r="E145" s="93"/>
      <c r="F145" s="92" t="s">
        <v>51</v>
      </c>
      <c r="G145" s="92" t="s">
        <v>51</v>
      </c>
      <c r="H145" s="92" t="s">
        <v>1137</v>
      </c>
      <c r="I145" s="92" t="s">
        <v>1011</v>
      </c>
      <c r="J145" s="92" t="s">
        <v>1011</v>
      </c>
      <c r="K145" s="92" t="s">
        <v>1011</v>
      </c>
      <c r="L145" s="93"/>
      <c r="M145" s="93"/>
      <c r="N145" s="93"/>
      <c r="O145" s="93"/>
      <c r="P145" s="93"/>
      <c r="Q145" s="93"/>
      <c r="R145" s="93"/>
      <c r="S145" s="93"/>
      <c r="T145" s="93"/>
      <c r="U145" s="93"/>
      <c r="V145" s="93"/>
      <c r="W145" s="93"/>
      <c r="X145" s="93"/>
      <c r="Y145" s="93"/>
      <c r="Z145" s="93"/>
      <c r="AA145" s="93"/>
    </row>
    <row r="146" spans="1:27" ht="14.5">
      <c r="A146" s="90" t="s">
        <v>277</v>
      </c>
      <c r="B146" s="92" t="s">
        <v>1168</v>
      </c>
      <c r="C146" s="92" t="s">
        <v>1205</v>
      </c>
      <c r="D146" s="93"/>
      <c r="E146" s="93"/>
      <c r="F146" s="92" t="s">
        <v>51</v>
      </c>
      <c r="G146" s="92" t="s">
        <v>51</v>
      </c>
      <c r="H146" s="92" t="s">
        <v>1137</v>
      </c>
      <c r="I146" s="92" t="s">
        <v>1011</v>
      </c>
      <c r="J146" s="92" t="s">
        <v>1011</v>
      </c>
      <c r="K146" s="92" t="s">
        <v>1011</v>
      </c>
      <c r="L146" s="93"/>
      <c r="M146" s="93"/>
      <c r="N146" s="93"/>
      <c r="O146" s="93"/>
      <c r="P146" s="93"/>
      <c r="Q146" s="93"/>
      <c r="R146" s="93"/>
      <c r="S146" s="93"/>
      <c r="T146" s="93"/>
      <c r="U146" s="93"/>
      <c r="V146" s="93"/>
      <c r="W146" s="93"/>
      <c r="X146" s="93"/>
      <c r="Y146" s="93"/>
      <c r="Z146" s="93"/>
      <c r="AA146" s="93"/>
    </row>
    <row r="147" spans="1:27" ht="14.5">
      <c r="A147" s="1" t="s">
        <v>278</v>
      </c>
      <c r="B147" s="92" t="s">
        <v>1309</v>
      </c>
      <c r="C147" s="93"/>
      <c r="D147" s="93"/>
      <c r="E147" s="93"/>
      <c r="F147" s="92" t="s">
        <v>51</v>
      </c>
      <c r="G147" s="92" t="s">
        <v>51</v>
      </c>
      <c r="H147" s="92" t="s">
        <v>1137</v>
      </c>
      <c r="I147" s="92" t="s">
        <v>1011</v>
      </c>
      <c r="J147" s="92" t="s">
        <v>1011</v>
      </c>
      <c r="K147" s="92" t="s">
        <v>1011</v>
      </c>
      <c r="L147" s="93"/>
      <c r="M147" s="93"/>
      <c r="N147" s="93"/>
      <c r="O147" s="93"/>
      <c r="P147" s="93"/>
      <c r="Q147" s="93"/>
      <c r="R147" s="93"/>
      <c r="S147" s="93"/>
      <c r="T147" s="93"/>
      <c r="U147" s="93"/>
      <c r="V147" s="93"/>
      <c r="W147" s="93"/>
      <c r="X147" s="93"/>
      <c r="Y147" s="93"/>
      <c r="Z147" s="93"/>
      <c r="AA147" s="93"/>
    </row>
    <row r="148" spans="1:27" ht="14.5">
      <c r="A148" s="1" t="s">
        <v>281</v>
      </c>
      <c r="B148" s="92" t="s">
        <v>1168</v>
      </c>
      <c r="C148" s="92" t="s">
        <v>1310</v>
      </c>
      <c r="D148" s="92" t="s">
        <v>1168</v>
      </c>
      <c r="E148" s="92" t="s">
        <v>1158</v>
      </c>
      <c r="F148" s="92" t="s">
        <v>51</v>
      </c>
      <c r="G148" s="92" t="s">
        <v>51</v>
      </c>
      <c r="H148" s="92" t="s">
        <v>1137</v>
      </c>
      <c r="I148" s="92" t="s">
        <v>1011</v>
      </c>
      <c r="J148" s="92" t="s">
        <v>1011</v>
      </c>
      <c r="K148" s="92" t="s">
        <v>1011</v>
      </c>
      <c r="L148" s="92" t="s">
        <v>1311</v>
      </c>
      <c r="M148" s="92" t="s">
        <v>1312</v>
      </c>
      <c r="N148" s="93"/>
      <c r="O148" s="93"/>
      <c r="P148" s="93"/>
      <c r="Q148" s="93"/>
      <c r="R148" s="93"/>
      <c r="S148" s="93"/>
      <c r="T148" s="93"/>
      <c r="U148" s="93"/>
      <c r="V148" s="93"/>
      <c r="W148" s="93"/>
      <c r="X148" s="93"/>
      <c r="Y148" s="93"/>
      <c r="Z148" s="93"/>
      <c r="AA148" s="93"/>
    </row>
    <row r="149" spans="1:27" ht="14.5">
      <c r="A149" s="1" t="s">
        <v>282</v>
      </c>
      <c r="B149" s="92" t="s">
        <v>1134</v>
      </c>
      <c r="C149" s="92" t="s">
        <v>1164</v>
      </c>
      <c r="D149" s="92" t="s">
        <v>1134</v>
      </c>
      <c r="E149" s="92" t="s">
        <v>1205</v>
      </c>
      <c r="F149" s="92" t="s">
        <v>51</v>
      </c>
      <c r="G149" s="92" t="s">
        <v>51</v>
      </c>
      <c r="H149" s="92" t="s">
        <v>1137</v>
      </c>
      <c r="I149" s="92" t="s">
        <v>1011</v>
      </c>
      <c r="J149" s="92" t="s">
        <v>1011</v>
      </c>
      <c r="K149" s="92" t="s">
        <v>1011</v>
      </c>
      <c r="L149" s="93"/>
      <c r="M149" s="93"/>
      <c r="N149" s="93"/>
      <c r="O149" s="93"/>
      <c r="P149" s="93"/>
      <c r="Q149" s="93"/>
      <c r="R149" s="93"/>
      <c r="S149" s="93"/>
      <c r="T149" s="93"/>
      <c r="U149" s="93"/>
      <c r="V149" s="93"/>
      <c r="W149" s="93"/>
      <c r="X149" s="93"/>
      <c r="Y149" s="93"/>
      <c r="Z149" s="93"/>
      <c r="AA149" s="93"/>
    </row>
    <row r="150" spans="1:27" ht="14.5">
      <c r="A150" s="14" t="s">
        <v>284</v>
      </c>
      <c r="B150" s="92" t="s">
        <v>1168</v>
      </c>
      <c r="C150" s="92" t="s">
        <v>1313</v>
      </c>
      <c r="D150" s="92" t="s">
        <v>1168</v>
      </c>
      <c r="E150" s="92" t="s">
        <v>1314</v>
      </c>
      <c r="F150" s="92" t="s">
        <v>51</v>
      </c>
      <c r="G150" s="92" t="s">
        <v>51</v>
      </c>
      <c r="H150" s="92" t="s">
        <v>1137</v>
      </c>
      <c r="I150" s="92" t="s">
        <v>1011</v>
      </c>
      <c r="J150" s="92" t="s">
        <v>1315</v>
      </c>
      <c r="K150" s="92" t="s">
        <v>1239</v>
      </c>
      <c r="L150" s="93"/>
      <c r="M150" s="92" t="s">
        <v>1316</v>
      </c>
      <c r="N150" s="93"/>
      <c r="O150" s="93"/>
      <c r="P150" s="93"/>
      <c r="Q150" s="93"/>
      <c r="R150" s="93"/>
      <c r="S150" s="93"/>
      <c r="T150" s="93"/>
      <c r="U150" s="93"/>
      <c r="V150" s="93"/>
      <c r="W150" s="93"/>
      <c r="X150" s="93"/>
      <c r="Y150" s="93"/>
      <c r="Z150" s="93"/>
      <c r="AA150" s="93"/>
    </row>
    <row r="151" spans="1:27" ht="14.5">
      <c r="A151" s="1"/>
      <c r="B151" s="92"/>
      <c r="C151" s="92"/>
      <c r="D151" s="92"/>
      <c r="E151" s="92"/>
      <c r="F151" s="92"/>
      <c r="G151" s="92"/>
      <c r="H151" s="92"/>
      <c r="I151" s="92"/>
      <c r="J151" s="92"/>
      <c r="K151" s="92"/>
      <c r="L151" s="93"/>
      <c r="M151" s="93"/>
      <c r="N151" s="93"/>
      <c r="O151" s="93"/>
      <c r="P151" s="93"/>
      <c r="Q151" s="93"/>
      <c r="R151" s="93"/>
      <c r="S151" s="93"/>
      <c r="T151" s="93"/>
      <c r="U151" s="93"/>
      <c r="V151" s="93"/>
      <c r="W151" s="93"/>
      <c r="X151" s="93"/>
      <c r="Y151" s="93"/>
      <c r="Z151" s="93"/>
      <c r="AA151" s="93"/>
    </row>
    <row r="152" spans="1:27" ht="14.5">
      <c r="A152" s="92"/>
      <c r="B152" s="92"/>
      <c r="C152" s="92"/>
      <c r="D152" s="93"/>
      <c r="E152" s="93"/>
      <c r="F152" s="92"/>
      <c r="G152" s="92"/>
      <c r="H152" s="92"/>
      <c r="I152" s="92"/>
      <c r="J152" s="92"/>
      <c r="K152" s="92"/>
      <c r="L152" s="93"/>
      <c r="M152" s="93"/>
      <c r="N152" s="93"/>
      <c r="O152" s="93"/>
      <c r="P152" s="93"/>
      <c r="Q152" s="93"/>
      <c r="R152" s="93"/>
      <c r="S152" s="93"/>
      <c r="T152" s="93"/>
      <c r="U152" s="93"/>
      <c r="V152" s="93"/>
      <c r="W152" s="93"/>
      <c r="X152" s="93"/>
      <c r="Y152" s="93"/>
      <c r="Z152" s="93"/>
      <c r="AA152" s="93"/>
    </row>
    <row r="153" spans="1:27" ht="14.5">
      <c r="A153" s="90" t="s">
        <v>290</v>
      </c>
      <c r="B153" s="92" t="s">
        <v>1145</v>
      </c>
      <c r="C153" s="93"/>
      <c r="D153" s="93"/>
      <c r="E153" s="93"/>
      <c r="F153" s="92" t="s">
        <v>51</v>
      </c>
      <c r="G153" s="92" t="s">
        <v>51</v>
      </c>
      <c r="H153" s="92" t="s">
        <v>1137</v>
      </c>
      <c r="I153" s="92" t="s">
        <v>1011</v>
      </c>
      <c r="J153" s="92" t="s">
        <v>1011</v>
      </c>
      <c r="K153" s="92" t="s">
        <v>1011</v>
      </c>
      <c r="L153" s="93"/>
      <c r="M153" s="93"/>
      <c r="N153" s="92" t="s">
        <v>249</v>
      </c>
      <c r="O153" s="93"/>
      <c r="P153" s="93"/>
      <c r="Q153" s="93"/>
      <c r="R153" s="93"/>
      <c r="S153" s="93"/>
      <c r="T153" s="93"/>
      <c r="U153" s="93"/>
      <c r="V153" s="93"/>
      <c r="W153" s="93"/>
      <c r="X153" s="93"/>
      <c r="Y153" s="93"/>
      <c r="Z153" s="93"/>
      <c r="AA153" s="93"/>
    </row>
    <row r="154" spans="1:27" ht="14.5">
      <c r="A154" s="1" t="s">
        <v>294</v>
      </c>
      <c r="B154" s="2" t="s">
        <v>1320</v>
      </c>
      <c r="C154" s="93"/>
      <c r="D154" s="93"/>
      <c r="E154" s="93"/>
      <c r="F154" s="92" t="s">
        <v>1321</v>
      </c>
      <c r="G154" s="92" t="s">
        <v>1321</v>
      </c>
      <c r="H154" s="92" t="s">
        <v>1137</v>
      </c>
      <c r="I154" s="92" t="s">
        <v>1011</v>
      </c>
      <c r="J154" s="92" t="s">
        <v>1011</v>
      </c>
      <c r="K154" s="92" t="s">
        <v>1011</v>
      </c>
      <c r="L154" s="93"/>
      <c r="M154" s="93"/>
      <c r="N154" s="92"/>
      <c r="O154" s="93"/>
      <c r="P154" s="93"/>
      <c r="Q154" s="93"/>
      <c r="R154" s="93"/>
      <c r="S154" s="93"/>
      <c r="T154" s="93"/>
      <c r="U154" s="93"/>
      <c r="V154" s="93"/>
      <c r="W154" s="93"/>
      <c r="X154" s="93"/>
      <c r="Y154" s="93"/>
      <c r="Z154" s="93"/>
      <c r="AA154" s="93"/>
    </row>
    <row r="155" spans="1:27" ht="14.5">
      <c r="A155" s="90" t="s">
        <v>298</v>
      </c>
      <c r="B155" s="92" t="s">
        <v>1134</v>
      </c>
      <c r="C155" s="93"/>
      <c r="D155" s="93"/>
      <c r="E155" s="93"/>
      <c r="F155" s="92" t="s">
        <v>51</v>
      </c>
      <c r="G155" s="92" t="s">
        <v>51</v>
      </c>
      <c r="H155" s="92" t="s">
        <v>1137</v>
      </c>
      <c r="I155" s="92" t="s">
        <v>1011</v>
      </c>
      <c r="J155" s="92" t="s">
        <v>1011</v>
      </c>
      <c r="K155" s="92" t="s">
        <v>1011</v>
      </c>
      <c r="L155" s="93"/>
      <c r="M155" s="93"/>
      <c r="N155" s="92"/>
      <c r="O155" s="93"/>
      <c r="P155" s="93"/>
      <c r="Q155" s="93"/>
      <c r="R155" s="93"/>
      <c r="S155" s="93"/>
      <c r="T155" s="93"/>
      <c r="U155" s="93"/>
      <c r="V155" s="93"/>
      <c r="W155" s="93"/>
      <c r="X155" s="93"/>
      <c r="Y155" s="93"/>
      <c r="Z155" s="93"/>
      <c r="AA155" s="93"/>
    </row>
    <row r="157" spans="1:27" ht="14.5">
      <c r="A157" s="22" t="s">
        <v>305</v>
      </c>
      <c r="B157" s="92" t="s">
        <v>1168</v>
      </c>
      <c r="C157" s="92" t="s">
        <v>1148</v>
      </c>
      <c r="D157" s="93"/>
      <c r="E157" s="93"/>
      <c r="F157" s="92" t="s">
        <v>51</v>
      </c>
      <c r="G157" s="92" t="s">
        <v>51</v>
      </c>
      <c r="H157" s="92" t="s">
        <v>1137</v>
      </c>
      <c r="I157" s="92" t="s">
        <v>1011</v>
      </c>
      <c r="J157" s="92" t="s">
        <v>1219</v>
      </c>
      <c r="K157" s="92" t="s">
        <v>661</v>
      </c>
      <c r="L157" s="92" t="s">
        <v>661</v>
      </c>
      <c r="M157" s="93"/>
      <c r="N157" s="92"/>
      <c r="O157" s="93"/>
      <c r="P157" s="93"/>
      <c r="Q157" s="93"/>
      <c r="R157" s="93"/>
      <c r="S157" s="93"/>
      <c r="T157" s="93"/>
      <c r="U157" s="93"/>
      <c r="V157" s="93"/>
      <c r="W157" s="93"/>
      <c r="X157" s="93"/>
      <c r="Y157" s="93"/>
      <c r="Z157" s="93"/>
      <c r="AA157" s="93"/>
    </row>
    <row r="158" spans="1:27" ht="14.5">
      <c r="A158" s="22"/>
      <c r="B158" s="92" t="s">
        <v>1134</v>
      </c>
      <c r="C158" s="92" t="s">
        <v>1148</v>
      </c>
      <c r="D158" s="93"/>
      <c r="E158" s="93"/>
      <c r="F158" s="92" t="s">
        <v>51</v>
      </c>
      <c r="G158" s="92" t="s">
        <v>51</v>
      </c>
      <c r="H158" s="92" t="s">
        <v>1137</v>
      </c>
      <c r="I158" s="92" t="s">
        <v>1011</v>
      </c>
      <c r="J158" s="92" t="s">
        <v>1219</v>
      </c>
      <c r="K158" s="92" t="s">
        <v>661</v>
      </c>
      <c r="L158" s="93"/>
      <c r="M158" s="93"/>
      <c r="N158" s="92"/>
      <c r="O158" s="93"/>
      <c r="P158" s="93"/>
      <c r="Q158" s="93"/>
      <c r="R158" s="93"/>
      <c r="S158" s="93"/>
      <c r="T158" s="93"/>
      <c r="U158" s="93"/>
      <c r="V158" s="93"/>
      <c r="W158" s="93"/>
      <c r="X158" s="93"/>
      <c r="Y158" s="93"/>
      <c r="Z158" s="93"/>
      <c r="AA158" s="93"/>
    </row>
    <row r="159" spans="1:27" ht="14.5">
      <c r="A159" s="22" t="s">
        <v>306</v>
      </c>
      <c r="B159" s="92" t="s">
        <v>1134</v>
      </c>
      <c r="C159" s="93"/>
      <c r="D159" s="93"/>
      <c r="E159" s="93"/>
      <c r="F159" s="92" t="s">
        <v>51</v>
      </c>
      <c r="G159" s="92" t="s">
        <v>51</v>
      </c>
      <c r="H159" s="92" t="s">
        <v>1137</v>
      </c>
      <c r="I159" s="92" t="s">
        <v>1011</v>
      </c>
      <c r="J159" s="92" t="s">
        <v>1011</v>
      </c>
      <c r="K159" s="92" t="s">
        <v>1011</v>
      </c>
      <c r="L159" s="93"/>
      <c r="M159" s="92" t="s">
        <v>1322</v>
      </c>
      <c r="N159" s="92"/>
      <c r="O159" s="93"/>
      <c r="P159" s="93"/>
      <c r="Q159" s="93"/>
      <c r="R159" s="93"/>
      <c r="S159" s="93"/>
      <c r="T159" s="93"/>
      <c r="U159" s="93"/>
      <c r="V159" s="93"/>
      <c r="W159" s="93"/>
      <c r="X159" s="93"/>
      <c r="Y159" s="93"/>
      <c r="Z159" s="93"/>
      <c r="AA159" s="93"/>
    </row>
    <row r="160" spans="1:27" ht="14.5">
      <c r="A160" s="22" t="s">
        <v>307</v>
      </c>
      <c r="B160" s="92" t="s">
        <v>1255</v>
      </c>
      <c r="C160" s="93"/>
      <c r="D160" s="93"/>
      <c r="E160" s="93"/>
      <c r="F160" s="92" t="s">
        <v>51</v>
      </c>
      <c r="G160" s="92" t="s">
        <v>51</v>
      </c>
      <c r="H160" s="92" t="s">
        <v>1137</v>
      </c>
      <c r="I160" s="92" t="s">
        <v>1011</v>
      </c>
      <c r="J160" s="92" t="s">
        <v>1011</v>
      </c>
      <c r="K160" s="92" t="s">
        <v>1011</v>
      </c>
      <c r="L160" s="93"/>
      <c r="M160" s="93"/>
      <c r="N160" s="92"/>
      <c r="O160" s="93"/>
      <c r="P160" s="93"/>
      <c r="Q160" s="93"/>
      <c r="R160" s="93"/>
      <c r="S160" s="93"/>
      <c r="T160" s="93"/>
      <c r="U160" s="93"/>
      <c r="V160" s="93"/>
      <c r="W160" s="93"/>
      <c r="X160" s="93"/>
      <c r="Y160" s="93"/>
      <c r="Z160" s="93"/>
      <c r="AA160" s="93"/>
    </row>
    <row r="161" spans="1:27" ht="14.5">
      <c r="A161" s="22" t="s">
        <v>310</v>
      </c>
      <c r="B161" s="92" t="s">
        <v>1150</v>
      </c>
      <c r="C161" s="93"/>
      <c r="D161" s="93"/>
      <c r="E161" s="93"/>
      <c r="F161" s="92" t="s">
        <v>51</v>
      </c>
      <c r="G161" s="92" t="s">
        <v>51</v>
      </c>
      <c r="H161" s="92" t="s">
        <v>1137</v>
      </c>
      <c r="I161" s="92" t="s">
        <v>1011</v>
      </c>
      <c r="J161" s="92" t="s">
        <v>1011</v>
      </c>
      <c r="K161" s="92" t="s">
        <v>1011</v>
      </c>
      <c r="L161" s="93"/>
      <c r="M161" s="93"/>
      <c r="N161" s="92"/>
      <c r="O161" s="93"/>
      <c r="P161" s="93"/>
      <c r="Q161" s="93"/>
      <c r="R161" s="93"/>
      <c r="S161" s="93"/>
      <c r="T161" s="93"/>
      <c r="U161" s="93"/>
      <c r="V161" s="93"/>
      <c r="W161" s="93"/>
      <c r="X161" s="93"/>
      <c r="Y161" s="93"/>
      <c r="Z161" s="93"/>
      <c r="AA161" s="93"/>
    </row>
    <row r="162" spans="1:27" ht="14.5">
      <c r="A162" s="22" t="s">
        <v>313</v>
      </c>
      <c r="B162" s="92" t="s">
        <v>1134</v>
      </c>
      <c r="C162" s="92" t="s">
        <v>1142</v>
      </c>
      <c r="D162" s="92" t="s">
        <v>1134</v>
      </c>
      <c r="E162" s="93"/>
      <c r="F162" s="92" t="s">
        <v>51</v>
      </c>
      <c r="G162" s="92" t="s">
        <v>51</v>
      </c>
      <c r="H162" s="92" t="s">
        <v>1137</v>
      </c>
      <c r="I162" s="92" t="s">
        <v>36</v>
      </c>
      <c r="J162" s="92" t="s">
        <v>1011</v>
      </c>
      <c r="K162" s="92" t="s">
        <v>1011</v>
      </c>
      <c r="L162" s="93"/>
      <c r="M162" s="92" t="s">
        <v>1323</v>
      </c>
      <c r="N162" s="92"/>
      <c r="O162" s="93"/>
      <c r="P162" s="93"/>
      <c r="Q162" s="93"/>
      <c r="R162" s="93"/>
      <c r="S162" s="93"/>
      <c r="T162" s="93"/>
      <c r="U162" s="93"/>
      <c r="V162" s="93"/>
      <c r="W162" s="93"/>
      <c r="X162" s="93"/>
      <c r="Y162" s="93"/>
      <c r="Z162" s="93"/>
      <c r="AA162" s="93"/>
    </row>
    <row r="163" spans="1:27" ht="14.5">
      <c r="A163" s="22" t="s">
        <v>314</v>
      </c>
      <c r="B163" s="92" t="s">
        <v>1324</v>
      </c>
      <c r="C163" s="92" t="s">
        <v>1313</v>
      </c>
      <c r="D163" s="93"/>
      <c r="E163" s="93"/>
      <c r="F163" s="92" t="s">
        <v>51</v>
      </c>
      <c r="G163" s="92" t="s">
        <v>51</v>
      </c>
      <c r="H163" s="92" t="s">
        <v>1137</v>
      </c>
      <c r="I163" s="92" t="s">
        <v>1011</v>
      </c>
      <c r="J163" s="92" t="s">
        <v>1011</v>
      </c>
      <c r="K163" s="92" t="s">
        <v>1011</v>
      </c>
      <c r="L163" s="93"/>
      <c r="M163" s="93"/>
      <c r="N163" s="92"/>
      <c r="O163" s="93"/>
      <c r="P163" s="93"/>
      <c r="Q163" s="93"/>
      <c r="R163" s="93"/>
      <c r="S163" s="93"/>
      <c r="T163" s="93"/>
      <c r="U163" s="93"/>
      <c r="V163" s="93"/>
      <c r="W163" s="93"/>
      <c r="X163" s="93"/>
      <c r="Y163" s="93"/>
      <c r="Z163" s="93"/>
      <c r="AA163" s="93"/>
    </row>
    <row r="164" spans="1:27" ht="14.5">
      <c r="A164" s="22" t="s">
        <v>316</v>
      </c>
      <c r="B164" s="92" t="s">
        <v>1325</v>
      </c>
      <c r="C164" s="92" t="s">
        <v>1326</v>
      </c>
      <c r="D164" s="93"/>
      <c r="E164" s="93"/>
      <c r="F164" s="92" t="s">
        <v>51</v>
      </c>
      <c r="G164" s="92" t="s">
        <v>51</v>
      </c>
      <c r="H164" s="92" t="s">
        <v>1137</v>
      </c>
      <c r="I164" s="92" t="s">
        <v>1011</v>
      </c>
      <c r="J164" s="92" t="s">
        <v>661</v>
      </c>
      <c r="K164" s="92" t="s">
        <v>735</v>
      </c>
      <c r="L164" s="93"/>
      <c r="M164" s="93"/>
      <c r="N164" s="93"/>
      <c r="O164" s="93"/>
      <c r="P164" s="93"/>
      <c r="Q164" s="93"/>
      <c r="R164" s="93"/>
      <c r="S164" s="93"/>
      <c r="T164" s="93"/>
      <c r="U164" s="93"/>
      <c r="V164" s="93"/>
      <c r="W164" s="93"/>
      <c r="X164" s="93"/>
      <c r="Y164" s="93"/>
      <c r="Z164" s="93"/>
      <c r="AA164" s="93"/>
    </row>
    <row r="165" spans="1:27" ht="14.5">
      <c r="A165" s="22" t="s">
        <v>318</v>
      </c>
      <c r="B165" s="92" t="s">
        <v>1327</v>
      </c>
      <c r="C165" s="93"/>
      <c r="D165" s="93"/>
      <c r="E165" s="93"/>
      <c r="F165" s="92" t="s">
        <v>51</v>
      </c>
      <c r="G165" s="92" t="s">
        <v>51</v>
      </c>
      <c r="H165" s="92" t="s">
        <v>1137</v>
      </c>
      <c r="I165" s="92" t="s">
        <v>1011</v>
      </c>
      <c r="J165" s="92" t="s">
        <v>1011</v>
      </c>
      <c r="K165" s="92" t="s">
        <v>1011</v>
      </c>
      <c r="L165" s="93"/>
      <c r="M165" s="93"/>
      <c r="N165" s="93"/>
      <c r="O165" s="93"/>
      <c r="P165" s="93"/>
      <c r="Q165" s="93"/>
      <c r="R165" s="93"/>
      <c r="S165" s="93"/>
      <c r="T165" s="93"/>
      <c r="U165" s="93"/>
      <c r="V165" s="93"/>
      <c r="W165" s="93"/>
      <c r="X165" s="93"/>
      <c r="Y165" s="93"/>
      <c r="Z165" s="93"/>
      <c r="AA165" s="93"/>
    </row>
    <row r="166" spans="1:27" ht="14.5">
      <c r="A166" s="22" t="s">
        <v>319</v>
      </c>
      <c r="B166" s="92" t="s">
        <v>1134</v>
      </c>
      <c r="C166" s="93"/>
      <c r="D166" s="93"/>
      <c r="E166" s="93"/>
      <c r="F166" s="92" t="s">
        <v>51</v>
      </c>
      <c r="G166" s="92" t="s">
        <v>51</v>
      </c>
      <c r="H166" s="92" t="s">
        <v>1137</v>
      </c>
      <c r="I166" s="92" t="s">
        <v>1011</v>
      </c>
      <c r="J166" s="92" t="s">
        <v>1011</v>
      </c>
      <c r="K166" s="92" t="s">
        <v>1011</v>
      </c>
      <c r="L166" s="93"/>
      <c r="M166" s="93"/>
      <c r="N166" s="93"/>
      <c r="O166" s="93"/>
      <c r="P166" s="93"/>
      <c r="Q166" s="93"/>
      <c r="R166" s="93"/>
      <c r="S166" s="93"/>
      <c r="T166" s="93"/>
      <c r="U166" s="93"/>
      <c r="V166" s="93"/>
      <c r="W166" s="93"/>
      <c r="X166" s="93"/>
      <c r="Y166" s="93"/>
      <c r="Z166" s="93"/>
      <c r="AA166" s="93"/>
    </row>
    <row r="167" spans="1:27" ht="14.5">
      <c r="A167" s="22" t="s">
        <v>320</v>
      </c>
      <c r="B167" s="92" t="s">
        <v>1168</v>
      </c>
      <c r="C167" s="92" t="s">
        <v>1236</v>
      </c>
      <c r="D167" s="92" t="s">
        <v>1168</v>
      </c>
      <c r="E167" s="92" t="s">
        <v>1328</v>
      </c>
      <c r="F167" s="92" t="s">
        <v>51</v>
      </c>
      <c r="G167" s="92" t="s">
        <v>51</v>
      </c>
      <c r="H167" s="92" t="s">
        <v>1137</v>
      </c>
      <c r="I167" s="92" t="s">
        <v>1011</v>
      </c>
      <c r="J167" s="92" t="s">
        <v>1329</v>
      </c>
      <c r="K167" s="92" t="s">
        <v>735</v>
      </c>
      <c r="L167" s="92" t="s">
        <v>661</v>
      </c>
      <c r="M167" s="93"/>
      <c r="N167" s="93"/>
      <c r="O167" s="93"/>
      <c r="P167" s="93"/>
      <c r="Q167" s="93"/>
      <c r="R167" s="93"/>
      <c r="S167" s="93"/>
      <c r="T167" s="93"/>
      <c r="U167" s="93"/>
      <c r="V167" s="93"/>
      <c r="W167" s="93"/>
      <c r="X167" s="93"/>
      <c r="Y167" s="93"/>
      <c r="Z167" s="93"/>
      <c r="AA167" s="93"/>
    </row>
    <row r="168" spans="1:27" ht="14.5">
      <c r="A168" s="22"/>
      <c r="B168" s="92" t="s">
        <v>1134</v>
      </c>
      <c r="C168" s="92" t="s">
        <v>1236</v>
      </c>
      <c r="D168" s="92" t="s">
        <v>1168</v>
      </c>
      <c r="E168" s="92" t="s">
        <v>1176</v>
      </c>
      <c r="F168" s="92" t="s">
        <v>51</v>
      </c>
      <c r="G168" s="92" t="s">
        <v>51</v>
      </c>
      <c r="H168" s="92" t="s">
        <v>1137</v>
      </c>
      <c r="I168" s="92" t="s">
        <v>1011</v>
      </c>
      <c r="J168" s="92" t="s">
        <v>735</v>
      </c>
      <c r="K168" s="92" t="s">
        <v>1011</v>
      </c>
      <c r="L168" s="93"/>
      <c r="M168" s="93"/>
      <c r="N168" s="93"/>
      <c r="O168" s="93"/>
      <c r="P168" s="93"/>
      <c r="Q168" s="93"/>
      <c r="R168" s="93"/>
      <c r="S168" s="93"/>
      <c r="T168" s="93"/>
      <c r="U168" s="93"/>
      <c r="V168" s="93"/>
      <c r="W168" s="93"/>
      <c r="X168" s="93"/>
      <c r="Y168" s="93"/>
      <c r="Z168" s="93"/>
      <c r="AA168" s="93"/>
    </row>
    <row r="169" spans="1:27" ht="14.5">
      <c r="A169" s="22" t="s">
        <v>321</v>
      </c>
      <c r="B169" s="92" t="s">
        <v>1330</v>
      </c>
      <c r="C169" s="92" t="s">
        <v>1135</v>
      </c>
      <c r="D169" s="92" t="s">
        <v>1330</v>
      </c>
      <c r="E169" s="92" t="s">
        <v>1164</v>
      </c>
      <c r="F169" s="92" t="s">
        <v>51</v>
      </c>
      <c r="G169" s="92" t="s">
        <v>51</v>
      </c>
      <c r="H169" s="92" t="s">
        <v>1137</v>
      </c>
      <c r="I169" s="92" t="s">
        <v>1011</v>
      </c>
      <c r="J169" s="92" t="s">
        <v>1011</v>
      </c>
      <c r="K169" s="92" t="s">
        <v>1011</v>
      </c>
      <c r="L169" s="92" t="s">
        <v>1331</v>
      </c>
      <c r="M169" s="93"/>
      <c r="N169" s="93"/>
      <c r="O169" s="93"/>
      <c r="P169" s="93"/>
      <c r="Q169" s="93"/>
      <c r="R169" s="93"/>
      <c r="S169" s="93"/>
      <c r="T169" s="93"/>
      <c r="U169" s="93"/>
      <c r="V169" s="93"/>
      <c r="W169" s="93"/>
      <c r="X169" s="93"/>
      <c r="Y169" s="93"/>
      <c r="Z169" s="93"/>
      <c r="AA169" s="93"/>
    </row>
    <row r="170" spans="1:27" ht="14.5">
      <c r="A170" s="22" t="s">
        <v>323</v>
      </c>
      <c r="B170" s="92" t="s">
        <v>1332</v>
      </c>
      <c r="C170" s="92" t="s">
        <v>1194</v>
      </c>
      <c r="D170" s="93"/>
      <c r="E170" s="93"/>
      <c r="F170" s="92" t="s">
        <v>51</v>
      </c>
      <c r="G170" s="92" t="s">
        <v>51</v>
      </c>
      <c r="H170" s="92" t="s">
        <v>1137</v>
      </c>
      <c r="I170" s="92" t="s">
        <v>1011</v>
      </c>
      <c r="J170" s="92" t="s">
        <v>735</v>
      </c>
      <c r="K170" s="92" t="s">
        <v>735</v>
      </c>
      <c r="L170" s="93"/>
      <c r="M170" s="93"/>
      <c r="N170" s="93"/>
      <c r="O170" s="93"/>
      <c r="P170" s="93"/>
      <c r="Q170" s="93"/>
      <c r="R170" s="93"/>
      <c r="S170" s="93"/>
      <c r="T170" s="93"/>
      <c r="U170" s="93"/>
      <c r="V170" s="93"/>
      <c r="W170" s="93"/>
      <c r="X170" s="93"/>
      <c r="Y170" s="93"/>
      <c r="Z170" s="93"/>
      <c r="AA170" s="93"/>
    </row>
    <row r="171" spans="1:27" ht="14.5">
      <c r="A171" s="22" t="s">
        <v>326</v>
      </c>
      <c r="B171" s="92" t="s">
        <v>1333</v>
      </c>
      <c r="C171" s="92" t="s">
        <v>1334</v>
      </c>
      <c r="D171" s="92" t="s">
        <v>1333</v>
      </c>
      <c r="E171" s="92" t="s">
        <v>1335</v>
      </c>
      <c r="F171" s="92" t="s">
        <v>51</v>
      </c>
      <c r="G171" s="92" t="s">
        <v>51</v>
      </c>
      <c r="H171" s="92" t="s">
        <v>1137</v>
      </c>
      <c r="I171" s="92" t="s">
        <v>1011</v>
      </c>
      <c r="J171" s="92" t="s">
        <v>1336</v>
      </c>
      <c r="K171" s="92" t="s">
        <v>661</v>
      </c>
      <c r="L171" s="93"/>
      <c r="M171" s="93"/>
      <c r="N171" s="93"/>
      <c r="O171" s="93"/>
      <c r="P171" s="93"/>
      <c r="Q171" s="93"/>
      <c r="R171" s="93"/>
      <c r="S171" s="93"/>
      <c r="T171" s="93"/>
      <c r="U171" s="93"/>
      <c r="V171" s="93"/>
      <c r="W171" s="93"/>
      <c r="X171" s="93"/>
      <c r="Y171" s="93"/>
      <c r="Z171" s="93"/>
      <c r="AA171" s="93"/>
    </row>
    <row r="172" spans="1:27" ht="14.5">
      <c r="A172" s="22" t="s">
        <v>327</v>
      </c>
      <c r="B172" s="92" t="s">
        <v>1011</v>
      </c>
      <c r="C172" s="93"/>
      <c r="D172" s="93"/>
      <c r="E172" s="93"/>
      <c r="F172" s="92" t="s">
        <v>51</v>
      </c>
      <c r="G172" s="92" t="s">
        <v>51</v>
      </c>
      <c r="H172" s="92" t="s">
        <v>1137</v>
      </c>
      <c r="I172" s="92" t="s">
        <v>1011</v>
      </c>
      <c r="J172" s="92" t="s">
        <v>1011</v>
      </c>
      <c r="K172" s="92" t="s">
        <v>1011</v>
      </c>
      <c r="L172" s="93"/>
      <c r="M172" s="93"/>
      <c r="N172" s="93"/>
      <c r="O172" s="93"/>
      <c r="P172" s="93"/>
      <c r="Q172" s="93"/>
      <c r="R172" s="93"/>
      <c r="S172" s="93"/>
      <c r="T172" s="93"/>
      <c r="U172" s="93"/>
      <c r="V172" s="93"/>
      <c r="W172" s="93"/>
      <c r="X172" s="93"/>
      <c r="Y172" s="93"/>
      <c r="Z172" s="93"/>
      <c r="AA172" s="93"/>
    </row>
    <row r="173" spans="1:27" ht="14.5">
      <c r="A173" s="22" t="s">
        <v>328</v>
      </c>
      <c r="B173" s="92" t="s">
        <v>1337</v>
      </c>
      <c r="C173" s="93"/>
      <c r="D173" s="93"/>
      <c r="E173" s="93"/>
      <c r="F173" s="92" t="s">
        <v>51</v>
      </c>
      <c r="G173" s="92" t="s">
        <v>51</v>
      </c>
      <c r="H173" s="92" t="s">
        <v>1137</v>
      </c>
      <c r="I173" s="92" t="s">
        <v>1011</v>
      </c>
      <c r="J173" s="92" t="s">
        <v>1338</v>
      </c>
      <c r="K173" s="92" t="s">
        <v>1011</v>
      </c>
      <c r="L173" s="93"/>
      <c r="M173" s="93"/>
      <c r="N173" s="93"/>
      <c r="O173" s="93"/>
      <c r="P173" s="93"/>
      <c r="Q173" s="93"/>
      <c r="R173" s="93"/>
      <c r="S173" s="93"/>
      <c r="T173" s="93"/>
      <c r="U173" s="93"/>
      <c r="V173" s="93"/>
      <c r="W173" s="93"/>
      <c r="X173" s="93"/>
      <c r="Y173" s="93"/>
      <c r="Z173" s="93"/>
      <c r="AA173" s="93"/>
    </row>
    <row r="174" spans="1:27" ht="14.5">
      <c r="A174" s="22" t="s">
        <v>329</v>
      </c>
      <c r="B174" s="92" t="s">
        <v>1339</v>
      </c>
      <c r="C174" s="92" t="s">
        <v>1192</v>
      </c>
      <c r="D174" s="93"/>
      <c r="E174" s="93"/>
      <c r="F174" s="92" t="s">
        <v>51</v>
      </c>
      <c r="G174" s="92" t="s">
        <v>51</v>
      </c>
      <c r="H174" s="92" t="s">
        <v>1137</v>
      </c>
      <c r="I174" s="92" t="s">
        <v>1011</v>
      </c>
      <c r="J174" s="92" t="s">
        <v>1340</v>
      </c>
      <c r="K174" s="92" t="s">
        <v>735</v>
      </c>
      <c r="L174" s="93"/>
      <c r="M174" s="93"/>
      <c r="N174" s="93"/>
      <c r="O174" s="93"/>
      <c r="P174" s="93"/>
      <c r="Q174" s="93"/>
      <c r="R174" s="93"/>
      <c r="S174" s="93"/>
      <c r="T174" s="93"/>
      <c r="U174" s="93"/>
      <c r="V174" s="93"/>
      <c r="W174" s="93"/>
      <c r="X174" s="93"/>
      <c r="Y174" s="93"/>
      <c r="Z174" s="93"/>
      <c r="AA174" s="93"/>
    </row>
    <row r="175" spans="1:27" ht="14.5">
      <c r="A175" s="92"/>
      <c r="B175" s="92" t="s">
        <v>1150</v>
      </c>
      <c r="C175" s="92" t="s">
        <v>1341</v>
      </c>
      <c r="D175" s="92" t="s">
        <v>1150</v>
      </c>
      <c r="E175" s="92" t="s">
        <v>1342</v>
      </c>
      <c r="F175" s="92" t="s">
        <v>51</v>
      </c>
      <c r="G175" s="92" t="s">
        <v>51</v>
      </c>
      <c r="H175" s="92" t="s">
        <v>1137</v>
      </c>
      <c r="I175" s="92" t="s">
        <v>1011</v>
      </c>
      <c r="J175" s="92" t="s">
        <v>1340</v>
      </c>
      <c r="K175" s="92" t="s">
        <v>735</v>
      </c>
      <c r="L175" s="93"/>
      <c r="M175" s="93"/>
      <c r="N175" s="93"/>
      <c r="O175" s="93"/>
      <c r="P175" s="93"/>
      <c r="Q175" s="93"/>
      <c r="R175" s="93"/>
      <c r="S175" s="93"/>
      <c r="T175" s="93"/>
      <c r="U175" s="93"/>
      <c r="V175" s="93"/>
      <c r="W175" s="93"/>
      <c r="X175" s="93"/>
      <c r="Y175" s="93"/>
      <c r="Z175" s="93"/>
      <c r="AA175" s="93"/>
    </row>
    <row r="176" spans="1:27" ht="14.5">
      <c r="A176" s="24" t="s">
        <v>331</v>
      </c>
      <c r="B176" s="92" t="s">
        <v>1343</v>
      </c>
      <c r="C176" s="93"/>
      <c r="D176" s="93"/>
      <c r="E176" s="93"/>
      <c r="F176" s="92" t="s">
        <v>51</v>
      </c>
      <c r="G176" s="92" t="s">
        <v>51</v>
      </c>
      <c r="H176" s="92" t="s">
        <v>1137</v>
      </c>
      <c r="I176" s="92" t="s">
        <v>1011</v>
      </c>
      <c r="J176" s="92" t="s">
        <v>1011</v>
      </c>
      <c r="K176" s="92" t="s">
        <v>1344</v>
      </c>
      <c r="L176" s="93"/>
      <c r="M176" s="93"/>
      <c r="N176" s="93"/>
      <c r="O176" s="93"/>
      <c r="P176" s="93"/>
      <c r="Q176" s="93"/>
      <c r="R176" s="93"/>
      <c r="S176" s="93"/>
      <c r="T176" s="93"/>
      <c r="U176" s="93"/>
      <c r="V176" s="93"/>
      <c r="W176" s="93"/>
      <c r="X176" s="93"/>
      <c r="Y176" s="93"/>
      <c r="Z176" s="93"/>
      <c r="AA176" s="93"/>
    </row>
    <row r="177" spans="1:27" ht="14.5">
      <c r="A177" s="24" t="s">
        <v>334</v>
      </c>
      <c r="B177" s="92" t="s">
        <v>1011</v>
      </c>
      <c r="C177" s="93"/>
      <c r="D177" s="93"/>
      <c r="E177" s="93"/>
      <c r="F177" s="92" t="s">
        <v>51</v>
      </c>
      <c r="G177" s="92" t="s">
        <v>51</v>
      </c>
      <c r="H177" s="92" t="s">
        <v>1137</v>
      </c>
      <c r="I177" s="92" t="s">
        <v>1011</v>
      </c>
      <c r="J177" s="92" t="s">
        <v>1011</v>
      </c>
      <c r="K177" s="92" t="s">
        <v>1011</v>
      </c>
      <c r="L177" s="92" t="s">
        <v>1345</v>
      </c>
      <c r="M177" s="93"/>
      <c r="N177" s="93"/>
      <c r="O177" s="93"/>
      <c r="P177" s="93"/>
      <c r="Q177" s="93"/>
      <c r="R177" s="93"/>
      <c r="S177" s="93"/>
      <c r="T177" s="93"/>
      <c r="U177" s="93"/>
      <c r="V177" s="93"/>
      <c r="W177" s="93"/>
      <c r="X177" s="93"/>
      <c r="Y177" s="93"/>
      <c r="Z177" s="93"/>
      <c r="AA177" s="93"/>
    </row>
    <row r="178" spans="1:27" ht="14.5">
      <c r="A178" s="24" t="s">
        <v>335</v>
      </c>
      <c r="B178" s="92" t="s">
        <v>1337</v>
      </c>
      <c r="C178" s="93"/>
      <c r="D178" s="93"/>
      <c r="E178" s="93"/>
      <c r="F178" s="92" t="s">
        <v>51</v>
      </c>
      <c r="G178" s="92" t="s">
        <v>51</v>
      </c>
      <c r="H178" s="92" t="s">
        <v>1137</v>
      </c>
      <c r="I178" s="92" t="s">
        <v>1011</v>
      </c>
      <c r="J178" s="92" t="s">
        <v>1011</v>
      </c>
      <c r="K178" s="92" t="s">
        <v>1011</v>
      </c>
      <c r="L178" s="93"/>
      <c r="M178" s="92" t="s">
        <v>1322</v>
      </c>
      <c r="N178" s="93"/>
      <c r="O178" s="93"/>
      <c r="P178" s="93"/>
      <c r="Q178" s="93"/>
      <c r="R178" s="93"/>
      <c r="S178" s="93"/>
      <c r="T178" s="93"/>
      <c r="U178" s="93"/>
      <c r="V178" s="93"/>
      <c r="W178" s="93"/>
      <c r="X178" s="93"/>
      <c r="Y178" s="93"/>
      <c r="Z178" s="93"/>
      <c r="AA178" s="93"/>
    </row>
    <row r="179" spans="1:27" ht="14.5">
      <c r="A179" s="24" t="s">
        <v>338</v>
      </c>
      <c r="B179" s="2" t="s">
        <v>1134</v>
      </c>
      <c r="C179" s="92" t="s">
        <v>1217</v>
      </c>
      <c r="D179" s="92" t="s">
        <v>1134</v>
      </c>
      <c r="E179" s="92" t="s">
        <v>1194</v>
      </c>
      <c r="F179" s="92" t="s">
        <v>51</v>
      </c>
      <c r="G179" s="92" t="s">
        <v>51</v>
      </c>
      <c r="H179" s="92" t="s">
        <v>1137</v>
      </c>
      <c r="I179" s="92" t="s">
        <v>1011</v>
      </c>
      <c r="J179" s="92" t="s">
        <v>735</v>
      </c>
      <c r="K179" s="92" t="s">
        <v>661</v>
      </c>
      <c r="L179" s="93"/>
      <c r="M179" s="92"/>
      <c r="N179" s="93"/>
      <c r="O179" s="93"/>
      <c r="P179" s="93"/>
      <c r="Q179" s="93"/>
      <c r="R179" s="93"/>
      <c r="S179" s="93"/>
      <c r="T179" s="93"/>
      <c r="U179" s="93"/>
      <c r="V179" s="93"/>
      <c r="W179" s="93"/>
      <c r="X179" s="93"/>
      <c r="Y179" s="93"/>
      <c r="Z179" s="93"/>
      <c r="AA179" s="93"/>
    </row>
    <row r="180" spans="1:27" ht="14.5">
      <c r="A180" s="24" t="s">
        <v>339</v>
      </c>
      <c r="B180" s="92" t="s">
        <v>1346</v>
      </c>
      <c r="C180" s="93"/>
      <c r="D180" s="93"/>
      <c r="E180" s="93"/>
      <c r="F180" s="92" t="s">
        <v>51</v>
      </c>
      <c r="G180" s="92" t="s">
        <v>51</v>
      </c>
      <c r="H180" s="92" t="s">
        <v>1137</v>
      </c>
      <c r="I180" s="92" t="s">
        <v>1011</v>
      </c>
      <c r="J180" s="92" t="s">
        <v>1011</v>
      </c>
      <c r="K180" s="92" t="s">
        <v>1011</v>
      </c>
      <c r="L180" s="93"/>
      <c r="M180" s="93"/>
      <c r="N180" s="93"/>
      <c r="O180" s="93"/>
      <c r="P180" s="93"/>
      <c r="Q180" s="93"/>
      <c r="R180" s="93"/>
      <c r="S180" s="93"/>
      <c r="T180" s="93"/>
      <c r="U180" s="93"/>
      <c r="V180" s="93"/>
      <c r="W180" s="93"/>
      <c r="X180" s="93"/>
      <c r="Y180" s="93"/>
      <c r="Z180" s="93"/>
      <c r="AA180" s="93"/>
    </row>
    <row r="181" spans="1:27" ht="14.5">
      <c r="A181" s="24" t="s">
        <v>340</v>
      </c>
      <c r="B181" s="92" t="s">
        <v>1134</v>
      </c>
      <c r="C181" s="92" t="s">
        <v>1347</v>
      </c>
      <c r="D181" s="92" t="s">
        <v>1170</v>
      </c>
      <c r="E181" s="92" t="s">
        <v>1158</v>
      </c>
      <c r="F181" s="92" t="s">
        <v>51</v>
      </c>
      <c r="G181" s="92" t="s">
        <v>51</v>
      </c>
      <c r="H181" s="92" t="s">
        <v>1137</v>
      </c>
      <c r="I181" s="92" t="s">
        <v>1011</v>
      </c>
      <c r="J181" s="92" t="s">
        <v>1011</v>
      </c>
      <c r="K181" s="92" t="s">
        <v>735</v>
      </c>
      <c r="L181" s="93"/>
      <c r="M181" s="93"/>
      <c r="N181" s="93"/>
      <c r="O181" s="93"/>
      <c r="P181" s="93"/>
      <c r="Q181" s="93"/>
      <c r="R181" s="93"/>
      <c r="S181" s="93"/>
      <c r="T181" s="93"/>
      <c r="U181" s="93"/>
      <c r="V181" s="93"/>
      <c r="W181" s="93"/>
      <c r="X181" s="93"/>
      <c r="Y181" s="93"/>
      <c r="Z181" s="93"/>
      <c r="AA181" s="93"/>
    </row>
    <row r="182" spans="1:27" ht="14.5">
      <c r="A182" s="24" t="s">
        <v>345</v>
      </c>
      <c r="B182" s="92" t="s">
        <v>1134</v>
      </c>
      <c r="C182" s="92" t="s">
        <v>1347</v>
      </c>
      <c r="D182" s="92" t="s">
        <v>1168</v>
      </c>
      <c r="E182" s="92" t="s">
        <v>1348</v>
      </c>
      <c r="F182" s="92" t="s">
        <v>51</v>
      </c>
      <c r="G182" s="92" t="s">
        <v>51</v>
      </c>
      <c r="H182" s="92" t="s">
        <v>1137</v>
      </c>
      <c r="I182" s="92" t="s">
        <v>1011</v>
      </c>
      <c r="J182" s="92" t="s">
        <v>735</v>
      </c>
      <c r="K182" s="92" t="s">
        <v>661</v>
      </c>
      <c r="L182" s="93"/>
      <c r="M182" s="93"/>
      <c r="N182" s="93"/>
      <c r="O182" s="93"/>
      <c r="P182" s="93"/>
      <c r="Q182" s="93"/>
      <c r="R182" s="93"/>
      <c r="S182" s="93"/>
      <c r="T182" s="93"/>
      <c r="U182" s="93"/>
      <c r="V182" s="93"/>
      <c r="W182" s="93"/>
      <c r="X182" s="93"/>
      <c r="Y182" s="93"/>
      <c r="Z182" s="93"/>
      <c r="AA182" s="93"/>
    </row>
    <row r="183" spans="1:27" ht="14.5">
      <c r="A183" s="14" t="s">
        <v>346</v>
      </c>
      <c r="B183" s="92" t="s">
        <v>249</v>
      </c>
      <c r="C183" s="93"/>
      <c r="D183" s="93"/>
      <c r="E183" s="93"/>
      <c r="F183" s="92" t="s">
        <v>51</v>
      </c>
      <c r="G183" s="92" t="s">
        <v>51</v>
      </c>
      <c r="H183" s="92" t="s">
        <v>1137</v>
      </c>
      <c r="I183" s="92" t="s">
        <v>1011</v>
      </c>
      <c r="J183" s="92" t="s">
        <v>1011</v>
      </c>
      <c r="K183" s="92" t="s">
        <v>1011</v>
      </c>
      <c r="L183" s="93"/>
      <c r="M183" s="93"/>
      <c r="N183" s="93"/>
      <c r="O183" s="93"/>
      <c r="P183" s="93"/>
      <c r="Q183" s="93"/>
      <c r="R183" s="93"/>
      <c r="S183" s="93"/>
      <c r="T183" s="93"/>
      <c r="U183" s="93"/>
      <c r="V183" s="93"/>
      <c r="W183" s="93"/>
      <c r="X183" s="93"/>
      <c r="Y183" s="93"/>
      <c r="Z183" s="93"/>
      <c r="AA183" s="93"/>
    </row>
    <row r="184" spans="1:27" ht="14.5">
      <c r="A184" s="14" t="s">
        <v>348</v>
      </c>
      <c r="B184" s="92"/>
      <c r="C184" s="93"/>
      <c r="D184" s="93"/>
      <c r="E184" s="93"/>
      <c r="F184" s="92" t="s">
        <v>51</v>
      </c>
      <c r="G184" s="92" t="s">
        <v>51</v>
      </c>
      <c r="H184" s="92" t="s">
        <v>1137</v>
      </c>
      <c r="I184" s="92" t="s">
        <v>1011</v>
      </c>
      <c r="J184" s="92" t="s">
        <v>1011</v>
      </c>
      <c r="K184" s="92" t="s">
        <v>1011</v>
      </c>
      <c r="L184" s="93"/>
      <c r="M184" s="93"/>
      <c r="N184" s="93"/>
      <c r="O184" s="93"/>
      <c r="P184" s="93"/>
      <c r="Q184" s="93"/>
      <c r="R184" s="93"/>
      <c r="S184" s="93"/>
      <c r="T184" s="93"/>
      <c r="U184" s="93"/>
      <c r="V184" s="93"/>
      <c r="W184" s="93"/>
      <c r="X184" s="93"/>
      <c r="Y184" s="93"/>
      <c r="Z184" s="93"/>
      <c r="AA184" s="93"/>
    </row>
    <row r="185" spans="1:27" ht="14.5">
      <c r="A185" s="24" t="s">
        <v>349</v>
      </c>
      <c r="B185" s="92" t="s">
        <v>1134</v>
      </c>
      <c r="C185" s="93"/>
      <c r="D185" s="93"/>
      <c r="E185" s="93"/>
      <c r="F185" s="92" t="s">
        <v>51</v>
      </c>
      <c r="G185" s="92" t="s">
        <v>51</v>
      </c>
      <c r="H185" s="92" t="s">
        <v>1137</v>
      </c>
      <c r="I185" s="92" t="s">
        <v>1011</v>
      </c>
      <c r="J185" s="92" t="s">
        <v>1011</v>
      </c>
      <c r="K185" s="92" t="s">
        <v>1011</v>
      </c>
      <c r="L185" s="93"/>
      <c r="M185" s="93"/>
      <c r="N185" s="93"/>
      <c r="O185" s="93"/>
      <c r="P185" s="93"/>
      <c r="Q185" s="93"/>
      <c r="R185" s="93"/>
      <c r="S185" s="93"/>
      <c r="T185" s="93"/>
      <c r="U185" s="93"/>
      <c r="V185" s="93"/>
      <c r="W185" s="93"/>
      <c r="X185" s="93"/>
      <c r="Y185" s="93"/>
      <c r="Z185" s="93"/>
      <c r="AA185" s="93"/>
    </row>
    <row r="186" spans="1:27" ht="14.5">
      <c r="A186" s="24" t="s">
        <v>351</v>
      </c>
      <c r="B186" s="92" t="s">
        <v>1170</v>
      </c>
      <c r="C186" s="92" t="s">
        <v>1349</v>
      </c>
      <c r="D186" s="93"/>
      <c r="E186" s="93"/>
      <c r="F186" s="92" t="s">
        <v>51</v>
      </c>
      <c r="G186" s="92" t="s">
        <v>51</v>
      </c>
      <c r="H186" s="92" t="s">
        <v>1137</v>
      </c>
      <c r="I186" s="92" t="s">
        <v>1011</v>
      </c>
      <c r="J186" s="92" t="s">
        <v>1011</v>
      </c>
      <c r="K186" s="92" t="s">
        <v>1011</v>
      </c>
      <c r="L186" s="93"/>
      <c r="M186" s="93"/>
      <c r="N186" s="93"/>
      <c r="O186" s="93"/>
      <c r="P186" s="93"/>
      <c r="Q186" s="93"/>
      <c r="R186" s="93"/>
      <c r="S186" s="93"/>
      <c r="T186" s="93"/>
      <c r="U186" s="93"/>
      <c r="V186" s="93"/>
      <c r="W186" s="93"/>
      <c r="X186" s="93"/>
      <c r="Y186" s="93"/>
      <c r="Z186" s="93"/>
      <c r="AA186" s="93"/>
    </row>
    <row r="187" spans="1:27" ht="14.5">
      <c r="A187" s="24" t="s">
        <v>352</v>
      </c>
      <c r="B187" s="92" t="s">
        <v>1134</v>
      </c>
      <c r="C187" s="92" t="s">
        <v>1349</v>
      </c>
      <c r="D187" s="93"/>
      <c r="E187" s="93"/>
      <c r="F187" s="92" t="s">
        <v>51</v>
      </c>
      <c r="G187" s="92" t="s">
        <v>51</v>
      </c>
      <c r="H187" s="92" t="s">
        <v>1137</v>
      </c>
      <c r="I187" s="92" t="s">
        <v>1011</v>
      </c>
      <c r="J187" s="92" t="s">
        <v>1011</v>
      </c>
      <c r="K187" s="92" t="s">
        <v>1011</v>
      </c>
      <c r="L187" s="93"/>
      <c r="M187" s="93"/>
      <c r="N187" s="93"/>
      <c r="O187" s="93"/>
      <c r="P187" s="93"/>
      <c r="Q187" s="93"/>
      <c r="R187" s="93"/>
      <c r="S187" s="93"/>
      <c r="T187" s="93"/>
      <c r="U187" s="93"/>
      <c r="V187" s="93"/>
      <c r="W187" s="93"/>
      <c r="X187" s="93"/>
      <c r="Y187" s="93"/>
      <c r="Z187" s="93"/>
      <c r="AA187" s="93"/>
    </row>
    <row r="188" spans="1:27" ht="14.5">
      <c r="A188" s="24"/>
      <c r="B188" s="92" t="s">
        <v>1134</v>
      </c>
      <c r="C188" s="92" t="s">
        <v>1349</v>
      </c>
      <c r="D188" s="93"/>
      <c r="E188" s="93"/>
      <c r="F188" s="92" t="s">
        <v>51</v>
      </c>
      <c r="G188" s="92" t="s">
        <v>51</v>
      </c>
      <c r="H188" s="92" t="s">
        <v>1137</v>
      </c>
      <c r="I188" s="92" t="s">
        <v>1011</v>
      </c>
      <c r="J188" s="92" t="s">
        <v>1011</v>
      </c>
      <c r="K188" s="92" t="s">
        <v>1011</v>
      </c>
      <c r="L188" s="93"/>
      <c r="M188" s="93"/>
      <c r="N188" s="93"/>
      <c r="O188" s="93"/>
      <c r="P188" s="93"/>
      <c r="Q188" s="93"/>
      <c r="R188" s="93"/>
      <c r="S188" s="93"/>
      <c r="T188" s="93"/>
      <c r="U188" s="93"/>
      <c r="V188" s="93"/>
      <c r="W188" s="93"/>
      <c r="X188" s="93"/>
      <c r="Y188" s="93"/>
      <c r="Z188" s="93"/>
      <c r="AA188" s="93"/>
    </row>
    <row r="189" spans="1:27" ht="14.5">
      <c r="A189" s="24" t="s">
        <v>354</v>
      </c>
      <c r="B189" s="92" t="s">
        <v>1168</v>
      </c>
      <c r="C189" s="92" t="s">
        <v>1350</v>
      </c>
      <c r="D189" s="92" t="s">
        <v>1134</v>
      </c>
      <c r="E189" s="92" t="s">
        <v>1351</v>
      </c>
      <c r="F189" s="92" t="s">
        <v>51</v>
      </c>
      <c r="G189" s="92" t="s">
        <v>51</v>
      </c>
      <c r="H189" s="92" t="s">
        <v>1137</v>
      </c>
      <c r="I189" s="92" t="s">
        <v>1011</v>
      </c>
      <c r="J189" s="92" t="s">
        <v>735</v>
      </c>
      <c r="K189" s="92" t="s">
        <v>661</v>
      </c>
      <c r="L189" s="93"/>
      <c r="M189" s="93"/>
      <c r="N189" s="93"/>
      <c r="O189" s="93"/>
      <c r="P189" s="93"/>
      <c r="Q189" s="93"/>
      <c r="R189" s="93"/>
      <c r="S189" s="93"/>
      <c r="T189" s="93"/>
      <c r="U189" s="93"/>
      <c r="V189" s="93"/>
      <c r="W189" s="93"/>
      <c r="X189" s="93"/>
      <c r="Y189" s="93"/>
      <c r="Z189" s="93"/>
      <c r="AA189" s="93"/>
    </row>
    <row r="190" spans="1:27" ht="14.5">
      <c r="A190" s="24" t="s">
        <v>355</v>
      </c>
      <c r="B190" s="92" t="s">
        <v>1134</v>
      </c>
      <c r="C190" s="92" t="s">
        <v>1352</v>
      </c>
      <c r="D190" s="93"/>
      <c r="E190" s="93"/>
      <c r="F190" s="92" t="s">
        <v>51</v>
      </c>
      <c r="G190" s="92" t="s">
        <v>51</v>
      </c>
      <c r="H190" s="92" t="s">
        <v>1137</v>
      </c>
      <c r="I190" s="92" t="s">
        <v>1011</v>
      </c>
      <c r="J190" s="92" t="s">
        <v>1353</v>
      </c>
      <c r="K190" s="92" t="s">
        <v>1354</v>
      </c>
      <c r="L190" s="93"/>
      <c r="M190" s="93"/>
      <c r="N190" s="93"/>
      <c r="O190" s="93"/>
      <c r="P190" s="93"/>
      <c r="Q190" s="93"/>
      <c r="R190" s="93"/>
      <c r="S190" s="93"/>
      <c r="T190" s="93"/>
      <c r="U190" s="93"/>
      <c r="V190" s="93"/>
      <c r="W190" s="93"/>
      <c r="X190" s="93"/>
      <c r="Y190" s="93"/>
      <c r="Z190" s="93"/>
      <c r="AA190" s="93"/>
    </row>
    <row r="191" spans="1:27" ht="14.5">
      <c r="A191" s="24"/>
      <c r="B191" s="92" t="s">
        <v>1134</v>
      </c>
      <c r="C191" s="92" t="s">
        <v>1355</v>
      </c>
      <c r="D191" s="93"/>
      <c r="E191" s="93"/>
      <c r="F191" s="92" t="s">
        <v>51</v>
      </c>
      <c r="G191" s="92" t="s">
        <v>51</v>
      </c>
      <c r="H191" s="92" t="s">
        <v>1137</v>
      </c>
      <c r="I191" s="92" t="s">
        <v>1011</v>
      </c>
      <c r="J191" s="93"/>
      <c r="K191" s="93"/>
      <c r="L191" s="92" t="s">
        <v>744</v>
      </c>
      <c r="M191" s="93"/>
      <c r="N191" s="93"/>
      <c r="O191" s="93"/>
      <c r="P191" s="93"/>
      <c r="Q191" s="93"/>
      <c r="R191" s="93"/>
      <c r="S191" s="93"/>
      <c r="T191" s="93"/>
      <c r="U191" s="93"/>
      <c r="V191" s="93"/>
      <c r="W191" s="93"/>
      <c r="X191" s="93"/>
      <c r="Y191" s="93"/>
      <c r="Z191" s="93"/>
      <c r="AA191" s="93"/>
    </row>
    <row r="192" spans="1:27" ht="14.5">
      <c r="A192" s="24" t="s">
        <v>356</v>
      </c>
      <c r="B192" s="92" t="s">
        <v>1168</v>
      </c>
      <c r="C192" s="92" t="s">
        <v>1164</v>
      </c>
      <c r="D192" s="92" t="s">
        <v>1134</v>
      </c>
      <c r="E192" s="92" t="s">
        <v>1347</v>
      </c>
      <c r="F192" s="92" t="s">
        <v>51</v>
      </c>
      <c r="G192" s="92" t="s">
        <v>51</v>
      </c>
      <c r="H192" s="92" t="s">
        <v>1137</v>
      </c>
      <c r="I192" s="92" t="s">
        <v>1011</v>
      </c>
      <c r="J192" s="93"/>
      <c r="K192" s="93"/>
      <c r="L192" s="93"/>
      <c r="M192" s="93"/>
      <c r="N192" s="93"/>
      <c r="O192" s="93"/>
      <c r="P192" s="93"/>
      <c r="Q192" s="93"/>
      <c r="R192" s="93"/>
      <c r="S192" s="93"/>
      <c r="T192" s="93"/>
      <c r="U192" s="93"/>
      <c r="V192" s="93"/>
      <c r="W192" s="93"/>
      <c r="X192" s="93"/>
      <c r="Y192" s="93"/>
      <c r="Z192" s="93"/>
      <c r="AA192" s="93"/>
    </row>
    <row r="193" spans="1:27" ht="14.5">
      <c r="A193" s="24"/>
      <c r="B193" s="92" t="s">
        <v>1168</v>
      </c>
      <c r="C193" s="92" t="s">
        <v>1356</v>
      </c>
      <c r="D193" s="92" t="s">
        <v>1134</v>
      </c>
      <c r="E193" s="92" t="s">
        <v>1357</v>
      </c>
      <c r="F193" s="92" t="s">
        <v>51</v>
      </c>
      <c r="G193" s="92" t="s">
        <v>51</v>
      </c>
      <c r="H193" s="92" t="s">
        <v>1137</v>
      </c>
      <c r="I193" s="92" t="s">
        <v>1011</v>
      </c>
      <c r="J193" s="93"/>
      <c r="K193" s="93"/>
      <c r="L193" s="93"/>
      <c r="M193" s="93"/>
      <c r="N193" s="93"/>
      <c r="O193" s="93"/>
      <c r="P193" s="93"/>
      <c r="Q193" s="93"/>
      <c r="R193" s="93"/>
      <c r="S193" s="93"/>
      <c r="T193" s="93"/>
      <c r="U193" s="93"/>
      <c r="V193" s="93"/>
      <c r="W193" s="93"/>
      <c r="X193" s="93"/>
      <c r="Y193" s="93"/>
      <c r="Z193" s="93"/>
      <c r="AA193" s="93"/>
    </row>
    <row r="194" spans="1:27" ht="14.5">
      <c r="A194" s="24"/>
      <c r="B194" s="92" t="s">
        <v>1168</v>
      </c>
      <c r="C194" s="92" t="s">
        <v>1171</v>
      </c>
      <c r="D194" s="92" t="s">
        <v>1134</v>
      </c>
      <c r="E194" s="92" t="s">
        <v>1358</v>
      </c>
      <c r="F194" s="92" t="s">
        <v>51</v>
      </c>
      <c r="G194" s="92" t="s">
        <v>51</v>
      </c>
      <c r="H194" s="92" t="s">
        <v>1137</v>
      </c>
      <c r="I194" s="92" t="s">
        <v>1011</v>
      </c>
      <c r="J194" s="93"/>
      <c r="K194" s="93"/>
      <c r="L194" s="93"/>
      <c r="M194" s="93"/>
      <c r="N194" s="93"/>
      <c r="O194" s="93"/>
      <c r="P194" s="93"/>
      <c r="Q194" s="93"/>
      <c r="R194" s="93"/>
      <c r="S194" s="93"/>
      <c r="T194" s="93"/>
      <c r="U194" s="93"/>
      <c r="V194" s="93"/>
      <c r="W194" s="93"/>
      <c r="X194" s="93"/>
      <c r="Y194" s="93"/>
      <c r="Z194" s="93"/>
      <c r="AA194" s="93"/>
    </row>
    <row r="195" spans="1:27" ht="14.5">
      <c r="A195" s="24" t="s">
        <v>358</v>
      </c>
      <c r="B195" s="92" t="s">
        <v>1147</v>
      </c>
      <c r="C195" s="92"/>
      <c r="D195" s="93"/>
      <c r="E195" s="93"/>
      <c r="F195" s="92" t="s">
        <v>51</v>
      </c>
      <c r="G195" s="92" t="s">
        <v>51</v>
      </c>
      <c r="H195" s="92" t="s">
        <v>1137</v>
      </c>
      <c r="I195" s="92" t="s">
        <v>1011</v>
      </c>
      <c r="J195" s="92" t="s">
        <v>735</v>
      </c>
      <c r="K195" s="92" t="s">
        <v>1359</v>
      </c>
      <c r="L195" s="93"/>
      <c r="M195" s="93"/>
      <c r="N195" s="93"/>
      <c r="O195" s="93"/>
      <c r="P195" s="93"/>
      <c r="Q195" s="93"/>
      <c r="R195" s="93"/>
      <c r="S195" s="93"/>
      <c r="T195" s="93"/>
      <c r="U195" s="93"/>
      <c r="V195" s="93"/>
      <c r="W195" s="93"/>
      <c r="X195" s="93"/>
      <c r="Y195" s="93"/>
      <c r="Z195" s="93"/>
      <c r="AA195" s="93"/>
    </row>
    <row r="196" spans="1:27" ht="14.5">
      <c r="A196" s="24" t="s">
        <v>360</v>
      </c>
      <c r="B196" s="92" t="s">
        <v>1011</v>
      </c>
      <c r="C196" s="92"/>
      <c r="D196" s="93"/>
      <c r="E196" s="93"/>
      <c r="F196" s="92" t="s">
        <v>51</v>
      </c>
      <c r="G196" s="92" t="s">
        <v>51</v>
      </c>
      <c r="H196" s="92" t="s">
        <v>1137</v>
      </c>
      <c r="I196" s="92" t="s">
        <v>1011</v>
      </c>
      <c r="J196" s="93"/>
      <c r="K196" s="93"/>
      <c r="L196" s="92" t="s">
        <v>661</v>
      </c>
      <c r="M196" s="93"/>
      <c r="N196" s="93"/>
      <c r="O196" s="93"/>
      <c r="P196" s="93"/>
      <c r="Q196" s="93"/>
      <c r="R196" s="93"/>
      <c r="S196" s="93"/>
      <c r="T196" s="93"/>
      <c r="U196" s="93"/>
      <c r="V196" s="93"/>
      <c r="W196" s="93"/>
      <c r="X196" s="93"/>
      <c r="Y196" s="93"/>
      <c r="Z196" s="93"/>
      <c r="AA196" s="93"/>
    </row>
    <row r="197" spans="1:27" ht="14.5">
      <c r="A197" s="24" t="s">
        <v>363</v>
      </c>
      <c r="B197" s="92" t="s">
        <v>1204</v>
      </c>
      <c r="C197" s="92"/>
      <c r="D197" s="93"/>
      <c r="E197" s="93"/>
      <c r="F197" s="92" t="s">
        <v>51</v>
      </c>
      <c r="G197" s="92" t="s">
        <v>51</v>
      </c>
      <c r="H197" s="92" t="s">
        <v>1137</v>
      </c>
      <c r="I197" s="92" t="s">
        <v>1011</v>
      </c>
      <c r="J197" s="93"/>
      <c r="K197" s="93"/>
      <c r="L197" s="93"/>
      <c r="M197" s="93"/>
      <c r="N197" s="93"/>
      <c r="O197" s="93"/>
      <c r="P197" s="93"/>
      <c r="Q197" s="93"/>
      <c r="R197" s="93"/>
      <c r="S197" s="93"/>
      <c r="T197" s="93"/>
      <c r="U197" s="93"/>
      <c r="V197" s="93"/>
      <c r="W197" s="93"/>
      <c r="X197" s="93"/>
      <c r="Y197" s="93"/>
      <c r="Z197" s="93"/>
      <c r="AA197" s="93"/>
    </row>
    <row r="198" spans="1:27" ht="14.5">
      <c r="A198" s="24" t="s">
        <v>368</v>
      </c>
      <c r="B198" s="92" t="s">
        <v>1134</v>
      </c>
      <c r="C198" s="92"/>
      <c r="D198" s="93"/>
      <c r="E198" s="93"/>
      <c r="F198" s="92" t="s">
        <v>51</v>
      </c>
      <c r="G198" s="92" t="s">
        <v>51</v>
      </c>
      <c r="H198" s="92" t="s">
        <v>1137</v>
      </c>
      <c r="I198" s="92" t="s">
        <v>1011</v>
      </c>
      <c r="J198" s="92" t="s">
        <v>735</v>
      </c>
      <c r="K198" s="93"/>
      <c r="L198" s="93"/>
      <c r="M198" s="93"/>
      <c r="N198" s="93"/>
      <c r="O198" s="93"/>
      <c r="P198" s="93"/>
      <c r="Q198" s="93"/>
      <c r="R198" s="93"/>
      <c r="S198" s="93"/>
      <c r="T198" s="93"/>
      <c r="U198" s="93"/>
      <c r="V198" s="93"/>
      <c r="W198" s="93"/>
      <c r="X198" s="93"/>
      <c r="Y198" s="93"/>
      <c r="Z198" s="93"/>
      <c r="AA198" s="93"/>
    </row>
    <row r="199" spans="1:27" ht="14.5">
      <c r="A199" s="24"/>
      <c r="B199" s="92" t="s">
        <v>1134</v>
      </c>
      <c r="C199" s="92" t="s">
        <v>1135</v>
      </c>
      <c r="D199" s="93"/>
      <c r="E199" s="93"/>
      <c r="F199" s="92" t="s">
        <v>51</v>
      </c>
      <c r="G199" s="92" t="s">
        <v>51</v>
      </c>
      <c r="H199" s="92" t="s">
        <v>1137</v>
      </c>
      <c r="I199" s="92" t="s">
        <v>1011</v>
      </c>
      <c r="J199" s="93"/>
      <c r="K199" s="93"/>
      <c r="L199" s="93"/>
      <c r="M199" s="93"/>
      <c r="N199" s="93"/>
      <c r="O199" s="93"/>
      <c r="P199" s="93"/>
      <c r="Q199" s="93"/>
      <c r="R199" s="93"/>
      <c r="S199" s="93"/>
      <c r="T199" s="93"/>
      <c r="U199" s="93"/>
      <c r="V199" s="93"/>
      <c r="W199" s="93"/>
      <c r="X199" s="93"/>
      <c r="Y199" s="93"/>
      <c r="Z199" s="93"/>
      <c r="AA199" s="93"/>
    </row>
    <row r="200" spans="1:27" ht="14.5">
      <c r="A200" s="24" t="s">
        <v>371</v>
      </c>
      <c r="B200" s="92" t="s">
        <v>1360</v>
      </c>
      <c r="C200" s="92"/>
      <c r="D200" s="93"/>
      <c r="E200" s="93"/>
      <c r="F200" s="92" t="s">
        <v>51</v>
      </c>
      <c r="G200" s="92" t="s">
        <v>51</v>
      </c>
      <c r="H200" s="92" t="s">
        <v>1137</v>
      </c>
      <c r="I200" s="92" t="s">
        <v>1011</v>
      </c>
      <c r="J200" s="93"/>
      <c r="K200" s="93"/>
      <c r="L200" s="93"/>
      <c r="M200" s="93"/>
      <c r="N200" s="93"/>
      <c r="O200" s="93"/>
      <c r="P200" s="93"/>
      <c r="Q200" s="93"/>
      <c r="R200" s="93"/>
      <c r="S200" s="93"/>
      <c r="T200" s="93"/>
      <c r="U200" s="93"/>
      <c r="V200" s="93"/>
      <c r="W200" s="93"/>
      <c r="X200" s="93"/>
      <c r="Y200" s="93"/>
      <c r="Z200" s="93"/>
      <c r="AA200" s="93"/>
    </row>
    <row r="201" spans="1:27" ht="14.5">
      <c r="A201" s="24" t="s">
        <v>374</v>
      </c>
      <c r="B201" s="92" t="s">
        <v>1361</v>
      </c>
      <c r="C201" s="92" t="s">
        <v>1362</v>
      </c>
      <c r="D201" s="92" t="s">
        <v>1139</v>
      </c>
      <c r="E201" s="92" t="s">
        <v>1194</v>
      </c>
      <c r="F201" s="92" t="s">
        <v>51</v>
      </c>
      <c r="G201" s="92" t="s">
        <v>51</v>
      </c>
      <c r="H201" s="92" t="s">
        <v>1137</v>
      </c>
      <c r="I201" s="92" t="s">
        <v>1011</v>
      </c>
      <c r="J201" s="93"/>
      <c r="K201" s="615">
        <v>42</v>
      </c>
      <c r="L201" s="92" t="s">
        <v>661</v>
      </c>
      <c r="M201" s="93"/>
      <c r="N201" s="93"/>
      <c r="O201" s="93"/>
      <c r="P201" s="93"/>
      <c r="Q201" s="93"/>
      <c r="R201" s="93"/>
      <c r="S201" s="93"/>
      <c r="T201" s="93"/>
      <c r="U201" s="93"/>
      <c r="V201" s="93"/>
      <c r="W201" s="93"/>
      <c r="X201" s="93"/>
      <c r="Y201" s="93"/>
      <c r="Z201" s="93"/>
      <c r="AA201" s="93"/>
    </row>
    <row r="202" spans="1:27" ht="14.5">
      <c r="A202" s="24"/>
      <c r="B202" s="92" t="s">
        <v>1363</v>
      </c>
      <c r="C202" s="92"/>
      <c r="D202" s="93"/>
      <c r="E202" s="93"/>
      <c r="F202" s="92" t="s">
        <v>51</v>
      </c>
      <c r="G202" s="92" t="s">
        <v>51</v>
      </c>
      <c r="H202" s="92" t="s">
        <v>1137</v>
      </c>
      <c r="I202" s="92" t="s">
        <v>1011</v>
      </c>
      <c r="J202" s="93"/>
      <c r="K202" s="605"/>
      <c r="L202" s="92" t="s">
        <v>661</v>
      </c>
      <c r="M202" s="93"/>
      <c r="N202" s="93"/>
      <c r="O202" s="93"/>
      <c r="P202" s="93"/>
      <c r="Q202" s="93"/>
      <c r="R202" s="93"/>
      <c r="S202" s="93"/>
      <c r="T202" s="93"/>
      <c r="U202" s="93"/>
      <c r="V202" s="93"/>
      <c r="W202" s="93"/>
      <c r="X202" s="93"/>
      <c r="Y202" s="93"/>
      <c r="Z202" s="93"/>
      <c r="AA202" s="93"/>
    </row>
    <row r="203" spans="1:27" ht="14.5">
      <c r="A203" s="24"/>
      <c r="B203" s="92" t="s">
        <v>1150</v>
      </c>
      <c r="C203" s="92"/>
      <c r="D203" s="92" t="s">
        <v>1204</v>
      </c>
      <c r="E203" s="93"/>
      <c r="F203" s="92" t="s">
        <v>51</v>
      </c>
      <c r="G203" s="92" t="s">
        <v>51</v>
      </c>
      <c r="H203" s="92" t="s">
        <v>1137</v>
      </c>
      <c r="I203" s="92" t="s">
        <v>1011</v>
      </c>
      <c r="J203" s="93"/>
      <c r="K203" s="605"/>
      <c r="L203" s="92" t="s">
        <v>1364</v>
      </c>
      <c r="M203" s="93"/>
      <c r="N203" s="93"/>
      <c r="O203" s="93"/>
      <c r="P203" s="93"/>
      <c r="Q203" s="93"/>
      <c r="R203" s="93"/>
      <c r="S203" s="93"/>
      <c r="T203" s="93"/>
      <c r="U203" s="93"/>
      <c r="V203" s="93"/>
      <c r="W203" s="93"/>
      <c r="X203" s="93"/>
      <c r="Y203" s="93"/>
      <c r="Z203" s="93"/>
      <c r="AA203" s="93"/>
    </row>
    <row r="204" spans="1:27" ht="14.5">
      <c r="A204" s="24" t="s">
        <v>377</v>
      </c>
      <c r="B204" s="92" t="s">
        <v>1134</v>
      </c>
      <c r="C204" s="92" t="s">
        <v>1142</v>
      </c>
      <c r="D204" s="92" t="s">
        <v>1134</v>
      </c>
      <c r="E204" s="92" t="s">
        <v>1365</v>
      </c>
      <c r="F204" s="92" t="s">
        <v>51</v>
      </c>
      <c r="G204" s="92" t="s">
        <v>51</v>
      </c>
      <c r="H204" s="92" t="s">
        <v>1137</v>
      </c>
      <c r="I204" s="92" t="s">
        <v>1011</v>
      </c>
      <c r="J204" s="92" t="s">
        <v>735</v>
      </c>
      <c r="K204" s="92" t="s">
        <v>661</v>
      </c>
      <c r="L204" s="93"/>
      <c r="M204" s="92" t="s">
        <v>1366</v>
      </c>
      <c r="N204" s="93"/>
      <c r="O204" s="93"/>
      <c r="P204" s="93"/>
      <c r="Q204" s="93"/>
      <c r="R204" s="93"/>
      <c r="S204" s="93"/>
      <c r="T204" s="93"/>
      <c r="U204" s="93"/>
      <c r="V204" s="93"/>
      <c r="W204" s="93"/>
      <c r="X204" s="93"/>
      <c r="Y204" s="93"/>
      <c r="Z204" s="93"/>
      <c r="AA204" s="93"/>
    </row>
    <row r="205" spans="1:27" ht="14.5">
      <c r="A205" s="90" t="s">
        <v>378</v>
      </c>
      <c r="B205" s="92" t="s">
        <v>1170</v>
      </c>
      <c r="C205" s="92" t="s">
        <v>1194</v>
      </c>
      <c r="D205" s="92" t="s">
        <v>1134</v>
      </c>
      <c r="E205" s="92" t="s">
        <v>1367</v>
      </c>
      <c r="F205" s="92" t="s">
        <v>51</v>
      </c>
      <c r="G205" s="92" t="s">
        <v>51</v>
      </c>
      <c r="H205" s="92" t="s">
        <v>1137</v>
      </c>
      <c r="I205" s="92" t="s">
        <v>1011</v>
      </c>
      <c r="J205" s="93"/>
      <c r="K205" s="92" t="s">
        <v>1368</v>
      </c>
      <c r="L205" s="93"/>
      <c r="M205" s="93"/>
      <c r="N205" s="93"/>
      <c r="O205" s="93"/>
      <c r="P205" s="93"/>
      <c r="Q205" s="93"/>
      <c r="R205" s="93"/>
      <c r="S205" s="93"/>
      <c r="T205" s="93"/>
      <c r="U205" s="93"/>
      <c r="V205" s="93"/>
      <c r="W205" s="93"/>
      <c r="X205" s="93"/>
      <c r="Y205" s="93"/>
      <c r="Z205" s="93"/>
      <c r="AA205" s="93"/>
    </row>
    <row r="206" spans="1:27" ht="14.5">
      <c r="A206" s="90" t="s">
        <v>379</v>
      </c>
      <c r="B206" s="92" t="s">
        <v>1150</v>
      </c>
      <c r="C206" s="92" t="s">
        <v>1313</v>
      </c>
      <c r="D206" s="92" t="s">
        <v>1150</v>
      </c>
      <c r="E206" s="92" t="s">
        <v>1194</v>
      </c>
      <c r="F206" s="92" t="s">
        <v>51</v>
      </c>
      <c r="G206" s="92" t="s">
        <v>51</v>
      </c>
      <c r="H206" s="92" t="s">
        <v>1137</v>
      </c>
      <c r="I206" s="92" t="s">
        <v>1011</v>
      </c>
      <c r="J206" s="93"/>
      <c r="K206" s="92"/>
      <c r="L206" s="93"/>
      <c r="M206" s="93"/>
      <c r="N206" s="93"/>
      <c r="O206" s="93"/>
      <c r="P206" s="93"/>
      <c r="Q206" s="93"/>
      <c r="R206" s="93"/>
      <c r="S206" s="93"/>
      <c r="T206" s="93"/>
      <c r="U206" s="93"/>
      <c r="V206" s="93"/>
      <c r="W206" s="93"/>
      <c r="X206" s="93"/>
      <c r="Y206" s="93"/>
      <c r="Z206" s="93"/>
      <c r="AA206" s="93"/>
    </row>
    <row r="207" spans="1:27" ht="14.5">
      <c r="A207" s="90" t="s">
        <v>381</v>
      </c>
      <c r="B207" s="92" t="s">
        <v>433</v>
      </c>
      <c r="C207" s="92" t="s">
        <v>1192</v>
      </c>
      <c r="D207" s="92"/>
      <c r="E207" s="92"/>
      <c r="F207" s="92" t="s">
        <v>51</v>
      </c>
      <c r="G207" s="92" t="s">
        <v>51</v>
      </c>
      <c r="H207" s="92" t="s">
        <v>1137</v>
      </c>
      <c r="I207" s="92" t="s">
        <v>1011</v>
      </c>
      <c r="J207" s="93"/>
      <c r="K207" s="92"/>
      <c r="L207" s="93"/>
      <c r="M207" s="93"/>
      <c r="N207" s="93"/>
      <c r="O207" s="93"/>
      <c r="P207" s="93"/>
      <c r="Q207" s="93"/>
      <c r="R207" s="93"/>
      <c r="S207" s="93"/>
      <c r="T207" s="93"/>
      <c r="U207" s="93"/>
      <c r="V207" s="93"/>
      <c r="W207" s="93"/>
      <c r="X207" s="93"/>
      <c r="Y207" s="93"/>
      <c r="Z207" s="93"/>
      <c r="AA207" s="93"/>
    </row>
    <row r="208" spans="1:27" ht="14.5">
      <c r="A208" s="24" t="s">
        <v>383</v>
      </c>
      <c r="B208" s="92" t="s">
        <v>1337</v>
      </c>
      <c r="C208" s="92" t="s">
        <v>1135</v>
      </c>
      <c r="D208" s="92" t="s">
        <v>1134</v>
      </c>
      <c r="E208" s="92" t="s">
        <v>1205</v>
      </c>
      <c r="F208" s="92" t="s">
        <v>51</v>
      </c>
      <c r="G208" s="92" t="s">
        <v>51</v>
      </c>
      <c r="H208" s="92" t="s">
        <v>1137</v>
      </c>
      <c r="I208" s="92" t="s">
        <v>1011</v>
      </c>
      <c r="J208" s="93"/>
      <c r="K208" s="92"/>
      <c r="L208" s="92" t="s">
        <v>661</v>
      </c>
      <c r="M208" s="92" t="s">
        <v>1369</v>
      </c>
      <c r="N208" s="93"/>
      <c r="O208" s="93"/>
      <c r="P208" s="93"/>
      <c r="Q208" s="93"/>
      <c r="R208" s="93"/>
      <c r="S208" s="93"/>
      <c r="T208" s="93"/>
      <c r="U208" s="93"/>
      <c r="V208" s="93"/>
      <c r="W208" s="93"/>
      <c r="X208" s="93"/>
      <c r="Y208" s="93"/>
      <c r="Z208" s="93"/>
      <c r="AA208" s="93"/>
    </row>
    <row r="209" spans="1:27" ht="14.5">
      <c r="A209" s="96" t="s">
        <v>1370</v>
      </c>
      <c r="B209" s="92" t="s">
        <v>1180</v>
      </c>
      <c r="C209" s="92" t="s">
        <v>1135</v>
      </c>
      <c r="D209" s="92" t="s">
        <v>1134</v>
      </c>
      <c r="E209" s="92" t="s">
        <v>1371</v>
      </c>
      <c r="F209" s="92" t="s">
        <v>51</v>
      </c>
      <c r="G209" s="92" t="s">
        <v>51</v>
      </c>
      <c r="H209" s="92" t="s">
        <v>1137</v>
      </c>
      <c r="I209" s="92" t="s">
        <v>1011</v>
      </c>
      <c r="J209" s="93"/>
      <c r="K209" s="92"/>
      <c r="L209" s="92" t="s">
        <v>661</v>
      </c>
      <c r="M209" s="92" t="s">
        <v>1369</v>
      </c>
      <c r="N209" s="93"/>
      <c r="O209" s="93"/>
      <c r="P209" s="93"/>
      <c r="Q209" s="93"/>
      <c r="R209" s="93"/>
      <c r="S209" s="93"/>
      <c r="T209" s="93"/>
      <c r="U209" s="93"/>
      <c r="V209" s="93"/>
      <c r="W209" s="93"/>
      <c r="X209" s="93"/>
      <c r="Y209" s="93"/>
      <c r="Z209" s="93"/>
      <c r="AA209" s="93"/>
    </row>
    <row r="210" spans="1:27" ht="14.5">
      <c r="A210" s="24" t="s">
        <v>388</v>
      </c>
      <c r="B210" s="92" t="s">
        <v>1147</v>
      </c>
      <c r="C210" s="92" t="s">
        <v>1313</v>
      </c>
      <c r="D210" s="93"/>
      <c r="E210" s="93"/>
      <c r="F210" s="92" t="s">
        <v>51</v>
      </c>
      <c r="G210" s="92" t="s">
        <v>51</v>
      </c>
      <c r="H210" s="92" t="s">
        <v>1137</v>
      </c>
      <c r="I210" s="92" t="s">
        <v>1011</v>
      </c>
      <c r="J210" s="93"/>
      <c r="K210" s="92"/>
      <c r="L210" s="93"/>
      <c r="M210" s="93"/>
      <c r="N210" s="93"/>
      <c r="O210" s="93"/>
      <c r="P210" s="93"/>
      <c r="Q210" s="93"/>
      <c r="R210" s="93"/>
      <c r="S210" s="93"/>
      <c r="T210" s="93"/>
      <c r="U210" s="93"/>
      <c r="V210" s="93"/>
      <c r="W210" s="93"/>
      <c r="X210" s="93"/>
      <c r="Y210" s="93"/>
      <c r="Z210" s="93"/>
      <c r="AA210" s="93"/>
    </row>
    <row r="211" spans="1:27" ht="14.5">
      <c r="A211" s="24" t="s">
        <v>392</v>
      </c>
      <c r="B211" s="92" t="s">
        <v>1160</v>
      </c>
      <c r="C211" s="93"/>
      <c r="D211" s="93"/>
      <c r="E211" s="93"/>
      <c r="F211" s="92" t="s">
        <v>51</v>
      </c>
      <c r="G211" s="92" t="s">
        <v>51</v>
      </c>
      <c r="H211" s="92" t="s">
        <v>1137</v>
      </c>
      <c r="I211" s="92" t="s">
        <v>1011</v>
      </c>
      <c r="J211" s="93"/>
      <c r="K211" s="92" t="s">
        <v>1372</v>
      </c>
      <c r="L211" s="93"/>
      <c r="M211" s="93"/>
      <c r="N211" s="93"/>
      <c r="O211" s="93"/>
      <c r="P211" s="93"/>
      <c r="Q211" s="93"/>
      <c r="R211" s="93"/>
      <c r="S211" s="93"/>
      <c r="T211" s="93"/>
      <c r="U211" s="93"/>
      <c r="V211" s="93"/>
      <c r="W211" s="93"/>
      <c r="X211" s="93"/>
      <c r="Y211" s="93"/>
      <c r="Z211" s="93"/>
      <c r="AA211" s="93"/>
    </row>
    <row r="212" spans="1:27" ht="14.5">
      <c r="A212" s="24"/>
      <c r="B212" s="92" t="s">
        <v>1373</v>
      </c>
      <c r="C212" s="93"/>
      <c r="D212" s="93"/>
      <c r="E212" s="93"/>
      <c r="F212" s="92" t="s">
        <v>1150</v>
      </c>
      <c r="G212" s="92" t="s">
        <v>1204</v>
      </c>
      <c r="H212" s="92" t="s">
        <v>1137</v>
      </c>
      <c r="I212" s="92" t="s">
        <v>1011</v>
      </c>
      <c r="J212" s="93"/>
      <c r="K212" s="92"/>
      <c r="L212" s="93"/>
      <c r="M212" s="93"/>
      <c r="N212" s="93"/>
      <c r="O212" s="93"/>
      <c r="P212" s="93"/>
      <c r="Q212" s="93"/>
      <c r="R212" s="93"/>
      <c r="S212" s="93"/>
      <c r="T212" s="93"/>
      <c r="U212" s="93"/>
      <c r="V212" s="93"/>
      <c r="W212" s="93"/>
      <c r="X212" s="93"/>
      <c r="Y212" s="93"/>
      <c r="Z212" s="93"/>
      <c r="AA212" s="93"/>
    </row>
    <row r="213" spans="1:27" ht="14.5">
      <c r="A213" s="24"/>
      <c r="B213" s="92" t="s">
        <v>1287</v>
      </c>
      <c r="C213" s="93"/>
      <c r="D213" s="93"/>
      <c r="E213" s="93"/>
      <c r="F213" s="92" t="s">
        <v>1160</v>
      </c>
      <c r="G213" s="92" t="s">
        <v>1160</v>
      </c>
      <c r="H213" s="92" t="s">
        <v>1137</v>
      </c>
      <c r="I213" s="92" t="s">
        <v>1011</v>
      </c>
      <c r="J213" s="93"/>
      <c r="K213" s="92"/>
      <c r="L213" s="93"/>
      <c r="M213" s="93"/>
      <c r="N213" s="93"/>
      <c r="O213" s="93"/>
      <c r="P213" s="93"/>
      <c r="Q213" s="93"/>
      <c r="R213" s="93"/>
      <c r="S213" s="93"/>
      <c r="T213" s="93"/>
      <c r="U213" s="93"/>
      <c r="V213" s="93"/>
      <c r="W213" s="93"/>
      <c r="X213" s="93"/>
      <c r="Y213" s="93"/>
      <c r="Z213" s="93"/>
      <c r="AA213" s="93"/>
    </row>
    <row r="214" spans="1:27" ht="14.5">
      <c r="A214" s="24" t="s">
        <v>395</v>
      </c>
      <c r="B214" s="92" t="s">
        <v>1134</v>
      </c>
      <c r="C214" s="92" t="s">
        <v>1142</v>
      </c>
      <c r="D214" s="92" t="s">
        <v>1134</v>
      </c>
      <c r="E214" s="92" t="s">
        <v>1313</v>
      </c>
      <c r="F214" s="92" t="s">
        <v>51</v>
      </c>
      <c r="G214" s="92" t="s">
        <v>51</v>
      </c>
      <c r="H214" s="92" t="s">
        <v>1137</v>
      </c>
      <c r="I214" s="92" t="s">
        <v>1011</v>
      </c>
      <c r="J214" s="92" t="s">
        <v>735</v>
      </c>
      <c r="K214" s="92"/>
      <c r="L214" s="92" t="s">
        <v>1374</v>
      </c>
      <c r="M214" s="93"/>
      <c r="N214" s="93"/>
      <c r="O214" s="93"/>
      <c r="P214" s="93"/>
      <c r="Q214" s="93"/>
      <c r="R214" s="93"/>
      <c r="S214" s="93"/>
      <c r="T214" s="93"/>
      <c r="U214" s="93"/>
      <c r="V214" s="93"/>
      <c r="W214" s="93"/>
      <c r="X214" s="93"/>
      <c r="Y214" s="93"/>
      <c r="Z214" s="93"/>
      <c r="AA214" s="93"/>
    </row>
    <row r="215" spans="1:27" ht="14.5">
      <c r="A215" s="24"/>
      <c r="B215" s="92" t="s">
        <v>1134</v>
      </c>
      <c r="C215" s="92" t="s">
        <v>1142</v>
      </c>
      <c r="D215" s="92" t="s">
        <v>1168</v>
      </c>
      <c r="E215" s="92" t="s">
        <v>1313</v>
      </c>
      <c r="F215" s="92" t="s">
        <v>51</v>
      </c>
      <c r="G215" s="92" t="s">
        <v>51</v>
      </c>
      <c r="H215" s="92" t="s">
        <v>1137</v>
      </c>
      <c r="I215" s="92" t="s">
        <v>1011</v>
      </c>
      <c r="J215" s="92" t="s">
        <v>735</v>
      </c>
      <c r="K215" s="92"/>
      <c r="L215" s="93"/>
      <c r="M215" s="93"/>
      <c r="N215" s="93"/>
      <c r="O215" s="93"/>
      <c r="P215" s="93"/>
      <c r="Q215" s="93"/>
      <c r="R215" s="93"/>
      <c r="S215" s="93"/>
      <c r="T215" s="93"/>
      <c r="U215" s="93"/>
      <c r="V215" s="93"/>
      <c r="W215" s="93"/>
      <c r="X215" s="93"/>
      <c r="Y215" s="93"/>
      <c r="Z215" s="93"/>
      <c r="AA215" s="93"/>
    </row>
    <row r="216" spans="1:27" ht="14.5">
      <c r="A216" s="24"/>
      <c r="B216" s="92" t="s">
        <v>1134</v>
      </c>
      <c r="C216" s="92" t="s">
        <v>1142</v>
      </c>
      <c r="D216" s="92" t="s">
        <v>1134</v>
      </c>
      <c r="E216" s="92" t="s">
        <v>1313</v>
      </c>
      <c r="F216" s="92" t="s">
        <v>51</v>
      </c>
      <c r="G216" s="92" t="s">
        <v>51</v>
      </c>
      <c r="H216" s="92" t="s">
        <v>1137</v>
      </c>
      <c r="I216" s="92" t="s">
        <v>1011</v>
      </c>
      <c r="J216" s="92" t="s">
        <v>735</v>
      </c>
      <c r="K216" s="92"/>
      <c r="L216" s="92" t="s">
        <v>1375</v>
      </c>
      <c r="M216" s="93"/>
      <c r="N216" s="93"/>
      <c r="O216" s="93"/>
      <c r="P216" s="93"/>
      <c r="Q216" s="93"/>
      <c r="R216" s="93"/>
      <c r="S216" s="93"/>
      <c r="T216" s="93"/>
      <c r="U216" s="93"/>
      <c r="V216" s="93"/>
      <c r="W216" s="93"/>
      <c r="X216" s="93"/>
      <c r="Y216" s="93"/>
      <c r="Z216" s="93"/>
      <c r="AA216" s="93"/>
    </row>
    <row r="217" spans="1:27" ht="14.5">
      <c r="A217" s="24" t="s">
        <v>396</v>
      </c>
      <c r="B217" s="92" t="s">
        <v>1376</v>
      </c>
      <c r="C217" s="93"/>
      <c r="D217" s="93"/>
      <c r="E217" s="93"/>
      <c r="F217" s="92" t="s">
        <v>51</v>
      </c>
      <c r="G217" s="92" t="s">
        <v>51</v>
      </c>
      <c r="H217" s="92" t="s">
        <v>1137</v>
      </c>
      <c r="I217" s="92" t="s">
        <v>1011</v>
      </c>
      <c r="J217" s="93"/>
      <c r="K217" s="92"/>
      <c r="L217" s="93"/>
      <c r="M217" s="93"/>
      <c r="N217" s="93"/>
      <c r="O217" s="93"/>
      <c r="P217" s="93"/>
      <c r="Q217" s="93"/>
      <c r="R217" s="93"/>
      <c r="S217" s="93"/>
      <c r="T217" s="93"/>
      <c r="U217" s="93"/>
      <c r="V217" s="93"/>
      <c r="W217" s="93"/>
      <c r="X217" s="93"/>
      <c r="Y217" s="93"/>
      <c r="Z217" s="93"/>
      <c r="AA217" s="93"/>
    </row>
    <row r="218" spans="1:27" ht="14.5">
      <c r="A218" s="24" t="s">
        <v>398</v>
      </c>
      <c r="B218" s="92" t="s">
        <v>1011</v>
      </c>
      <c r="C218" s="93"/>
      <c r="D218" s="93"/>
      <c r="E218" s="93"/>
      <c r="F218" s="92" t="s">
        <v>51</v>
      </c>
      <c r="G218" s="92" t="s">
        <v>51</v>
      </c>
      <c r="H218" s="92" t="s">
        <v>1137</v>
      </c>
      <c r="I218" s="92" t="s">
        <v>1011</v>
      </c>
      <c r="J218" s="93"/>
      <c r="K218" s="92"/>
      <c r="L218" s="93"/>
      <c r="M218" s="93"/>
      <c r="N218" s="93"/>
      <c r="O218" s="93"/>
      <c r="P218" s="93"/>
      <c r="Q218" s="93"/>
      <c r="R218" s="93"/>
      <c r="S218" s="93"/>
      <c r="T218" s="93"/>
      <c r="U218" s="93"/>
      <c r="V218" s="93"/>
      <c r="W218" s="93"/>
      <c r="X218" s="93"/>
      <c r="Y218" s="93"/>
      <c r="Z218" s="93"/>
      <c r="AA218" s="93"/>
    </row>
    <row r="219" spans="1:27" ht="14.5">
      <c r="A219" s="24" t="s">
        <v>400</v>
      </c>
      <c r="B219" s="92" t="s">
        <v>1011</v>
      </c>
      <c r="C219" s="93"/>
      <c r="D219" s="93"/>
      <c r="E219" s="93"/>
      <c r="F219" s="92" t="s">
        <v>51</v>
      </c>
      <c r="G219" s="92" t="s">
        <v>51</v>
      </c>
      <c r="H219" s="92" t="s">
        <v>1137</v>
      </c>
      <c r="I219" s="92" t="s">
        <v>1011</v>
      </c>
      <c r="J219" s="93"/>
      <c r="K219" s="92"/>
      <c r="L219" s="93"/>
      <c r="M219" s="93"/>
      <c r="N219" s="93"/>
      <c r="O219" s="93"/>
      <c r="P219" s="93"/>
      <c r="Q219" s="93"/>
      <c r="R219" s="93"/>
      <c r="S219" s="93"/>
      <c r="T219" s="93"/>
      <c r="U219" s="93"/>
      <c r="V219" s="93"/>
      <c r="W219" s="93"/>
      <c r="X219" s="93"/>
      <c r="Y219" s="93"/>
      <c r="Z219" s="93"/>
      <c r="AA219" s="93"/>
    </row>
    <row r="220" spans="1:27" ht="14.5">
      <c r="A220" s="24" t="s">
        <v>402</v>
      </c>
      <c r="B220" s="92" t="s">
        <v>1011</v>
      </c>
      <c r="C220" s="93"/>
      <c r="D220" s="93"/>
      <c r="E220" s="93"/>
      <c r="F220" s="92" t="s">
        <v>51</v>
      </c>
      <c r="G220" s="92" t="s">
        <v>51</v>
      </c>
      <c r="H220" s="92" t="s">
        <v>1137</v>
      </c>
      <c r="I220" s="92" t="s">
        <v>1011</v>
      </c>
      <c r="J220" s="93"/>
      <c r="K220" s="92"/>
      <c r="L220" s="93"/>
      <c r="M220" s="93"/>
      <c r="N220" s="93"/>
      <c r="O220" s="93"/>
      <c r="P220" s="93"/>
      <c r="Q220" s="93"/>
      <c r="R220" s="93"/>
      <c r="S220" s="93"/>
      <c r="T220" s="93"/>
      <c r="U220" s="93"/>
      <c r="V220" s="93"/>
      <c r="W220" s="93"/>
      <c r="X220" s="93"/>
      <c r="Y220" s="93"/>
      <c r="Z220" s="93"/>
      <c r="AA220" s="93"/>
    </row>
    <row r="221" spans="1:27" ht="14.5">
      <c r="A221" s="50" t="s">
        <v>406</v>
      </c>
      <c r="B221" s="92" t="s">
        <v>1134</v>
      </c>
      <c r="C221" s="92" t="s">
        <v>1142</v>
      </c>
      <c r="D221" s="93"/>
      <c r="E221" s="93"/>
      <c r="F221" s="92" t="s">
        <v>51</v>
      </c>
      <c r="G221" s="92" t="s">
        <v>50</v>
      </c>
      <c r="H221" s="92" t="s">
        <v>1137</v>
      </c>
      <c r="I221" s="92" t="s">
        <v>1011</v>
      </c>
      <c r="J221" s="92" t="s">
        <v>735</v>
      </c>
      <c r="K221" s="92"/>
      <c r="L221" s="93"/>
      <c r="M221" s="93"/>
      <c r="N221" s="93"/>
      <c r="O221" s="93"/>
      <c r="P221" s="93"/>
      <c r="Q221" s="93"/>
      <c r="R221" s="93"/>
      <c r="S221" s="93"/>
      <c r="T221" s="93"/>
      <c r="U221" s="93"/>
      <c r="V221" s="93"/>
      <c r="W221" s="93"/>
      <c r="X221" s="93"/>
      <c r="Y221" s="93"/>
      <c r="Z221" s="93"/>
      <c r="AA221" s="93"/>
    </row>
    <row r="222" spans="1:27" ht="14.5">
      <c r="A222" s="50" t="s">
        <v>411</v>
      </c>
      <c r="B222" s="92" t="s">
        <v>1377</v>
      </c>
      <c r="C222" s="92" t="s">
        <v>1378</v>
      </c>
      <c r="D222" s="93"/>
      <c r="E222" s="93"/>
      <c r="F222" s="92" t="s">
        <v>51</v>
      </c>
      <c r="G222" s="92" t="s">
        <v>51</v>
      </c>
      <c r="H222" s="92" t="s">
        <v>1137</v>
      </c>
      <c r="I222" s="92" t="s">
        <v>1011</v>
      </c>
      <c r="J222" s="93"/>
      <c r="K222" s="92"/>
      <c r="L222" s="93"/>
      <c r="M222" s="93"/>
      <c r="N222" s="93"/>
      <c r="O222" s="93"/>
      <c r="P222" s="93"/>
      <c r="Q222" s="93"/>
      <c r="R222" s="93"/>
      <c r="S222" s="93"/>
      <c r="T222" s="93"/>
      <c r="U222" s="93"/>
      <c r="V222" s="93"/>
      <c r="W222" s="93"/>
      <c r="X222" s="93"/>
      <c r="Y222" s="93"/>
      <c r="Z222" s="93"/>
      <c r="AA222" s="93"/>
    </row>
    <row r="223" spans="1:27" ht="14.5">
      <c r="A223" s="50"/>
      <c r="B223" s="92" t="s">
        <v>1317</v>
      </c>
      <c r="C223" s="92" t="s">
        <v>1378</v>
      </c>
      <c r="D223" s="93"/>
      <c r="E223" s="93"/>
      <c r="F223" s="92" t="s">
        <v>51</v>
      </c>
      <c r="G223" s="92" t="s">
        <v>51</v>
      </c>
      <c r="H223" s="92" t="s">
        <v>1137</v>
      </c>
      <c r="I223" s="92" t="s">
        <v>1011</v>
      </c>
      <c r="J223" s="93"/>
      <c r="K223" s="92"/>
      <c r="L223" s="93"/>
      <c r="M223" s="93"/>
      <c r="N223" s="93"/>
      <c r="O223" s="93"/>
      <c r="P223" s="93"/>
      <c r="Q223" s="93"/>
      <c r="R223" s="93"/>
      <c r="S223" s="93"/>
      <c r="T223" s="93"/>
      <c r="U223" s="93"/>
      <c r="V223" s="93"/>
      <c r="W223" s="93"/>
      <c r="X223" s="93"/>
      <c r="Y223" s="93"/>
      <c r="Z223" s="93"/>
      <c r="AA223" s="93"/>
    </row>
    <row r="224" spans="1:27" ht="14.5">
      <c r="A224" s="50" t="s">
        <v>414</v>
      </c>
      <c r="B224" s="92" t="s">
        <v>243</v>
      </c>
      <c r="C224" s="92" t="s">
        <v>1171</v>
      </c>
      <c r="D224" s="93"/>
      <c r="E224" s="93"/>
      <c r="F224" s="92" t="s">
        <v>51</v>
      </c>
      <c r="G224" s="92" t="s">
        <v>51</v>
      </c>
      <c r="H224" s="92" t="s">
        <v>1137</v>
      </c>
      <c r="I224" s="92" t="s">
        <v>1011</v>
      </c>
      <c r="J224" s="93"/>
      <c r="K224" s="92"/>
      <c r="L224" s="93"/>
      <c r="M224" s="93"/>
      <c r="N224" s="93"/>
      <c r="O224" s="93"/>
      <c r="P224" s="93"/>
      <c r="Q224" s="93"/>
      <c r="R224" s="93"/>
      <c r="S224" s="93"/>
      <c r="T224" s="93"/>
      <c r="U224" s="93"/>
      <c r="V224" s="93"/>
      <c r="W224" s="93"/>
      <c r="X224" s="93"/>
      <c r="Y224" s="93"/>
      <c r="Z224" s="93"/>
      <c r="AA224" s="93"/>
    </row>
    <row r="225" spans="1:27" ht="14.5">
      <c r="A225" s="51" t="s">
        <v>417</v>
      </c>
      <c r="B225" s="92" t="s">
        <v>1134</v>
      </c>
      <c r="C225" s="92" t="s">
        <v>1135</v>
      </c>
      <c r="D225" s="92" t="s">
        <v>1134</v>
      </c>
      <c r="E225" s="92" t="s">
        <v>1379</v>
      </c>
      <c r="F225" s="92" t="s">
        <v>51</v>
      </c>
      <c r="G225" s="92" t="s">
        <v>51</v>
      </c>
      <c r="H225" s="92" t="s">
        <v>1137</v>
      </c>
      <c r="I225" s="92" t="s">
        <v>1134</v>
      </c>
      <c r="J225" s="93"/>
      <c r="K225" s="92"/>
      <c r="L225" s="93"/>
      <c r="M225" s="93"/>
      <c r="N225" s="93"/>
      <c r="O225" s="93"/>
      <c r="P225" s="93"/>
      <c r="Q225" s="93"/>
      <c r="R225" s="93"/>
      <c r="S225" s="93"/>
      <c r="T225" s="93"/>
      <c r="U225" s="93"/>
      <c r="V225" s="93"/>
      <c r="W225" s="93"/>
      <c r="X225" s="93"/>
      <c r="Y225" s="93"/>
      <c r="Z225" s="93"/>
      <c r="AA225" s="93"/>
    </row>
    <row r="226" spans="1:27" ht="14.5">
      <c r="A226" s="24" t="s">
        <v>419</v>
      </c>
      <c r="B226" s="92" t="s">
        <v>1145</v>
      </c>
      <c r="C226" s="93"/>
      <c r="D226" s="93"/>
      <c r="E226" s="93"/>
      <c r="F226" s="92" t="s">
        <v>51</v>
      </c>
      <c r="G226" s="92" t="s">
        <v>51</v>
      </c>
      <c r="H226" s="92" t="s">
        <v>1137</v>
      </c>
      <c r="I226" s="92" t="s">
        <v>1011</v>
      </c>
      <c r="J226" s="93"/>
      <c r="K226" s="92"/>
      <c r="L226" s="93"/>
      <c r="M226" s="93"/>
      <c r="N226" s="93"/>
      <c r="O226" s="93"/>
      <c r="P226" s="93"/>
      <c r="Q226" s="93"/>
      <c r="R226" s="93"/>
      <c r="S226" s="93"/>
      <c r="T226" s="93"/>
      <c r="U226" s="93"/>
      <c r="V226" s="93"/>
      <c r="W226" s="93"/>
      <c r="X226" s="93"/>
      <c r="Y226" s="93"/>
      <c r="Z226" s="93"/>
      <c r="AA226" s="93"/>
    </row>
    <row r="227" spans="1:27" ht="14.5">
      <c r="A227" s="24" t="s">
        <v>421</v>
      </c>
      <c r="B227" s="92" t="s">
        <v>1147</v>
      </c>
      <c r="C227" s="93"/>
      <c r="D227" s="93"/>
      <c r="E227" s="93"/>
      <c r="F227" s="92" t="s">
        <v>51</v>
      </c>
      <c r="G227" s="92" t="s">
        <v>51</v>
      </c>
      <c r="H227" s="92" t="s">
        <v>1137</v>
      </c>
      <c r="I227" s="92" t="s">
        <v>1011</v>
      </c>
      <c r="J227" s="93"/>
      <c r="K227" s="92"/>
      <c r="L227" s="93"/>
      <c r="M227" s="93"/>
      <c r="N227" s="93"/>
      <c r="O227" s="93"/>
      <c r="P227" s="93"/>
      <c r="Q227" s="93"/>
      <c r="R227" s="93"/>
      <c r="S227" s="93"/>
      <c r="T227" s="93"/>
      <c r="U227" s="93"/>
      <c r="V227" s="93"/>
      <c r="W227" s="93"/>
      <c r="X227" s="93"/>
      <c r="Y227" s="93"/>
      <c r="Z227" s="93"/>
      <c r="AA227" s="93"/>
    </row>
    <row r="228" spans="1:27" ht="14.5">
      <c r="A228" s="24" t="s">
        <v>423</v>
      </c>
      <c r="B228" s="92" t="s">
        <v>19</v>
      </c>
      <c r="C228" s="93"/>
      <c r="D228" s="93"/>
      <c r="E228" s="93"/>
      <c r="F228" s="92" t="s">
        <v>51</v>
      </c>
      <c r="G228" s="92" t="s">
        <v>51</v>
      </c>
      <c r="H228" s="92" t="s">
        <v>1137</v>
      </c>
      <c r="I228" s="92" t="s">
        <v>1011</v>
      </c>
      <c r="J228" s="93"/>
      <c r="K228" s="92"/>
      <c r="L228" s="93"/>
      <c r="M228" s="93"/>
      <c r="N228" s="93"/>
      <c r="O228" s="93"/>
      <c r="P228" s="93"/>
      <c r="Q228" s="93"/>
      <c r="R228" s="93"/>
      <c r="S228" s="93"/>
      <c r="T228" s="93"/>
      <c r="U228" s="93"/>
      <c r="V228" s="93"/>
      <c r="W228" s="93"/>
      <c r="X228" s="93"/>
      <c r="Y228" s="93"/>
      <c r="Z228" s="93"/>
      <c r="AA228" s="93"/>
    </row>
    <row r="229" spans="1:27" ht="14.5">
      <c r="A229" s="24" t="s">
        <v>425</v>
      </c>
      <c r="B229" s="92" t="s">
        <v>1380</v>
      </c>
      <c r="C229" s="92" t="s">
        <v>1142</v>
      </c>
      <c r="D229" s="92" t="s">
        <v>1381</v>
      </c>
      <c r="E229" s="92" t="s">
        <v>1192</v>
      </c>
      <c r="F229" s="92" t="s">
        <v>36</v>
      </c>
      <c r="G229" s="92" t="s">
        <v>36</v>
      </c>
      <c r="H229" s="92" t="s">
        <v>1137</v>
      </c>
      <c r="I229" s="92" t="s">
        <v>1011</v>
      </c>
      <c r="J229" s="93"/>
      <c r="K229" s="92"/>
      <c r="L229" s="93"/>
      <c r="M229" s="93"/>
      <c r="N229" s="93"/>
      <c r="O229" s="93"/>
      <c r="P229" s="93"/>
      <c r="Q229" s="93"/>
      <c r="R229" s="93"/>
      <c r="S229" s="93"/>
      <c r="T229" s="93"/>
      <c r="U229" s="93"/>
      <c r="V229" s="93"/>
      <c r="W229" s="93"/>
      <c r="X229" s="93"/>
      <c r="Y229" s="93"/>
      <c r="Z229" s="93"/>
      <c r="AA229" s="93"/>
    </row>
    <row r="230" spans="1:27" ht="14.5">
      <c r="A230" s="24" t="s">
        <v>427</v>
      </c>
      <c r="B230" s="92" t="s">
        <v>1382</v>
      </c>
      <c r="C230" s="92" t="s">
        <v>1192</v>
      </c>
      <c r="D230" s="93"/>
      <c r="E230" s="93"/>
      <c r="F230" s="92" t="s">
        <v>51</v>
      </c>
      <c r="G230" s="92" t="s">
        <v>51</v>
      </c>
      <c r="H230" s="92" t="s">
        <v>1137</v>
      </c>
      <c r="I230" s="92" t="s">
        <v>1011</v>
      </c>
      <c r="J230" s="93"/>
      <c r="K230" s="92"/>
      <c r="L230" s="26" t="s">
        <v>1383</v>
      </c>
      <c r="M230" s="93"/>
      <c r="N230" s="93"/>
      <c r="O230" s="93"/>
      <c r="P230" s="93"/>
      <c r="Q230" s="93"/>
      <c r="R230" s="93"/>
      <c r="S230" s="93"/>
      <c r="T230" s="93"/>
      <c r="U230" s="93"/>
      <c r="V230" s="93"/>
      <c r="W230" s="93"/>
      <c r="X230" s="93"/>
      <c r="Y230" s="93"/>
      <c r="Z230" s="93"/>
      <c r="AA230" s="93"/>
    </row>
    <row r="231" spans="1:27" ht="14.5">
      <c r="A231" s="24"/>
      <c r="B231" s="92" t="s">
        <v>1382</v>
      </c>
      <c r="C231" s="93"/>
      <c r="D231" s="93"/>
      <c r="E231" s="93"/>
      <c r="F231" s="92" t="s">
        <v>51</v>
      </c>
      <c r="G231" s="92" t="s">
        <v>51</v>
      </c>
      <c r="H231" s="92" t="s">
        <v>1137</v>
      </c>
      <c r="I231" s="92" t="s">
        <v>1011</v>
      </c>
      <c r="J231" s="93"/>
      <c r="K231" s="92"/>
      <c r="L231" s="92" t="s">
        <v>1384</v>
      </c>
      <c r="M231" s="93"/>
      <c r="N231" s="93"/>
      <c r="O231" s="93"/>
      <c r="P231" s="93"/>
      <c r="Q231" s="93"/>
      <c r="R231" s="93"/>
      <c r="S231" s="93"/>
      <c r="T231" s="93"/>
      <c r="U231" s="93"/>
      <c r="V231" s="93"/>
      <c r="W231" s="93"/>
      <c r="X231" s="93"/>
      <c r="Y231" s="93"/>
      <c r="Z231" s="93"/>
      <c r="AA231" s="93"/>
    </row>
    <row r="232" spans="1:27" ht="14.5">
      <c r="A232" s="24" t="s">
        <v>429</v>
      </c>
      <c r="B232" s="92" t="s">
        <v>1385</v>
      </c>
      <c r="C232" s="92" t="s">
        <v>1192</v>
      </c>
      <c r="D232" s="92" t="s">
        <v>36</v>
      </c>
      <c r="E232" s="92" t="s">
        <v>1194</v>
      </c>
      <c r="F232" s="93"/>
      <c r="G232" s="93"/>
      <c r="H232" s="92" t="s">
        <v>1137</v>
      </c>
      <c r="I232" s="92" t="s">
        <v>1011</v>
      </c>
      <c r="J232" s="93"/>
      <c r="K232" s="92"/>
      <c r="L232" s="92" t="s">
        <v>1386</v>
      </c>
      <c r="M232" s="93"/>
      <c r="N232" s="93"/>
      <c r="O232" s="93"/>
      <c r="P232" s="93"/>
      <c r="Q232" s="93"/>
      <c r="R232" s="93"/>
      <c r="S232" s="93"/>
      <c r="T232" s="93"/>
      <c r="U232" s="93"/>
      <c r="V232" s="93"/>
      <c r="W232" s="93"/>
      <c r="X232" s="93"/>
      <c r="Y232" s="93"/>
      <c r="Z232" s="93"/>
      <c r="AA232" s="93"/>
    </row>
    <row r="233" spans="1:27" ht="14.5">
      <c r="A233" s="24" t="s">
        <v>430</v>
      </c>
      <c r="B233" s="92" t="s">
        <v>1385</v>
      </c>
      <c r="C233" s="93"/>
      <c r="D233" s="93"/>
      <c r="E233" s="93"/>
      <c r="F233" s="93"/>
      <c r="G233" s="93"/>
      <c r="H233" s="93"/>
      <c r="I233" s="93"/>
      <c r="J233" s="93"/>
      <c r="K233" s="92"/>
      <c r="L233" s="93"/>
      <c r="M233" s="93"/>
      <c r="N233" s="93"/>
      <c r="O233" s="93"/>
      <c r="P233" s="93"/>
      <c r="Q233" s="93"/>
      <c r="R233" s="93"/>
      <c r="S233" s="93"/>
      <c r="T233" s="93"/>
      <c r="U233" s="93"/>
      <c r="V233" s="93"/>
      <c r="W233" s="93"/>
      <c r="X233" s="93"/>
      <c r="Y233" s="93"/>
      <c r="Z233" s="93"/>
      <c r="AA233" s="93"/>
    </row>
    <row r="234" spans="1:27" ht="14.5">
      <c r="A234" s="24" t="s">
        <v>431</v>
      </c>
      <c r="B234" s="92" t="s">
        <v>1387</v>
      </c>
      <c r="C234" s="93"/>
      <c r="D234" s="93"/>
      <c r="E234" s="93"/>
      <c r="F234" s="93"/>
      <c r="G234" s="93"/>
      <c r="H234" s="93"/>
      <c r="I234" s="93"/>
      <c r="J234" s="93"/>
      <c r="K234" s="92"/>
      <c r="L234" s="93"/>
      <c r="M234" s="92" t="s">
        <v>1388</v>
      </c>
      <c r="N234" s="93"/>
      <c r="O234" s="93"/>
      <c r="P234" s="93"/>
      <c r="Q234" s="93"/>
      <c r="R234" s="93"/>
      <c r="S234" s="93"/>
      <c r="T234" s="93"/>
      <c r="U234" s="93"/>
      <c r="V234" s="93"/>
      <c r="W234" s="93"/>
      <c r="X234" s="93"/>
      <c r="Y234" s="93"/>
      <c r="Z234" s="93"/>
      <c r="AA234" s="93"/>
    </row>
    <row r="235" spans="1:27" ht="14.5">
      <c r="A235" s="24" t="s">
        <v>434</v>
      </c>
      <c r="B235" s="92" t="s">
        <v>1287</v>
      </c>
      <c r="C235" s="93"/>
      <c r="D235" s="93"/>
      <c r="E235" s="93"/>
      <c r="F235" s="93"/>
      <c r="G235" s="93"/>
      <c r="H235" s="93"/>
      <c r="I235" s="93"/>
      <c r="J235" s="93"/>
      <c r="K235" s="92"/>
      <c r="L235" s="93"/>
      <c r="M235" s="93"/>
      <c r="N235" s="93"/>
      <c r="O235" s="93"/>
      <c r="P235" s="93"/>
      <c r="Q235" s="93"/>
      <c r="R235" s="93"/>
      <c r="S235" s="93"/>
      <c r="T235" s="93"/>
      <c r="U235" s="93"/>
      <c r="V235" s="93"/>
      <c r="W235" s="93"/>
      <c r="X235" s="93"/>
      <c r="Y235" s="93"/>
      <c r="Z235" s="93"/>
      <c r="AA235" s="93"/>
    </row>
    <row r="236" spans="1:27" ht="14.5">
      <c r="A236" s="24"/>
      <c r="B236" s="92" t="s">
        <v>1287</v>
      </c>
      <c r="C236" s="92" t="s">
        <v>1135</v>
      </c>
      <c r="D236" s="92" t="s">
        <v>1287</v>
      </c>
      <c r="E236" s="92" t="s">
        <v>1285</v>
      </c>
      <c r="F236" s="93"/>
      <c r="G236" s="93"/>
      <c r="H236" s="93"/>
      <c r="I236" s="93"/>
      <c r="J236" s="93"/>
      <c r="K236" s="92"/>
      <c r="L236" s="93"/>
      <c r="M236" s="93"/>
      <c r="N236" s="93"/>
      <c r="O236" s="93"/>
      <c r="P236" s="93"/>
      <c r="Q236" s="93"/>
      <c r="R236" s="93"/>
      <c r="S236" s="93"/>
      <c r="T236" s="93"/>
      <c r="U236" s="93"/>
      <c r="V236" s="93"/>
      <c r="W236" s="93"/>
      <c r="X236" s="93"/>
      <c r="Y236" s="93"/>
      <c r="Z236" s="93"/>
      <c r="AA236" s="93"/>
    </row>
    <row r="237" spans="1:27" ht="14.5">
      <c r="A237" s="24" t="s">
        <v>437</v>
      </c>
      <c r="B237" s="92" t="s">
        <v>1287</v>
      </c>
      <c r="C237" s="93"/>
      <c r="D237" s="93"/>
      <c r="E237" s="93"/>
      <c r="F237" s="93"/>
      <c r="G237" s="93"/>
      <c r="H237" s="93"/>
      <c r="I237" s="93"/>
      <c r="J237" s="93"/>
      <c r="K237" s="92"/>
      <c r="L237" s="93"/>
      <c r="M237" s="93"/>
      <c r="N237" s="93"/>
      <c r="O237" s="93"/>
      <c r="P237" s="93"/>
      <c r="Q237" s="93"/>
      <c r="R237" s="93"/>
      <c r="S237" s="93"/>
      <c r="T237" s="93"/>
      <c r="U237" s="93"/>
      <c r="V237" s="93"/>
      <c r="W237" s="93"/>
      <c r="X237" s="93"/>
      <c r="Y237" s="93"/>
      <c r="Z237" s="93"/>
      <c r="AA237" s="93"/>
    </row>
    <row r="238" spans="1:27" ht="14.5">
      <c r="A238" s="24" t="s">
        <v>438</v>
      </c>
      <c r="B238" s="92" t="s">
        <v>1160</v>
      </c>
      <c r="C238" s="92" t="s">
        <v>1161</v>
      </c>
      <c r="D238" s="92" t="s">
        <v>1134</v>
      </c>
      <c r="E238" s="92" t="s">
        <v>1177</v>
      </c>
      <c r="F238" s="93"/>
      <c r="G238" s="93"/>
      <c r="H238" s="93"/>
      <c r="I238" s="93"/>
      <c r="J238" s="93"/>
      <c r="K238" s="92"/>
      <c r="L238" s="92" t="s">
        <v>661</v>
      </c>
      <c r="M238" s="93"/>
      <c r="N238" s="93"/>
      <c r="O238" s="93"/>
      <c r="P238" s="93"/>
      <c r="Q238" s="93"/>
      <c r="R238" s="93"/>
      <c r="S238" s="93"/>
      <c r="T238" s="93"/>
      <c r="U238" s="93"/>
      <c r="V238" s="93"/>
      <c r="W238" s="93"/>
      <c r="X238" s="93"/>
      <c r="Y238" s="93"/>
      <c r="Z238" s="93"/>
      <c r="AA238" s="93"/>
    </row>
    <row r="239" spans="1:27" ht="14.5">
      <c r="A239" s="24" t="s">
        <v>439</v>
      </c>
      <c r="B239" s="92" t="s">
        <v>1287</v>
      </c>
      <c r="C239" s="93"/>
      <c r="D239" s="93"/>
      <c r="E239" s="93"/>
      <c r="F239" s="93"/>
      <c r="G239" s="93"/>
      <c r="H239" s="93"/>
      <c r="I239" s="93"/>
      <c r="J239" s="92" t="s">
        <v>1389</v>
      </c>
      <c r="K239" s="92" t="s">
        <v>661</v>
      </c>
      <c r="L239" s="93"/>
      <c r="M239" s="93"/>
      <c r="N239" s="93"/>
      <c r="O239" s="93"/>
      <c r="P239" s="93"/>
      <c r="Q239" s="93"/>
      <c r="R239" s="93"/>
      <c r="S239" s="93"/>
      <c r="T239" s="93"/>
      <c r="U239" s="93"/>
      <c r="V239" s="93"/>
      <c r="W239" s="93"/>
      <c r="X239" s="93"/>
      <c r="Y239" s="93"/>
      <c r="Z239" s="93"/>
      <c r="AA239" s="93"/>
    </row>
    <row r="240" spans="1:27" ht="14.5">
      <c r="A240" s="24" t="s">
        <v>440</v>
      </c>
      <c r="B240" s="92" t="s">
        <v>1287</v>
      </c>
      <c r="C240" s="92" t="s">
        <v>1390</v>
      </c>
      <c r="D240" s="93"/>
      <c r="E240" s="93"/>
      <c r="F240" s="93"/>
      <c r="G240" s="93"/>
      <c r="H240" s="93"/>
      <c r="I240" s="93"/>
      <c r="J240" s="92" t="s">
        <v>735</v>
      </c>
      <c r="K240" s="92" t="s">
        <v>1391</v>
      </c>
      <c r="L240" s="93"/>
      <c r="M240" s="92" t="s">
        <v>1392</v>
      </c>
      <c r="N240" s="93"/>
      <c r="O240" s="93"/>
      <c r="P240" s="93"/>
      <c r="Q240" s="93"/>
      <c r="R240" s="93"/>
      <c r="S240" s="93"/>
      <c r="T240" s="93"/>
      <c r="U240" s="93"/>
      <c r="V240" s="93"/>
      <c r="W240" s="93"/>
      <c r="X240" s="93"/>
      <c r="Y240" s="93"/>
      <c r="Z240" s="93"/>
      <c r="AA240" s="93"/>
    </row>
    <row r="241" spans="1:27" ht="14.5">
      <c r="A241" s="24" t="s">
        <v>441</v>
      </c>
      <c r="B241" s="92" t="s">
        <v>1393</v>
      </c>
      <c r="C241" s="92" t="s">
        <v>1192</v>
      </c>
      <c r="D241" s="93"/>
      <c r="E241" s="93"/>
      <c r="F241" s="93"/>
      <c r="G241" s="93"/>
      <c r="H241" s="93"/>
      <c r="I241" s="93"/>
      <c r="J241" s="93"/>
      <c r="K241" s="92"/>
      <c r="L241" s="93"/>
      <c r="M241" s="93"/>
      <c r="N241" s="93"/>
      <c r="O241" s="93"/>
      <c r="P241" s="93"/>
      <c r="Q241" s="93"/>
      <c r="R241" s="93"/>
      <c r="S241" s="93"/>
      <c r="T241" s="93"/>
      <c r="U241" s="93"/>
      <c r="V241" s="93"/>
      <c r="W241" s="93"/>
      <c r="X241" s="93"/>
      <c r="Y241" s="93"/>
      <c r="Z241" s="93"/>
      <c r="AA241" s="93"/>
    </row>
    <row r="242" spans="1:27" ht="14.5">
      <c r="A242" s="24" t="s">
        <v>442</v>
      </c>
      <c r="B242" s="92" t="s">
        <v>1017</v>
      </c>
      <c r="C242" s="93"/>
      <c r="D242" s="93"/>
      <c r="E242" s="93"/>
      <c r="F242" s="93"/>
      <c r="G242" s="93"/>
      <c r="H242" s="93"/>
      <c r="I242" s="93"/>
      <c r="J242" s="93"/>
      <c r="K242" s="92"/>
      <c r="L242" s="93"/>
      <c r="M242" s="93"/>
      <c r="N242" s="93"/>
      <c r="O242" s="93"/>
      <c r="P242" s="93"/>
      <c r="Q242" s="93"/>
      <c r="R242" s="93"/>
      <c r="S242" s="93"/>
      <c r="T242" s="93"/>
      <c r="U242" s="93"/>
      <c r="V242" s="93"/>
      <c r="W242" s="93"/>
      <c r="X242" s="93"/>
      <c r="Y242" s="93"/>
      <c r="Z242" s="93"/>
      <c r="AA242" s="93"/>
    </row>
    <row r="243" spans="1:27" ht="14.5">
      <c r="A243" s="24" t="s">
        <v>443</v>
      </c>
      <c r="B243" s="92" t="s">
        <v>1017</v>
      </c>
      <c r="C243" s="93"/>
      <c r="D243" s="93"/>
      <c r="E243" s="93"/>
      <c r="F243" s="93"/>
      <c r="G243" s="93"/>
      <c r="H243" s="93"/>
      <c r="I243" s="93"/>
      <c r="J243" s="93"/>
      <c r="K243" s="92"/>
      <c r="L243" s="93"/>
      <c r="M243" s="93"/>
      <c r="N243" s="93"/>
      <c r="O243" s="93"/>
      <c r="P243" s="93"/>
      <c r="Q243" s="93"/>
      <c r="R243" s="93"/>
      <c r="S243" s="93"/>
      <c r="T243" s="93"/>
      <c r="U243" s="93"/>
      <c r="V243" s="93"/>
      <c r="W243" s="93"/>
      <c r="X243" s="93"/>
      <c r="Y243" s="93"/>
      <c r="Z243" s="93"/>
      <c r="AA243" s="93"/>
    </row>
    <row r="244" spans="1:27" ht="14.5">
      <c r="A244" s="24" t="s">
        <v>444</v>
      </c>
      <c r="B244" s="92" t="s">
        <v>1134</v>
      </c>
      <c r="C244" s="93"/>
      <c r="D244" s="93"/>
      <c r="E244" s="93"/>
      <c r="F244" s="93"/>
      <c r="G244" s="93"/>
      <c r="H244" s="93"/>
      <c r="I244" s="93"/>
      <c r="J244" s="93"/>
      <c r="K244" s="92"/>
      <c r="L244" s="93"/>
      <c r="M244" s="93"/>
      <c r="N244" s="93"/>
      <c r="O244" s="93"/>
      <c r="P244" s="93"/>
      <c r="Q244" s="93"/>
      <c r="R244" s="93"/>
      <c r="S244" s="93"/>
      <c r="T244" s="93"/>
      <c r="U244" s="93"/>
      <c r="V244" s="93"/>
      <c r="W244" s="93"/>
      <c r="X244" s="93"/>
      <c r="Y244" s="93"/>
      <c r="Z244" s="93"/>
      <c r="AA244" s="93"/>
    </row>
    <row r="245" spans="1:27" ht="14.5">
      <c r="A245" s="24" t="s">
        <v>175</v>
      </c>
      <c r="B245" s="92" t="s">
        <v>1394</v>
      </c>
      <c r="C245" s="93"/>
      <c r="D245" s="93"/>
      <c r="E245" s="93"/>
      <c r="F245" s="93"/>
      <c r="G245" s="93"/>
      <c r="H245" s="93"/>
      <c r="I245" s="93"/>
      <c r="J245" s="93"/>
      <c r="K245" s="92"/>
      <c r="L245" s="93"/>
      <c r="M245" s="93"/>
      <c r="N245" s="93"/>
      <c r="O245" s="93"/>
      <c r="P245" s="93"/>
      <c r="Q245" s="93"/>
      <c r="R245" s="93"/>
      <c r="S245" s="93"/>
      <c r="T245" s="93"/>
      <c r="U245" s="93"/>
      <c r="V245" s="93"/>
      <c r="W245" s="93"/>
      <c r="X245" s="93"/>
      <c r="Y245" s="93"/>
      <c r="Z245" s="93"/>
      <c r="AA245" s="93"/>
    </row>
    <row r="246" spans="1:27" ht="14.5">
      <c r="A246" s="24" t="s">
        <v>445</v>
      </c>
      <c r="B246" s="92" t="s">
        <v>516</v>
      </c>
      <c r="C246" s="93"/>
      <c r="D246" s="92"/>
      <c r="E246" s="93"/>
      <c r="F246" s="93"/>
      <c r="G246" s="93"/>
      <c r="H246" s="93"/>
      <c r="I246" s="93"/>
      <c r="J246" s="93"/>
      <c r="K246" s="92"/>
      <c r="L246" s="93"/>
      <c r="M246" s="93"/>
      <c r="N246" s="93"/>
      <c r="O246" s="93"/>
      <c r="P246" s="93"/>
      <c r="Q246" s="93"/>
      <c r="R246" s="93"/>
      <c r="S246" s="93"/>
      <c r="T246" s="93"/>
      <c r="U246" s="93"/>
      <c r="V246" s="93"/>
      <c r="W246" s="93"/>
      <c r="X246" s="93"/>
      <c r="Y246" s="93"/>
      <c r="Z246" s="93"/>
      <c r="AA246" s="93"/>
    </row>
    <row r="247" spans="1:27" ht="14.5">
      <c r="A247" s="24" t="s">
        <v>446</v>
      </c>
      <c r="B247" s="92" t="s">
        <v>516</v>
      </c>
      <c r="C247" s="93"/>
      <c r="D247" s="92"/>
      <c r="E247" s="93"/>
      <c r="F247" s="93"/>
      <c r="G247" s="93"/>
      <c r="H247" s="93"/>
      <c r="I247" s="93"/>
      <c r="J247" s="93"/>
      <c r="K247" s="92"/>
      <c r="L247" s="93"/>
      <c r="M247" s="93"/>
      <c r="N247" s="93"/>
      <c r="O247" s="93"/>
      <c r="P247" s="93"/>
      <c r="Q247" s="93"/>
      <c r="R247" s="93"/>
      <c r="S247" s="93"/>
      <c r="T247" s="93"/>
      <c r="U247" s="93"/>
      <c r="V247" s="93"/>
      <c r="W247" s="93"/>
      <c r="X247" s="93"/>
      <c r="Y247" s="93"/>
      <c r="Z247" s="93"/>
      <c r="AA247" s="93"/>
    </row>
    <row r="248" spans="1:27" ht="14.5">
      <c r="A248" s="24" t="s">
        <v>447</v>
      </c>
      <c r="B248" s="92" t="s">
        <v>1395</v>
      </c>
      <c r="C248" s="93"/>
      <c r="D248" s="92" t="s">
        <v>1396</v>
      </c>
      <c r="E248" s="93"/>
      <c r="F248" s="93"/>
      <c r="G248" s="93"/>
      <c r="H248" s="93"/>
      <c r="I248" s="93"/>
      <c r="J248" s="93"/>
      <c r="K248" s="92"/>
      <c r="L248" s="93"/>
      <c r="M248" s="93"/>
      <c r="N248" s="93"/>
      <c r="O248" s="93"/>
      <c r="P248" s="93"/>
      <c r="Q248" s="93"/>
      <c r="R248" s="93"/>
      <c r="S248" s="93"/>
      <c r="T248" s="93"/>
      <c r="U248" s="93"/>
      <c r="V248" s="93"/>
      <c r="W248" s="93"/>
      <c r="X248" s="93"/>
      <c r="Y248" s="93"/>
      <c r="Z248" s="93"/>
      <c r="AA248" s="93"/>
    </row>
    <row r="249" spans="1:27" ht="14.5">
      <c r="A249" s="24" t="s">
        <v>449</v>
      </c>
      <c r="B249" s="92" t="s">
        <v>1397</v>
      </c>
      <c r="C249" s="93"/>
      <c r="D249" s="93"/>
      <c r="E249" s="93"/>
      <c r="F249" s="93"/>
      <c r="G249" s="93"/>
      <c r="H249" s="93"/>
      <c r="I249" s="93"/>
      <c r="J249" s="93"/>
      <c r="K249" s="92"/>
      <c r="L249" s="93"/>
      <c r="M249" s="93"/>
      <c r="N249" s="93"/>
      <c r="O249" s="93"/>
      <c r="P249" s="93"/>
      <c r="Q249" s="93"/>
      <c r="R249" s="93"/>
      <c r="S249" s="93"/>
      <c r="T249" s="93"/>
      <c r="U249" s="93"/>
      <c r="V249" s="93"/>
      <c r="W249" s="93"/>
      <c r="X249" s="93"/>
      <c r="Y249" s="93"/>
      <c r="Z249" s="93"/>
      <c r="AA249" s="93"/>
    </row>
    <row r="250" spans="1:27" ht="14.5">
      <c r="A250" s="24" t="s">
        <v>452</v>
      </c>
      <c r="B250" s="92" t="s">
        <v>1030</v>
      </c>
      <c r="C250" s="93"/>
      <c r="D250" s="93"/>
      <c r="E250" s="93"/>
      <c r="F250" s="93"/>
      <c r="G250" s="93"/>
      <c r="H250" s="93"/>
      <c r="I250" s="93"/>
      <c r="J250" s="93"/>
      <c r="K250" s="92"/>
      <c r="L250" s="93"/>
      <c r="M250" s="93"/>
      <c r="N250" s="93"/>
      <c r="O250" s="93"/>
      <c r="P250" s="93"/>
      <c r="Q250" s="93"/>
      <c r="R250" s="93"/>
      <c r="S250" s="93"/>
      <c r="T250" s="93"/>
      <c r="U250" s="93"/>
      <c r="V250" s="93"/>
      <c r="W250" s="93"/>
      <c r="X250" s="93"/>
      <c r="Y250" s="93"/>
      <c r="Z250" s="93"/>
      <c r="AA250" s="93"/>
    </row>
    <row r="251" spans="1:27" ht="14.5">
      <c r="A251" s="24" t="s">
        <v>453</v>
      </c>
      <c r="B251" s="92" t="s">
        <v>1157</v>
      </c>
      <c r="C251" s="92" t="s">
        <v>1135</v>
      </c>
      <c r="D251" s="93"/>
      <c r="E251" s="93"/>
      <c r="F251" s="93"/>
      <c r="G251" s="93"/>
      <c r="H251" s="93"/>
      <c r="I251" s="93"/>
      <c r="J251" s="93"/>
      <c r="K251" s="92"/>
      <c r="L251" s="93"/>
      <c r="M251" s="93"/>
      <c r="N251" s="93"/>
      <c r="O251" s="93"/>
      <c r="P251" s="93"/>
      <c r="Q251" s="93"/>
      <c r="R251" s="93"/>
      <c r="S251" s="93"/>
      <c r="T251" s="93"/>
      <c r="U251" s="93"/>
      <c r="V251" s="93"/>
      <c r="W251" s="93"/>
      <c r="X251" s="93"/>
      <c r="Y251" s="93"/>
      <c r="Z251" s="93"/>
      <c r="AA251" s="93"/>
    </row>
    <row r="252" spans="1:27" ht="14.5">
      <c r="A252" s="90" t="s">
        <v>456</v>
      </c>
      <c r="B252" s="92" t="s">
        <v>1287</v>
      </c>
      <c r="C252" s="92" t="s">
        <v>1194</v>
      </c>
      <c r="D252" s="93"/>
      <c r="E252" s="93"/>
      <c r="F252" s="93"/>
      <c r="G252" s="93"/>
      <c r="H252" s="93"/>
      <c r="I252" s="93"/>
      <c r="J252" s="93"/>
      <c r="K252" s="92" t="s">
        <v>1398</v>
      </c>
      <c r="L252" s="92" t="s">
        <v>661</v>
      </c>
      <c r="M252" s="93"/>
      <c r="N252" s="93"/>
      <c r="O252" s="93"/>
      <c r="P252" s="93"/>
      <c r="Q252" s="93"/>
      <c r="R252" s="93"/>
      <c r="S252" s="93"/>
      <c r="T252" s="93"/>
      <c r="U252" s="93"/>
      <c r="V252" s="93"/>
      <c r="W252" s="93"/>
      <c r="X252" s="93"/>
      <c r="Y252" s="93"/>
      <c r="Z252" s="93"/>
      <c r="AA252" s="93"/>
    </row>
    <row r="253" spans="1:27" ht="14.5">
      <c r="A253" s="24" t="s">
        <v>457</v>
      </c>
      <c r="B253" s="92" t="s">
        <v>1282</v>
      </c>
      <c r="C253" s="92"/>
      <c r="D253" s="93"/>
      <c r="E253" s="93"/>
      <c r="F253" s="93"/>
      <c r="G253" s="93"/>
      <c r="H253" s="93"/>
      <c r="I253" s="93"/>
      <c r="J253" s="93"/>
      <c r="K253" s="92" t="s">
        <v>735</v>
      </c>
      <c r="L253" s="92"/>
      <c r="M253" s="93"/>
      <c r="N253" s="93"/>
      <c r="O253" s="93"/>
      <c r="P253" s="93"/>
      <c r="Q253" s="93"/>
      <c r="R253" s="93"/>
      <c r="S253" s="93"/>
      <c r="T253" s="93"/>
      <c r="U253" s="93"/>
      <c r="V253" s="93"/>
      <c r="W253" s="93"/>
      <c r="X253" s="93"/>
      <c r="Y253" s="93"/>
      <c r="Z253" s="93"/>
      <c r="AA253" s="93"/>
    </row>
    <row r="254" spans="1:27" ht="14.5">
      <c r="A254" s="24" t="s">
        <v>461</v>
      </c>
      <c r="B254" s="92" t="s">
        <v>1030</v>
      </c>
      <c r="C254" s="92"/>
      <c r="D254" s="93"/>
      <c r="E254" s="93"/>
      <c r="F254" s="93"/>
      <c r="G254" s="93"/>
      <c r="H254" s="93"/>
      <c r="I254" s="93"/>
      <c r="J254" s="93"/>
      <c r="K254" s="92"/>
      <c r="L254" s="92"/>
      <c r="M254" s="93"/>
      <c r="N254" s="93"/>
      <c r="O254" s="93"/>
      <c r="P254" s="93"/>
      <c r="Q254" s="93"/>
      <c r="R254" s="93"/>
      <c r="S254" s="93"/>
      <c r="T254" s="93"/>
      <c r="U254" s="93"/>
      <c r="V254" s="93"/>
      <c r="W254" s="93"/>
      <c r="X254" s="93"/>
      <c r="Y254" s="93"/>
      <c r="Z254" s="93"/>
      <c r="AA254" s="93"/>
    </row>
    <row r="255" spans="1:27" ht="14.5">
      <c r="A255" s="24" t="s">
        <v>463</v>
      </c>
      <c r="B255" s="92" t="s">
        <v>1399</v>
      </c>
      <c r="C255" s="92"/>
      <c r="D255" s="93"/>
      <c r="E255" s="93"/>
      <c r="F255" s="93"/>
      <c r="G255" s="93"/>
      <c r="H255" s="93"/>
      <c r="I255" s="93"/>
      <c r="J255" s="93"/>
      <c r="K255" s="92"/>
      <c r="L255" s="92"/>
      <c r="M255" s="93"/>
      <c r="N255" s="93"/>
      <c r="O255" s="93"/>
      <c r="P255" s="93"/>
      <c r="Q255" s="93"/>
      <c r="R255" s="93"/>
      <c r="S255" s="93"/>
      <c r="T255" s="93"/>
      <c r="U255" s="93"/>
      <c r="V255" s="93"/>
      <c r="W255" s="93"/>
      <c r="X255" s="93"/>
      <c r="Y255" s="93"/>
      <c r="Z255" s="93"/>
      <c r="AA255" s="93"/>
    </row>
    <row r="256" spans="1:27" ht="14.5">
      <c r="A256" s="24" t="s">
        <v>457</v>
      </c>
      <c r="B256" s="92" t="s">
        <v>1400</v>
      </c>
      <c r="C256" s="92" t="s">
        <v>1401</v>
      </c>
      <c r="D256" s="92" t="s">
        <v>1402</v>
      </c>
      <c r="E256" s="92" t="s">
        <v>1403</v>
      </c>
      <c r="F256" s="93"/>
      <c r="G256" s="93"/>
      <c r="H256" s="93"/>
      <c r="I256" s="93"/>
      <c r="J256" s="93"/>
      <c r="K256" s="92"/>
      <c r="L256" s="92"/>
      <c r="M256" s="93"/>
      <c r="N256" s="93"/>
      <c r="O256" s="93"/>
      <c r="P256" s="93"/>
      <c r="Q256" s="93"/>
      <c r="R256" s="93"/>
      <c r="S256" s="93"/>
      <c r="T256" s="93"/>
      <c r="U256" s="93"/>
      <c r="V256" s="93"/>
      <c r="W256" s="93"/>
      <c r="X256" s="93"/>
      <c r="Y256" s="93"/>
      <c r="Z256" s="93"/>
      <c r="AA256" s="93"/>
    </row>
    <row r="257" spans="1:27" ht="14.5">
      <c r="A257" s="24" t="s">
        <v>467</v>
      </c>
      <c r="B257" s="92" t="s">
        <v>1287</v>
      </c>
      <c r="C257" s="92" t="s">
        <v>1192</v>
      </c>
      <c r="D257" s="92" t="s">
        <v>1160</v>
      </c>
      <c r="E257" s="92" t="s">
        <v>1205</v>
      </c>
      <c r="F257" s="93"/>
      <c r="G257" s="93"/>
      <c r="H257" s="93"/>
      <c r="I257" s="93"/>
      <c r="J257" s="92" t="s">
        <v>735</v>
      </c>
      <c r="K257" s="92" t="s">
        <v>661</v>
      </c>
      <c r="L257" s="93"/>
      <c r="M257" s="92" t="s">
        <v>1404</v>
      </c>
      <c r="N257" s="93"/>
      <c r="O257" s="93"/>
      <c r="P257" s="93"/>
      <c r="Q257" s="93"/>
      <c r="R257" s="93"/>
      <c r="S257" s="93"/>
      <c r="T257" s="93"/>
      <c r="U257" s="93"/>
      <c r="V257" s="93"/>
      <c r="W257" s="93"/>
      <c r="X257" s="93"/>
      <c r="Y257" s="93"/>
      <c r="Z257" s="93"/>
      <c r="AA257" s="93"/>
    </row>
    <row r="258" spans="1:27" ht="14.5">
      <c r="A258" s="24" t="s">
        <v>468</v>
      </c>
      <c r="B258" s="92" t="s">
        <v>1168</v>
      </c>
      <c r="C258" s="92" t="s">
        <v>1192</v>
      </c>
      <c r="D258" s="92" t="s">
        <v>1168</v>
      </c>
      <c r="E258" s="92" t="s">
        <v>1194</v>
      </c>
      <c r="F258" s="93"/>
      <c r="G258" s="93"/>
      <c r="H258" s="93"/>
      <c r="I258" s="93"/>
      <c r="J258" s="92" t="s">
        <v>735</v>
      </c>
      <c r="K258" s="92"/>
      <c r="L258" s="92" t="s">
        <v>1405</v>
      </c>
      <c r="M258" s="93"/>
      <c r="N258" s="93"/>
      <c r="O258" s="93"/>
      <c r="P258" s="93"/>
      <c r="Q258" s="93"/>
      <c r="R258" s="93"/>
      <c r="S258" s="93"/>
      <c r="T258" s="93"/>
      <c r="U258" s="93"/>
      <c r="V258" s="93"/>
      <c r="W258" s="93"/>
      <c r="X258" s="93"/>
      <c r="Y258" s="93"/>
      <c r="Z258" s="93"/>
      <c r="AA258" s="93"/>
    </row>
    <row r="259" spans="1:27" ht="14.5">
      <c r="A259" s="24" t="s">
        <v>469</v>
      </c>
      <c r="B259" s="92" t="s">
        <v>1406</v>
      </c>
      <c r="C259" s="93"/>
      <c r="D259" s="93"/>
      <c r="E259" s="93"/>
      <c r="F259" s="93"/>
      <c r="G259" s="93"/>
      <c r="H259" s="93"/>
      <c r="I259" s="93"/>
      <c r="J259" s="92" t="s">
        <v>1407</v>
      </c>
      <c r="K259" s="92" t="s">
        <v>1239</v>
      </c>
      <c r="L259" s="93"/>
      <c r="M259" s="93"/>
      <c r="N259" s="93"/>
      <c r="O259" s="93"/>
      <c r="P259" s="93"/>
      <c r="Q259" s="93"/>
      <c r="R259" s="93"/>
      <c r="S259" s="93"/>
      <c r="T259" s="93"/>
      <c r="U259" s="93"/>
      <c r="V259" s="93"/>
      <c r="W259" s="93"/>
      <c r="X259" s="93"/>
      <c r="Y259" s="93"/>
      <c r="Z259" s="93"/>
      <c r="AA259" s="93"/>
    </row>
    <row r="260" spans="1:27" ht="14.5">
      <c r="A260" s="24" t="s">
        <v>471</v>
      </c>
      <c r="B260" s="92" t="s">
        <v>1134</v>
      </c>
      <c r="C260" s="92" t="s">
        <v>1194</v>
      </c>
      <c r="D260" s="92" t="s">
        <v>1134</v>
      </c>
      <c r="E260" s="92" t="s">
        <v>1367</v>
      </c>
      <c r="F260" s="93"/>
      <c r="G260" s="93"/>
      <c r="H260" s="93"/>
      <c r="I260" s="93"/>
      <c r="J260" s="93"/>
      <c r="K260" s="92"/>
      <c r="L260" s="92"/>
      <c r="M260" s="93"/>
      <c r="N260" s="93"/>
      <c r="O260" s="93"/>
      <c r="P260" s="93"/>
      <c r="Q260" s="93"/>
      <c r="R260" s="93"/>
      <c r="S260" s="93"/>
      <c r="T260" s="93"/>
      <c r="U260" s="93"/>
      <c r="V260" s="93"/>
      <c r="W260" s="93"/>
      <c r="X260" s="93"/>
      <c r="Y260" s="93"/>
      <c r="Z260" s="93"/>
      <c r="AA260" s="93"/>
    </row>
    <row r="261" spans="1:27" ht="14.5">
      <c r="A261" s="24" t="s">
        <v>472</v>
      </c>
      <c r="B261" s="92" t="s">
        <v>1287</v>
      </c>
      <c r="C261" s="92" t="s">
        <v>1236</v>
      </c>
      <c r="D261" s="92" t="s">
        <v>1287</v>
      </c>
      <c r="E261" s="92" t="s">
        <v>1314</v>
      </c>
      <c r="F261" s="93"/>
      <c r="G261" s="93"/>
      <c r="H261" s="93"/>
      <c r="I261" s="93"/>
      <c r="J261" s="93"/>
      <c r="K261" s="92"/>
      <c r="L261" s="92" t="s">
        <v>1408</v>
      </c>
      <c r="M261" s="92" t="s">
        <v>1409</v>
      </c>
      <c r="N261" s="93"/>
      <c r="O261" s="93"/>
      <c r="P261" s="93"/>
      <c r="Q261" s="93"/>
      <c r="R261" s="93"/>
      <c r="S261" s="93"/>
      <c r="T261" s="93"/>
      <c r="U261" s="93"/>
      <c r="V261" s="93"/>
      <c r="W261" s="93"/>
      <c r="X261" s="93"/>
      <c r="Y261" s="93"/>
      <c r="Z261" s="93"/>
      <c r="AA261" s="93"/>
    </row>
    <row r="262" spans="1:27" ht="14.5">
      <c r="A262" s="22"/>
      <c r="B262" s="92" t="s">
        <v>1287</v>
      </c>
      <c r="C262" s="92" t="s">
        <v>1236</v>
      </c>
      <c r="D262" s="92" t="s">
        <v>1287</v>
      </c>
      <c r="E262" s="92" t="s">
        <v>1410</v>
      </c>
      <c r="F262" s="93"/>
      <c r="G262" s="93"/>
      <c r="H262" s="93"/>
      <c r="I262" s="93"/>
      <c r="J262" s="93"/>
      <c r="K262" s="92"/>
      <c r="L262" s="92" t="s">
        <v>1408</v>
      </c>
      <c r="M262" s="92" t="s">
        <v>1409</v>
      </c>
      <c r="N262" s="93"/>
      <c r="O262" s="93"/>
      <c r="P262" s="93"/>
      <c r="Q262" s="93"/>
      <c r="R262" s="93"/>
      <c r="S262" s="93"/>
      <c r="T262" s="93"/>
      <c r="U262" s="93"/>
      <c r="V262" s="93"/>
      <c r="W262" s="93"/>
      <c r="X262" s="93"/>
      <c r="Y262" s="93"/>
      <c r="Z262" s="93"/>
      <c r="AA262" s="93"/>
    </row>
    <row r="263" spans="1:27" ht="14.5">
      <c r="A263" s="22" t="s">
        <v>474</v>
      </c>
      <c r="B263" s="92" t="s">
        <v>1043</v>
      </c>
      <c r="C263" s="93"/>
      <c r="D263" s="93"/>
      <c r="E263" s="93"/>
      <c r="F263" s="93"/>
      <c r="G263" s="93"/>
      <c r="H263" s="93"/>
      <c r="I263" s="93"/>
      <c r="J263" s="93"/>
      <c r="K263" s="92"/>
      <c r="L263" s="93"/>
      <c r="M263" s="93"/>
      <c r="N263" s="93"/>
      <c r="O263" s="93"/>
      <c r="P263" s="93"/>
      <c r="Q263" s="93"/>
      <c r="R263" s="93"/>
      <c r="S263" s="93"/>
      <c r="T263" s="93"/>
      <c r="U263" s="93"/>
      <c r="V263" s="93"/>
      <c r="W263" s="93"/>
      <c r="X263" s="93"/>
      <c r="Y263" s="93"/>
      <c r="Z263" s="93"/>
      <c r="AA263" s="93"/>
    </row>
    <row r="264" spans="1:27" ht="14.5">
      <c r="A264" s="22" t="s">
        <v>475</v>
      </c>
      <c r="B264" s="92" t="s">
        <v>1043</v>
      </c>
      <c r="C264" s="93"/>
      <c r="D264" s="93"/>
      <c r="E264" s="93"/>
      <c r="F264" s="93"/>
      <c r="G264" s="93"/>
      <c r="H264" s="93"/>
      <c r="I264" s="93"/>
      <c r="J264" s="93"/>
      <c r="K264" s="92"/>
      <c r="L264" s="93"/>
      <c r="M264" s="93"/>
      <c r="N264" s="93"/>
      <c r="O264" s="93"/>
      <c r="P264" s="93"/>
      <c r="Q264" s="93"/>
      <c r="R264" s="93"/>
      <c r="S264" s="93"/>
      <c r="T264" s="93"/>
      <c r="U264" s="93"/>
      <c r="V264" s="93"/>
      <c r="W264" s="93"/>
      <c r="X264" s="93"/>
      <c r="Y264" s="93"/>
      <c r="Z264" s="93"/>
      <c r="AA264" s="93"/>
    </row>
    <row r="265" spans="1:27" ht="14.5">
      <c r="A265" s="24" t="s">
        <v>478</v>
      </c>
      <c r="B265" s="92" t="s">
        <v>405</v>
      </c>
      <c r="C265" s="92" t="s">
        <v>1411</v>
      </c>
      <c r="D265" s="92" t="s">
        <v>36</v>
      </c>
      <c r="E265" s="92" t="s">
        <v>1412</v>
      </c>
      <c r="F265" s="93"/>
      <c r="G265" s="93"/>
      <c r="H265" s="93"/>
      <c r="I265" s="93"/>
      <c r="J265" s="93"/>
      <c r="K265" s="92"/>
      <c r="L265" s="93"/>
      <c r="M265" s="93"/>
      <c r="N265" s="93"/>
      <c r="O265" s="93"/>
      <c r="P265" s="93"/>
      <c r="Q265" s="93"/>
      <c r="R265" s="93"/>
      <c r="S265" s="93"/>
      <c r="T265" s="93"/>
      <c r="U265" s="93"/>
      <c r="V265" s="93"/>
      <c r="W265" s="93"/>
      <c r="X265" s="93"/>
      <c r="Y265" s="93"/>
      <c r="Z265" s="93"/>
      <c r="AA265" s="93"/>
    </row>
    <row r="266" spans="1:27" ht="14.5">
      <c r="A266" s="24" t="s">
        <v>449</v>
      </c>
      <c r="B266" s="92" t="s">
        <v>50</v>
      </c>
      <c r="C266" s="92" t="s">
        <v>1413</v>
      </c>
      <c r="D266" s="92" t="s">
        <v>50</v>
      </c>
      <c r="E266" s="92" t="s">
        <v>1414</v>
      </c>
      <c r="F266" s="93"/>
      <c r="G266" s="93"/>
      <c r="H266" s="93"/>
      <c r="I266" s="93"/>
      <c r="J266" s="93"/>
      <c r="K266" s="92"/>
      <c r="L266" s="26" t="s">
        <v>1415</v>
      </c>
      <c r="M266" s="92" t="s">
        <v>1416</v>
      </c>
      <c r="N266" s="93"/>
      <c r="O266" s="93"/>
      <c r="P266" s="93"/>
      <c r="Q266" s="93"/>
      <c r="R266" s="93"/>
      <c r="S266" s="93"/>
      <c r="T266" s="93"/>
      <c r="U266" s="93"/>
      <c r="V266" s="93"/>
      <c r="W266" s="93"/>
      <c r="X266" s="93"/>
      <c r="Y266" s="93"/>
      <c r="Z266" s="93"/>
      <c r="AA266" s="93"/>
    </row>
    <row r="267" spans="1:27" ht="14.5">
      <c r="A267" s="24" t="s">
        <v>480</v>
      </c>
      <c r="B267" s="92" t="s">
        <v>1157</v>
      </c>
      <c r="C267" s="93"/>
      <c r="D267" s="93"/>
      <c r="E267" s="93"/>
      <c r="F267" s="93"/>
      <c r="G267" s="93"/>
      <c r="H267" s="93"/>
      <c r="I267" s="93"/>
      <c r="J267" s="93"/>
      <c r="K267" s="92"/>
      <c r="L267" s="93"/>
      <c r="M267" s="93"/>
      <c r="N267" s="93"/>
      <c r="O267" s="93"/>
      <c r="P267" s="93"/>
      <c r="Q267" s="93"/>
      <c r="R267" s="93"/>
      <c r="S267" s="93"/>
      <c r="T267" s="93"/>
      <c r="U267" s="93"/>
      <c r="V267" s="93"/>
      <c r="W267" s="93"/>
      <c r="X267" s="93"/>
      <c r="Y267" s="93"/>
      <c r="Z267" s="93"/>
      <c r="AA267" s="93"/>
    </row>
    <row r="268" spans="1:27" ht="14.5">
      <c r="A268" s="24" t="s">
        <v>483</v>
      </c>
      <c r="B268" s="92" t="s">
        <v>1134</v>
      </c>
      <c r="C268" s="92" t="s">
        <v>1217</v>
      </c>
      <c r="D268" s="92" t="s">
        <v>1134</v>
      </c>
      <c r="E268" s="92" t="s">
        <v>1205</v>
      </c>
      <c r="F268" s="93"/>
      <c r="G268" s="93"/>
      <c r="H268" s="93"/>
      <c r="I268" s="93"/>
      <c r="J268" s="93"/>
      <c r="K268" s="92"/>
      <c r="L268" s="93"/>
      <c r="M268" s="93"/>
      <c r="N268" s="93"/>
      <c r="O268" s="93"/>
      <c r="P268" s="93"/>
      <c r="Q268" s="93"/>
      <c r="R268" s="93"/>
      <c r="S268" s="93"/>
      <c r="T268" s="93"/>
      <c r="U268" s="93"/>
      <c r="V268" s="93"/>
      <c r="W268" s="93"/>
      <c r="X268" s="93"/>
      <c r="Y268" s="93"/>
      <c r="Z268" s="93"/>
      <c r="AA268" s="93"/>
    </row>
    <row r="269" spans="1:27" ht="14.5">
      <c r="A269" s="24" t="s">
        <v>484</v>
      </c>
      <c r="B269" s="92" t="s">
        <v>1134</v>
      </c>
      <c r="C269" s="93"/>
      <c r="D269" s="93"/>
      <c r="E269" s="93"/>
      <c r="F269" s="93"/>
      <c r="G269" s="93"/>
      <c r="H269" s="93"/>
      <c r="I269" s="93"/>
      <c r="J269" s="93"/>
      <c r="K269" s="92"/>
      <c r="L269" s="93"/>
      <c r="M269" s="93"/>
      <c r="N269" s="93"/>
      <c r="O269" s="93"/>
      <c r="P269" s="93"/>
      <c r="Q269" s="93"/>
      <c r="R269" s="93"/>
      <c r="S269" s="93"/>
      <c r="T269" s="93"/>
      <c r="U269" s="93"/>
      <c r="V269" s="93"/>
      <c r="W269" s="93"/>
      <c r="X269" s="93"/>
      <c r="Y269" s="93"/>
      <c r="Z269" s="93"/>
      <c r="AA269" s="93"/>
    </row>
    <row r="270" spans="1:27" ht="14.5">
      <c r="A270" s="24" t="s">
        <v>485</v>
      </c>
      <c r="B270" s="92" t="s">
        <v>1346</v>
      </c>
      <c r="C270" s="93"/>
      <c r="D270" s="93"/>
      <c r="E270" s="93"/>
      <c r="F270" s="93"/>
      <c r="G270" s="93"/>
      <c r="H270" s="93"/>
      <c r="I270" s="93"/>
      <c r="J270" s="93"/>
      <c r="K270" s="92"/>
      <c r="L270" s="93"/>
      <c r="M270" s="93"/>
      <c r="N270" s="93"/>
      <c r="O270" s="93"/>
      <c r="P270" s="93"/>
      <c r="Q270" s="93"/>
      <c r="R270" s="93"/>
      <c r="S270" s="93"/>
      <c r="T270" s="93"/>
      <c r="U270" s="93"/>
      <c r="V270" s="93"/>
      <c r="W270" s="93"/>
      <c r="X270" s="93"/>
      <c r="Y270" s="93"/>
      <c r="Z270" s="93"/>
      <c r="AA270" s="93"/>
    </row>
    <row r="271" spans="1:27" ht="14.5">
      <c r="A271" s="24" t="s">
        <v>487</v>
      </c>
      <c r="B271" s="92" t="s">
        <v>1134</v>
      </c>
      <c r="C271" s="92" t="s">
        <v>1192</v>
      </c>
      <c r="D271" s="93"/>
      <c r="E271" s="93"/>
      <c r="F271" s="93"/>
      <c r="G271" s="93"/>
      <c r="H271" s="93"/>
      <c r="I271" s="93"/>
      <c r="J271" s="93"/>
      <c r="K271" s="92"/>
      <c r="L271" s="92" t="s">
        <v>661</v>
      </c>
      <c r="M271" s="93"/>
      <c r="N271" s="93"/>
      <c r="O271" s="93"/>
      <c r="P271" s="93"/>
      <c r="Q271" s="93"/>
      <c r="R271" s="93"/>
      <c r="S271" s="93"/>
      <c r="T271" s="93"/>
      <c r="U271" s="93"/>
      <c r="V271" s="93"/>
      <c r="W271" s="93"/>
      <c r="X271" s="93"/>
      <c r="Y271" s="93"/>
      <c r="Z271" s="93"/>
      <c r="AA271" s="93"/>
    </row>
    <row r="272" spans="1:27" ht="14.5">
      <c r="A272" s="24" t="s">
        <v>488</v>
      </c>
      <c r="B272" s="92" t="s">
        <v>1150</v>
      </c>
      <c r="C272" s="92" t="s">
        <v>1192</v>
      </c>
      <c r="D272" s="93"/>
      <c r="E272" s="93"/>
      <c r="F272" s="93"/>
      <c r="G272" s="93"/>
      <c r="H272" s="93"/>
      <c r="I272" s="93"/>
      <c r="J272" s="93"/>
      <c r="K272" s="92"/>
      <c r="L272" s="93"/>
      <c r="M272" s="93"/>
      <c r="N272" s="93"/>
      <c r="O272" s="93"/>
      <c r="P272" s="93"/>
      <c r="Q272" s="93"/>
      <c r="R272" s="93"/>
      <c r="S272" s="93"/>
      <c r="T272" s="93"/>
      <c r="U272" s="93"/>
      <c r="V272" s="93"/>
      <c r="W272" s="93"/>
      <c r="X272" s="93"/>
      <c r="Y272" s="93"/>
      <c r="Z272" s="93"/>
      <c r="AA272" s="93"/>
    </row>
    <row r="273" spans="1:27" ht="14.5">
      <c r="A273" s="24" t="s">
        <v>489</v>
      </c>
      <c r="B273" s="92"/>
      <c r="C273" s="93"/>
      <c r="D273" s="93"/>
      <c r="E273" s="93"/>
      <c r="F273" s="93"/>
      <c r="G273" s="93"/>
      <c r="H273" s="93"/>
      <c r="I273" s="93"/>
      <c r="J273" s="93"/>
      <c r="K273" s="92"/>
      <c r="L273" s="93"/>
      <c r="M273" s="93"/>
      <c r="N273" s="93"/>
      <c r="O273" s="93"/>
      <c r="P273" s="93"/>
      <c r="Q273" s="93"/>
      <c r="R273" s="93"/>
      <c r="S273" s="93"/>
      <c r="T273" s="93"/>
      <c r="U273" s="93"/>
      <c r="V273" s="93"/>
      <c r="W273" s="93"/>
      <c r="X273" s="93"/>
      <c r="Y273" s="93"/>
      <c r="Z273" s="93"/>
      <c r="AA273" s="93"/>
    </row>
    <row r="274" spans="1:27" ht="14.5">
      <c r="A274" s="24" t="s">
        <v>492</v>
      </c>
      <c r="B274" s="92"/>
      <c r="C274" s="93"/>
      <c r="D274" s="93"/>
      <c r="E274" s="93"/>
      <c r="F274" s="93"/>
      <c r="G274" s="93"/>
      <c r="H274" s="93"/>
      <c r="I274" s="93"/>
      <c r="J274" s="93"/>
      <c r="K274" s="92"/>
      <c r="L274" s="93"/>
      <c r="M274" s="93"/>
      <c r="N274" s="93"/>
      <c r="O274" s="93"/>
      <c r="P274" s="93"/>
      <c r="Q274" s="93"/>
      <c r="R274" s="93"/>
      <c r="S274" s="93"/>
      <c r="T274" s="93"/>
      <c r="U274" s="93"/>
      <c r="V274" s="93"/>
      <c r="W274" s="93"/>
      <c r="X274" s="93"/>
      <c r="Y274" s="93"/>
      <c r="Z274" s="93"/>
      <c r="AA274" s="93"/>
    </row>
    <row r="275" spans="1:27" ht="14.5">
      <c r="A275" s="24" t="s">
        <v>496</v>
      </c>
      <c r="B275" s="92"/>
      <c r="C275" s="93"/>
      <c r="D275" s="93"/>
      <c r="E275" s="93"/>
      <c r="F275" s="93"/>
      <c r="G275" s="93"/>
      <c r="H275" s="93"/>
      <c r="I275" s="93"/>
      <c r="J275" s="93"/>
      <c r="K275" s="92"/>
      <c r="L275" s="93"/>
      <c r="M275" s="93"/>
      <c r="N275" s="93"/>
      <c r="O275" s="93"/>
      <c r="P275" s="93"/>
      <c r="Q275" s="93"/>
      <c r="R275" s="93"/>
      <c r="S275" s="93"/>
      <c r="T275" s="93"/>
      <c r="U275" s="93"/>
      <c r="V275" s="93"/>
      <c r="W275" s="93"/>
      <c r="X275" s="93"/>
      <c r="Y275" s="93"/>
      <c r="Z275" s="93"/>
      <c r="AA275" s="93"/>
    </row>
    <row r="276" spans="1:27" ht="14.5">
      <c r="A276" s="90" t="s">
        <v>498</v>
      </c>
      <c r="B276" s="92" t="s">
        <v>1170</v>
      </c>
      <c r="C276" s="92" t="s">
        <v>1313</v>
      </c>
      <c r="D276" s="92" t="s">
        <v>1134</v>
      </c>
      <c r="E276" s="92" t="s">
        <v>1194</v>
      </c>
      <c r="F276" s="93"/>
      <c r="G276" s="93"/>
      <c r="H276" s="93"/>
      <c r="I276" s="93"/>
      <c r="J276" s="92" t="s">
        <v>735</v>
      </c>
      <c r="K276" s="92"/>
      <c r="L276" s="93"/>
      <c r="M276" s="92" t="s">
        <v>1417</v>
      </c>
      <c r="N276" s="93"/>
      <c r="O276" s="93"/>
      <c r="P276" s="93"/>
      <c r="Q276" s="93"/>
      <c r="R276" s="93"/>
      <c r="S276" s="93"/>
      <c r="T276" s="93"/>
      <c r="U276" s="93"/>
      <c r="V276" s="93"/>
      <c r="W276" s="93"/>
      <c r="X276" s="93"/>
      <c r="Y276" s="93"/>
      <c r="Z276" s="93"/>
      <c r="AA276" s="93"/>
    </row>
    <row r="277" spans="1:27" ht="14.5">
      <c r="A277" s="24" t="s">
        <v>499</v>
      </c>
      <c r="B277" s="92" t="s">
        <v>1418</v>
      </c>
      <c r="C277" s="92" t="s">
        <v>1419</v>
      </c>
      <c r="D277" s="93"/>
      <c r="E277" s="93"/>
      <c r="F277" s="93"/>
      <c r="G277" s="93"/>
      <c r="H277" s="93"/>
      <c r="I277" s="93"/>
      <c r="J277" s="93"/>
      <c r="K277" s="92" t="s">
        <v>1420</v>
      </c>
      <c r="L277" s="93"/>
      <c r="M277" s="92" t="s">
        <v>1421</v>
      </c>
      <c r="N277" s="93"/>
      <c r="O277" s="93"/>
      <c r="P277" s="93"/>
      <c r="Q277" s="93"/>
      <c r="R277" s="93"/>
      <c r="S277" s="93"/>
      <c r="T277" s="93"/>
      <c r="U277" s="93"/>
      <c r="V277" s="93"/>
      <c r="W277" s="93"/>
      <c r="X277" s="93"/>
      <c r="Y277" s="93"/>
      <c r="Z277" s="93"/>
      <c r="AA277" s="93"/>
    </row>
    <row r="278" spans="1:27" ht="14.5">
      <c r="A278" s="24"/>
      <c r="B278" s="92" t="s">
        <v>1422</v>
      </c>
      <c r="C278" s="92" t="s">
        <v>1423</v>
      </c>
      <c r="D278" s="93"/>
      <c r="E278" s="93"/>
      <c r="F278" s="93"/>
      <c r="G278" s="93"/>
      <c r="H278" s="93"/>
      <c r="I278" s="93"/>
      <c r="J278" s="92" t="s">
        <v>735</v>
      </c>
      <c r="K278" s="92"/>
      <c r="L278" s="92" t="s">
        <v>1424</v>
      </c>
      <c r="M278" s="92" t="s">
        <v>1421</v>
      </c>
      <c r="N278" s="93"/>
      <c r="O278" s="93"/>
      <c r="P278" s="93"/>
      <c r="Q278" s="93"/>
      <c r="R278" s="93"/>
      <c r="S278" s="93"/>
      <c r="T278" s="93"/>
      <c r="U278" s="93"/>
      <c r="V278" s="93"/>
      <c r="W278" s="93"/>
      <c r="X278" s="93"/>
      <c r="Y278" s="93"/>
      <c r="Z278" s="93"/>
      <c r="AA278" s="93"/>
    </row>
    <row r="279" spans="1:27" ht="14.5">
      <c r="A279" s="24" t="s">
        <v>501</v>
      </c>
      <c r="B279" s="92" t="s">
        <v>1425</v>
      </c>
      <c r="C279" s="93"/>
      <c r="D279" s="93"/>
      <c r="E279" s="93"/>
      <c r="F279" s="93"/>
      <c r="G279" s="93"/>
      <c r="H279" s="93"/>
      <c r="I279" s="93"/>
      <c r="J279" s="93"/>
      <c r="K279" s="92"/>
      <c r="L279" s="93"/>
      <c r="M279" s="92" t="s">
        <v>1426</v>
      </c>
      <c r="N279" s="93"/>
      <c r="O279" s="93"/>
      <c r="P279" s="93"/>
      <c r="Q279" s="93"/>
      <c r="R279" s="93"/>
      <c r="S279" s="93"/>
      <c r="T279" s="93"/>
      <c r="U279" s="93"/>
      <c r="V279" s="93"/>
      <c r="W279" s="93"/>
      <c r="X279" s="93"/>
      <c r="Y279" s="93"/>
      <c r="Z279" s="93"/>
      <c r="AA279" s="93"/>
    </row>
    <row r="280" spans="1:27" ht="14.5">
      <c r="A280" s="24" t="s">
        <v>505</v>
      </c>
      <c r="B280" s="92" t="s">
        <v>1325</v>
      </c>
      <c r="C280" s="93"/>
      <c r="D280" s="93"/>
      <c r="E280" s="93"/>
      <c r="F280" s="93"/>
      <c r="G280" s="93"/>
      <c r="H280" s="93"/>
      <c r="I280" s="93"/>
      <c r="J280" s="93"/>
      <c r="K280" s="92" t="s">
        <v>1427</v>
      </c>
      <c r="L280" s="92" t="s">
        <v>1428</v>
      </c>
      <c r="M280" s="93"/>
      <c r="N280" s="93"/>
      <c r="O280" s="93"/>
      <c r="P280" s="93"/>
      <c r="Q280" s="93"/>
      <c r="R280" s="93"/>
      <c r="S280" s="93"/>
      <c r="T280" s="93"/>
      <c r="U280" s="93"/>
      <c r="V280" s="93"/>
      <c r="W280" s="93"/>
      <c r="X280" s="93"/>
      <c r="Y280" s="93"/>
      <c r="Z280" s="93"/>
      <c r="AA280" s="93"/>
    </row>
    <row r="281" spans="1:27" ht="14.5">
      <c r="A281" s="24" t="s">
        <v>507</v>
      </c>
      <c r="B281" s="92" t="s">
        <v>1160</v>
      </c>
      <c r="C281" s="92" t="s">
        <v>1156</v>
      </c>
      <c r="D281" s="93"/>
      <c r="E281" s="93"/>
      <c r="F281" s="93"/>
      <c r="G281" s="93"/>
      <c r="H281" s="93"/>
      <c r="I281" s="93"/>
      <c r="J281" s="93"/>
      <c r="K281" s="92"/>
      <c r="L281" s="93"/>
      <c r="M281" s="93"/>
      <c r="N281" s="93"/>
      <c r="O281" s="93"/>
      <c r="P281" s="93"/>
      <c r="Q281" s="93"/>
      <c r="R281" s="93"/>
      <c r="S281" s="93"/>
      <c r="T281" s="93"/>
      <c r="U281" s="93"/>
      <c r="V281" s="93"/>
      <c r="W281" s="93"/>
      <c r="X281" s="93"/>
      <c r="Y281" s="93"/>
      <c r="Z281" s="93"/>
      <c r="AA281" s="93"/>
    </row>
    <row r="282" spans="1:27" ht="14.5">
      <c r="A282" s="24" t="s">
        <v>510</v>
      </c>
      <c r="B282" s="92" t="s">
        <v>1139</v>
      </c>
      <c r="C282" s="92" t="s">
        <v>1263</v>
      </c>
      <c r="D282" s="93"/>
      <c r="E282" s="93"/>
      <c r="F282" s="93"/>
      <c r="G282" s="93"/>
      <c r="H282" s="93"/>
      <c r="I282" s="93"/>
      <c r="J282" s="92" t="s">
        <v>735</v>
      </c>
      <c r="K282" s="92"/>
      <c r="L282" s="92" t="s">
        <v>1429</v>
      </c>
      <c r="M282" s="93"/>
      <c r="N282" s="93"/>
      <c r="O282" s="93"/>
      <c r="P282" s="93"/>
      <c r="Q282" s="93"/>
      <c r="R282" s="93"/>
      <c r="S282" s="93"/>
      <c r="T282" s="93"/>
      <c r="U282" s="93"/>
      <c r="V282" s="93"/>
      <c r="W282" s="93"/>
      <c r="X282" s="93"/>
      <c r="Y282" s="93"/>
      <c r="Z282" s="93"/>
      <c r="AA282" s="93"/>
    </row>
    <row r="283" spans="1:27" ht="14.5">
      <c r="A283" s="90" t="s">
        <v>511</v>
      </c>
      <c r="B283" s="92" t="s">
        <v>1209</v>
      </c>
      <c r="C283" s="92"/>
      <c r="D283" s="93"/>
      <c r="E283" s="93"/>
      <c r="F283" s="93"/>
      <c r="G283" s="93"/>
      <c r="H283" s="93"/>
      <c r="I283" s="93"/>
      <c r="J283" s="93"/>
      <c r="K283" s="92"/>
      <c r="L283" s="93"/>
      <c r="M283" s="92" t="s">
        <v>1430</v>
      </c>
      <c r="N283" s="93"/>
      <c r="O283" s="93"/>
      <c r="P283" s="93"/>
      <c r="Q283" s="93"/>
      <c r="R283" s="93"/>
      <c r="S283" s="93"/>
      <c r="T283" s="93"/>
      <c r="U283" s="93"/>
      <c r="V283" s="93"/>
      <c r="W283" s="93"/>
      <c r="X283" s="93"/>
      <c r="Y283" s="93"/>
      <c r="Z283" s="93"/>
      <c r="AA283" s="93"/>
    </row>
    <row r="284" spans="1:27" ht="14.5">
      <c r="A284" s="24" t="s">
        <v>514</v>
      </c>
      <c r="B284" s="92" t="s">
        <v>1170</v>
      </c>
      <c r="C284" s="92" t="s">
        <v>1431</v>
      </c>
      <c r="D284" s="92" t="s">
        <v>1134</v>
      </c>
      <c r="E284" s="92" t="s">
        <v>1432</v>
      </c>
      <c r="F284" s="93"/>
      <c r="G284" s="93"/>
      <c r="H284" s="93"/>
      <c r="I284" s="93"/>
      <c r="J284" s="93"/>
      <c r="K284" s="92"/>
      <c r="L284" s="93"/>
      <c r="M284" s="93"/>
      <c r="N284" s="93"/>
      <c r="O284" s="93"/>
      <c r="P284" s="93"/>
      <c r="Q284" s="93"/>
      <c r="R284" s="93"/>
      <c r="S284" s="93"/>
      <c r="T284" s="93"/>
      <c r="U284" s="93"/>
      <c r="V284" s="93"/>
      <c r="W284" s="93"/>
      <c r="X284" s="93"/>
      <c r="Y284" s="93"/>
      <c r="Z284" s="93"/>
      <c r="AA284" s="93"/>
    </row>
    <row r="285" spans="1:27" ht="14.5">
      <c r="A285" s="24" t="s">
        <v>515</v>
      </c>
      <c r="B285" s="92" t="s">
        <v>1433</v>
      </c>
      <c r="C285" s="92" t="s">
        <v>1434</v>
      </c>
      <c r="D285" s="93"/>
      <c r="E285" s="93"/>
      <c r="F285" s="93"/>
      <c r="G285" s="93"/>
      <c r="H285" s="93"/>
      <c r="I285" s="93"/>
      <c r="J285" s="93"/>
      <c r="K285" s="92"/>
      <c r="L285" s="93"/>
      <c r="M285" s="93"/>
      <c r="N285" s="93"/>
      <c r="O285" s="93"/>
      <c r="P285" s="93"/>
      <c r="Q285" s="93"/>
      <c r="R285" s="93"/>
      <c r="S285" s="93"/>
      <c r="T285" s="93"/>
      <c r="U285" s="93"/>
      <c r="V285" s="93"/>
      <c r="W285" s="93"/>
      <c r="X285" s="93"/>
      <c r="Y285" s="93"/>
      <c r="Z285" s="93"/>
      <c r="AA285" s="93"/>
    </row>
    <row r="286" spans="1:27" ht="14.5">
      <c r="A286" s="24" t="s">
        <v>520</v>
      </c>
      <c r="B286" s="92" t="s">
        <v>1435</v>
      </c>
      <c r="C286" s="93"/>
      <c r="D286" s="93"/>
      <c r="E286" s="93"/>
      <c r="F286" s="93"/>
      <c r="G286" s="93"/>
      <c r="H286" s="93"/>
      <c r="I286" s="93"/>
      <c r="J286" s="93"/>
      <c r="K286" s="92"/>
      <c r="L286" s="93"/>
      <c r="M286" s="93"/>
      <c r="N286" s="93"/>
      <c r="O286" s="93"/>
      <c r="P286" s="93"/>
      <c r="Q286" s="93"/>
      <c r="R286" s="93"/>
      <c r="S286" s="93"/>
      <c r="T286" s="93"/>
      <c r="U286" s="93"/>
      <c r="V286" s="93"/>
      <c r="W286" s="93"/>
      <c r="X286" s="93"/>
      <c r="Y286" s="93"/>
      <c r="Z286" s="93"/>
      <c r="AA286" s="93"/>
    </row>
    <row r="287" spans="1:27" ht="14.5">
      <c r="A287" s="24" t="s">
        <v>112</v>
      </c>
      <c r="B287" s="92" t="s">
        <v>1436</v>
      </c>
      <c r="C287" s="93"/>
      <c r="D287" s="93"/>
      <c r="E287" s="93"/>
      <c r="F287" s="93"/>
      <c r="G287" s="93"/>
      <c r="H287" s="93"/>
      <c r="I287" s="93"/>
      <c r="J287" s="92" t="s">
        <v>735</v>
      </c>
      <c r="K287" s="92" t="s">
        <v>661</v>
      </c>
      <c r="L287" s="93"/>
      <c r="M287" s="93"/>
      <c r="N287" s="93"/>
      <c r="O287" s="93"/>
      <c r="P287" s="93"/>
      <c r="Q287" s="93"/>
      <c r="R287" s="93"/>
      <c r="S287" s="93"/>
      <c r="T287" s="93"/>
      <c r="U287" s="93"/>
      <c r="V287" s="93"/>
      <c r="W287" s="93"/>
      <c r="X287" s="93"/>
      <c r="Y287" s="93"/>
      <c r="Z287" s="93"/>
      <c r="AA287" s="93"/>
    </row>
    <row r="288" spans="1:27" ht="14.5">
      <c r="A288" s="24" t="s">
        <v>524</v>
      </c>
      <c r="B288" s="92" t="s">
        <v>700</v>
      </c>
      <c r="C288" s="93"/>
      <c r="D288" s="93"/>
      <c r="E288" s="93"/>
      <c r="F288" s="93"/>
      <c r="G288" s="93"/>
      <c r="H288" s="93"/>
      <c r="I288" s="93"/>
      <c r="J288" s="93"/>
      <c r="K288" s="92"/>
      <c r="L288" s="93"/>
      <c r="M288" s="93"/>
      <c r="N288" s="93"/>
      <c r="O288" s="93"/>
      <c r="P288" s="93"/>
      <c r="Q288" s="93"/>
      <c r="R288" s="93"/>
      <c r="S288" s="93"/>
      <c r="T288" s="93"/>
      <c r="U288" s="93"/>
      <c r="V288" s="93"/>
      <c r="W288" s="93"/>
      <c r="X288" s="93"/>
      <c r="Y288" s="93"/>
      <c r="Z288" s="93"/>
      <c r="AA288" s="93"/>
    </row>
    <row r="289" spans="1:27" ht="14.5">
      <c r="A289" s="24" t="s">
        <v>525</v>
      </c>
      <c r="B289" s="92" t="s">
        <v>1271</v>
      </c>
      <c r="C289" s="92" t="s">
        <v>1431</v>
      </c>
      <c r="D289" s="92" t="s">
        <v>1425</v>
      </c>
      <c r="E289" s="92" t="s">
        <v>1194</v>
      </c>
      <c r="F289" s="93"/>
      <c r="G289" s="93"/>
      <c r="H289" s="93"/>
      <c r="I289" s="93"/>
      <c r="J289" s="93"/>
      <c r="K289" s="92" t="s">
        <v>1437</v>
      </c>
      <c r="L289" s="92" t="s">
        <v>661</v>
      </c>
      <c r="M289" s="93"/>
      <c r="N289" s="93"/>
      <c r="O289" s="93"/>
      <c r="P289" s="93"/>
      <c r="Q289" s="93"/>
      <c r="R289" s="93"/>
      <c r="S289" s="93"/>
      <c r="T289" s="93"/>
      <c r="U289" s="93"/>
      <c r="V289" s="93"/>
      <c r="W289" s="93"/>
      <c r="X289" s="93"/>
      <c r="Y289" s="93"/>
      <c r="Z289" s="93"/>
      <c r="AA289" s="93"/>
    </row>
    <row r="290" spans="1:27" ht="14.5">
      <c r="A290" s="24" t="s">
        <v>527</v>
      </c>
      <c r="B290" s="92" t="s">
        <v>516</v>
      </c>
      <c r="C290" s="93"/>
      <c r="D290" s="93"/>
      <c r="E290" s="93"/>
      <c r="F290" s="93"/>
      <c r="G290" s="93"/>
      <c r="H290" s="93"/>
      <c r="I290" s="93"/>
      <c r="J290" s="93"/>
      <c r="K290" s="92"/>
      <c r="L290" s="93"/>
      <c r="M290" s="93"/>
      <c r="N290" s="93"/>
      <c r="O290" s="93"/>
      <c r="P290" s="93"/>
      <c r="Q290" s="93"/>
      <c r="R290" s="93"/>
      <c r="S290" s="93"/>
      <c r="T290" s="93"/>
      <c r="U290" s="93"/>
      <c r="V290" s="93"/>
      <c r="W290" s="93"/>
      <c r="X290" s="93"/>
      <c r="Y290" s="93"/>
      <c r="Z290" s="93"/>
      <c r="AA290" s="93"/>
    </row>
    <row r="291" spans="1:27" ht="14.5">
      <c r="A291" s="24" t="s">
        <v>530</v>
      </c>
      <c r="B291" s="92" t="s">
        <v>1287</v>
      </c>
      <c r="C291" s="92" t="s">
        <v>1192</v>
      </c>
      <c r="D291" s="92" t="s">
        <v>1287</v>
      </c>
      <c r="E291" s="92" t="s">
        <v>1194</v>
      </c>
      <c r="F291" s="93"/>
      <c r="G291" s="93"/>
      <c r="H291" s="93"/>
      <c r="I291" s="93"/>
      <c r="J291" s="92" t="s">
        <v>661</v>
      </c>
      <c r="K291" s="92"/>
      <c r="L291" s="93"/>
      <c r="M291" s="92" t="s">
        <v>1438</v>
      </c>
      <c r="N291" s="93"/>
      <c r="O291" s="93"/>
      <c r="P291" s="93"/>
      <c r="Q291" s="93"/>
      <c r="R291" s="93"/>
      <c r="S291" s="93"/>
      <c r="T291" s="93"/>
      <c r="U291" s="93"/>
      <c r="V291" s="93"/>
      <c r="W291" s="93"/>
      <c r="X291" s="93"/>
      <c r="Y291" s="93"/>
      <c r="Z291" s="93"/>
      <c r="AA291" s="93"/>
    </row>
    <row r="292" spans="1:27" ht="14.5">
      <c r="A292" s="24" t="s">
        <v>533</v>
      </c>
      <c r="B292" s="92" t="s">
        <v>1439</v>
      </c>
      <c r="C292" s="92" t="s">
        <v>1192</v>
      </c>
      <c r="D292" s="92" t="s">
        <v>1440</v>
      </c>
      <c r="E292" s="92" t="s">
        <v>1441</v>
      </c>
      <c r="F292" s="92" t="s">
        <v>1442</v>
      </c>
      <c r="G292" s="93"/>
      <c r="H292" s="93"/>
      <c r="I292" s="93"/>
      <c r="J292" s="92" t="s">
        <v>1443</v>
      </c>
      <c r="K292" s="92" t="s">
        <v>735</v>
      </c>
      <c r="L292" s="93"/>
      <c r="M292" s="93"/>
      <c r="N292" s="93"/>
      <c r="O292" s="93"/>
      <c r="P292" s="93"/>
      <c r="Q292" s="93"/>
      <c r="R292" s="93"/>
      <c r="S292" s="93"/>
      <c r="T292" s="93"/>
      <c r="U292" s="93"/>
      <c r="V292" s="93"/>
      <c r="W292" s="93"/>
      <c r="X292" s="93"/>
      <c r="Y292" s="93"/>
      <c r="Z292" s="93"/>
      <c r="AA292" s="93"/>
    </row>
    <row r="293" spans="1:27" ht="14.5">
      <c r="A293" s="24" t="s">
        <v>537</v>
      </c>
      <c r="B293" s="92" t="s">
        <v>1287</v>
      </c>
      <c r="C293" s="92" t="s">
        <v>1444</v>
      </c>
      <c r="D293" s="92" t="s">
        <v>1287</v>
      </c>
      <c r="E293" s="92" t="s">
        <v>1176</v>
      </c>
      <c r="F293" s="92" t="s">
        <v>1445</v>
      </c>
      <c r="G293" s="92" t="s">
        <v>1446</v>
      </c>
      <c r="H293" s="93"/>
      <c r="I293" s="93"/>
      <c r="J293" s="93"/>
      <c r="K293" s="92"/>
      <c r="L293" s="93"/>
      <c r="M293" s="92" t="s">
        <v>1447</v>
      </c>
      <c r="N293" s="93"/>
      <c r="O293" s="93"/>
      <c r="P293" s="93"/>
      <c r="Q293" s="93"/>
      <c r="R293" s="93"/>
      <c r="S293" s="93"/>
      <c r="T293" s="93"/>
      <c r="U293" s="93"/>
      <c r="V293" s="93"/>
      <c r="W293" s="93"/>
      <c r="X293" s="93"/>
      <c r="Y293" s="93"/>
      <c r="Z293" s="93"/>
      <c r="AA293" s="93"/>
    </row>
    <row r="294" spans="1:27" ht="14.5">
      <c r="A294" s="24" t="s">
        <v>539</v>
      </c>
      <c r="B294" s="92" t="s">
        <v>1448</v>
      </c>
      <c r="C294" s="92"/>
      <c r="D294" s="92"/>
      <c r="E294" s="92"/>
      <c r="F294" s="92" t="s">
        <v>1448</v>
      </c>
      <c r="G294" s="92" t="s">
        <v>1449</v>
      </c>
      <c r="H294" s="93"/>
      <c r="I294" s="93"/>
      <c r="J294" s="93"/>
      <c r="K294" s="92"/>
      <c r="L294" s="93"/>
      <c r="M294" s="92" t="s">
        <v>1450</v>
      </c>
      <c r="N294" s="93"/>
      <c r="O294" s="93"/>
      <c r="P294" s="93"/>
      <c r="Q294" s="93"/>
      <c r="R294" s="93"/>
      <c r="S294" s="93"/>
      <c r="T294" s="93"/>
      <c r="U294" s="93"/>
      <c r="V294" s="93"/>
      <c r="W294" s="93"/>
      <c r="X294" s="93"/>
      <c r="Y294" s="93"/>
      <c r="Z294" s="93"/>
      <c r="AA294" s="93"/>
    </row>
    <row r="295" spans="1:27" ht="14.5">
      <c r="A295" s="24" t="s">
        <v>542</v>
      </c>
      <c r="B295" s="92" t="s">
        <v>1449</v>
      </c>
      <c r="C295" s="92"/>
      <c r="D295" s="92"/>
      <c r="E295" s="92"/>
      <c r="F295" s="92" t="s">
        <v>1449</v>
      </c>
      <c r="G295" s="92" t="s">
        <v>1449</v>
      </c>
      <c r="H295" s="93"/>
      <c r="I295" s="93"/>
      <c r="J295" s="93"/>
      <c r="K295" s="92"/>
      <c r="L295" s="93"/>
      <c r="M295" s="92"/>
      <c r="N295" s="93"/>
      <c r="O295" s="93"/>
      <c r="P295" s="93"/>
      <c r="Q295" s="93"/>
      <c r="R295" s="93"/>
      <c r="S295" s="93"/>
      <c r="T295" s="93"/>
      <c r="U295" s="93"/>
      <c r="V295" s="93"/>
      <c r="W295" s="93"/>
      <c r="X295" s="93"/>
      <c r="Y295" s="93"/>
      <c r="Z295" s="93"/>
      <c r="AA295" s="93"/>
    </row>
    <row r="296" spans="1:27" ht="14.5">
      <c r="A296" s="24" t="s">
        <v>543</v>
      </c>
      <c r="B296" s="92" t="s">
        <v>1170</v>
      </c>
      <c r="C296" s="92" t="s">
        <v>1431</v>
      </c>
      <c r="D296" s="92" t="s">
        <v>1134</v>
      </c>
      <c r="E296" s="92" t="s">
        <v>1347</v>
      </c>
      <c r="F296" s="92"/>
      <c r="G296" s="92"/>
      <c r="H296" s="93"/>
      <c r="I296" s="93"/>
      <c r="J296" s="93"/>
      <c r="K296" s="92"/>
      <c r="L296" s="93"/>
      <c r="M296" s="92"/>
      <c r="N296" s="93"/>
      <c r="O296" s="93"/>
      <c r="P296" s="93"/>
      <c r="Q296" s="93"/>
      <c r="R296" s="93"/>
      <c r="S296" s="93"/>
      <c r="T296" s="93"/>
      <c r="U296" s="93"/>
      <c r="V296" s="93"/>
      <c r="W296" s="93"/>
      <c r="X296" s="93"/>
      <c r="Y296" s="93"/>
      <c r="Z296" s="93"/>
      <c r="AA296" s="93"/>
    </row>
    <row r="297" spans="1:27" ht="14.5">
      <c r="A297" s="24" t="s">
        <v>545</v>
      </c>
      <c r="B297" s="92" t="s">
        <v>1451</v>
      </c>
      <c r="C297" s="92" t="s">
        <v>1205</v>
      </c>
      <c r="D297" s="92" t="s">
        <v>1134</v>
      </c>
      <c r="E297" s="92" t="s">
        <v>1176</v>
      </c>
      <c r="F297" s="93"/>
      <c r="G297" s="93"/>
      <c r="H297" s="93"/>
      <c r="I297" s="93"/>
      <c r="J297" s="93"/>
      <c r="K297" s="92"/>
      <c r="L297" s="93"/>
      <c r="M297" s="93"/>
      <c r="N297" s="93"/>
      <c r="O297" s="93"/>
      <c r="P297" s="93"/>
      <c r="Q297" s="93"/>
      <c r="R297" s="93"/>
      <c r="S297" s="93"/>
      <c r="T297" s="93"/>
      <c r="U297" s="93"/>
      <c r="V297" s="93"/>
      <c r="W297" s="93"/>
      <c r="X297" s="93"/>
      <c r="Y297" s="93"/>
      <c r="Z297" s="93"/>
      <c r="AA297" s="93"/>
    </row>
    <row r="298" spans="1:27" ht="14.5">
      <c r="A298" s="24"/>
      <c r="B298" s="92" t="s">
        <v>1452</v>
      </c>
      <c r="C298" s="93"/>
      <c r="D298" s="93"/>
      <c r="E298" s="93"/>
      <c r="F298" s="93"/>
      <c r="G298" s="93"/>
      <c r="H298" s="93"/>
      <c r="I298" s="93"/>
      <c r="J298" s="93"/>
      <c r="K298" s="92"/>
      <c r="L298" s="93"/>
      <c r="M298" s="93"/>
      <c r="N298" s="93"/>
      <c r="O298" s="93"/>
      <c r="P298" s="93"/>
      <c r="Q298" s="93"/>
      <c r="R298" s="93"/>
      <c r="S298" s="93"/>
      <c r="T298" s="93"/>
      <c r="U298" s="93"/>
      <c r="V298" s="93"/>
      <c r="W298" s="93"/>
      <c r="X298" s="93"/>
      <c r="Y298" s="93"/>
      <c r="Z298" s="93"/>
      <c r="AA298" s="93"/>
    </row>
    <row r="299" spans="1:27" ht="14.5">
      <c r="A299" s="24" t="s">
        <v>547</v>
      </c>
      <c r="B299" s="92" t="s">
        <v>1087</v>
      </c>
      <c r="C299" s="93"/>
      <c r="D299" s="93"/>
      <c r="E299" s="93"/>
      <c r="F299" s="93"/>
      <c r="G299" s="93"/>
      <c r="H299" s="93"/>
      <c r="I299" s="93"/>
      <c r="J299" s="93"/>
      <c r="K299" s="92"/>
      <c r="L299" s="93"/>
      <c r="M299" s="93"/>
      <c r="N299" s="93"/>
      <c r="O299" s="93"/>
      <c r="P299" s="93"/>
      <c r="Q299" s="93"/>
      <c r="R299" s="93"/>
      <c r="S299" s="93"/>
      <c r="T299" s="93"/>
      <c r="U299" s="93"/>
      <c r="V299" s="93"/>
      <c r="W299" s="93"/>
      <c r="X299" s="93"/>
      <c r="Y299" s="93"/>
      <c r="Z299" s="93"/>
      <c r="AA299" s="93"/>
    </row>
    <row r="300" spans="1:27" ht="14.5">
      <c r="A300" s="34" t="s">
        <v>548</v>
      </c>
      <c r="B300" s="92" t="s">
        <v>1346</v>
      </c>
      <c r="C300" s="93"/>
      <c r="D300" s="93"/>
      <c r="E300" s="93"/>
      <c r="F300" s="93"/>
      <c r="G300" s="93"/>
      <c r="H300" s="93"/>
      <c r="I300" s="93"/>
      <c r="J300" s="92" t="s">
        <v>1453</v>
      </c>
      <c r="K300" s="92" t="s">
        <v>1454</v>
      </c>
      <c r="L300" s="93"/>
      <c r="M300" s="93"/>
      <c r="N300" s="93"/>
      <c r="O300" s="93"/>
      <c r="P300" s="93"/>
      <c r="Q300" s="93"/>
      <c r="R300" s="93"/>
      <c r="S300" s="93"/>
      <c r="T300" s="93"/>
      <c r="U300" s="93"/>
      <c r="V300" s="93"/>
      <c r="W300" s="93"/>
      <c r="X300" s="93"/>
      <c r="Y300" s="93"/>
      <c r="Z300" s="93"/>
      <c r="AA300" s="93"/>
    </row>
    <row r="301" spans="1:27" ht="14.5">
      <c r="A301" s="24" t="s">
        <v>551</v>
      </c>
      <c r="B301" s="92" t="s">
        <v>1087</v>
      </c>
      <c r="C301" s="93"/>
      <c r="D301" s="93"/>
      <c r="E301" s="93"/>
      <c r="F301" s="93"/>
      <c r="G301" s="93"/>
      <c r="H301" s="93"/>
      <c r="I301" s="93"/>
      <c r="J301" s="93"/>
      <c r="K301" s="92"/>
      <c r="L301" s="93"/>
      <c r="M301" s="93"/>
      <c r="N301" s="93"/>
      <c r="O301" s="93"/>
      <c r="P301" s="93"/>
      <c r="Q301" s="93"/>
      <c r="R301" s="93"/>
      <c r="S301" s="93"/>
      <c r="T301" s="93"/>
      <c r="U301" s="93"/>
      <c r="V301" s="93"/>
      <c r="W301" s="93"/>
      <c r="X301" s="93"/>
      <c r="Y301" s="93"/>
      <c r="Z301" s="93"/>
      <c r="AA301" s="93"/>
    </row>
    <row r="302" spans="1:27" ht="14.5">
      <c r="A302" s="24" t="s">
        <v>552</v>
      </c>
      <c r="B302" s="92" t="s">
        <v>1160</v>
      </c>
      <c r="C302" s="92" t="s">
        <v>1455</v>
      </c>
      <c r="D302" s="93"/>
      <c r="E302" s="93"/>
      <c r="F302" s="93"/>
      <c r="G302" s="93"/>
      <c r="H302" s="93"/>
      <c r="I302" s="93"/>
      <c r="J302" s="93"/>
      <c r="K302" s="92"/>
      <c r="L302" s="93"/>
      <c r="M302" s="93"/>
      <c r="N302" s="93"/>
      <c r="O302" s="93"/>
      <c r="P302" s="93"/>
      <c r="Q302" s="93"/>
      <c r="R302" s="93"/>
      <c r="S302" s="93"/>
      <c r="T302" s="93"/>
      <c r="U302" s="93"/>
      <c r="V302" s="93"/>
      <c r="W302" s="93"/>
      <c r="X302" s="93"/>
      <c r="Y302" s="93"/>
      <c r="Z302" s="93"/>
      <c r="AA302" s="93"/>
    </row>
    <row r="303" spans="1:27" ht="14.5">
      <c r="A303" s="24"/>
      <c r="B303" s="92" t="s">
        <v>1456</v>
      </c>
      <c r="C303" s="92" t="s">
        <v>1457</v>
      </c>
      <c r="D303" s="92" t="s">
        <v>1458</v>
      </c>
      <c r="E303" s="92" t="s">
        <v>1455</v>
      </c>
      <c r="F303" s="93"/>
      <c r="G303" s="93"/>
      <c r="H303" s="93"/>
      <c r="I303" s="93"/>
      <c r="J303" s="92" t="s">
        <v>1459</v>
      </c>
      <c r="K303" s="92"/>
      <c r="L303" s="93"/>
      <c r="M303" s="93"/>
      <c r="N303" s="93"/>
      <c r="O303" s="93"/>
      <c r="P303" s="93"/>
      <c r="Q303" s="93"/>
      <c r="R303" s="93"/>
      <c r="S303" s="93"/>
      <c r="T303" s="93"/>
      <c r="U303" s="93"/>
      <c r="V303" s="93"/>
      <c r="W303" s="93"/>
      <c r="X303" s="93"/>
      <c r="Y303" s="93"/>
      <c r="Z303" s="93"/>
      <c r="AA303" s="93"/>
    </row>
    <row r="304" spans="1:27" ht="14.5">
      <c r="A304" s="24" t="s">
        <v>556</v>
      </c>
      <c r="B304" s="92" t="s">
        <v>1460</v>
      </c>
      <c r="C304" s="92" t="s">
        <v>1413</v>
      </c>
      <c r="D304" s="92" t="s">
        <v>1461</v>
      </c>
      <c r="E304" s="92" t="s">
        <v>1462</v>
      </c>
      <c r="F304" s="93"/>
      <c r="G304" s="93"/>
      <c r="H304" s="93"/>
      <c r="I304" s="93"/>
      <c r="J304" s="92" t="s">
        <v>735</v>
      </c>
      <c r="K304" s="92" t="s">
        <v>661</v>
      </c>
      <c r="L304" s="92" t="s">
        <v>735</v>
      </c>
      <c r="M304" s="92" t="s">
        <v>1463</v>
      </c>
      <c r="N304" s="93"/>
      <c r="O304" s="93"/>
      <c r="P304" s="93"/>
      <c r="Q304" s="93"/>
      <c r="R304" s="93"/>
      <c r="S304" s="93"/>
      <c r="T304" s="93"/>
      <c r="U304" s="93"/>
      <c r="V304" s="93"/>
      <c r="W304" s="93"/>
      <c r="X304" s="93"/>
      <c r="Y304" s="93"/>
      <c r="Z304" s="93"/>
      <c r="AA304" s="93"/>
    </row>
    <row r="305" spans="1:27" ht="14.5">
      <c r="A305" s="24" t="s">
        <v>558</v>
      </c>
      <c r="B305" s="92" t="s">
        <v>1287</v>
      </c>
      <c r="C305" s="92" t="s">
        <v>1464</v>
      </c>
      <c r="D305" s="93"/>
      <c r="E305" s="93"/>
      <c r="F305" s="93"/>
      <c r="G305" s="93"/>
      <c r="H305" s="93"/>
      <c r="I305" s="93"/>
      <c r="J305" s="92" t="s">
        <v>735</v>
      </c>
      <c r="K305" s="92"/>
      <c r="L305" s="93"/>
      <c r="M305" s="93"/>
      <c r="N305" s="93"/>
      <c r="O305" s="93"/>
      <c r="P305" s="93"/>
      <c r="Q305" s="93"/>
      <c r="R305" s="93"/>
      <c r="S305" s="93"/>
      <c r="T305" s="93"/>
      <c r="U305" s="93"/>
      <c r="V305" s="93"/>
      <c r="W305" s="93"/>
      <c r="X305" s="93"/>
      <c r="Y305" s="93"/>
      <c r="Z305" s="93"/>
      <c r="AA305" s="93"/>
    </row>
    <row r="306" spans="1:27" ht="14.5">
      <c r="A306" s="24" t="s">
        <v>559</v>
      </c>
      <c r="B306" s="92" t="s">
        <v>1160</v>
      </c>
      <c r="C306" s="92" t="s">
        <v>1192</v>
      </c>
      <c r="D306" s="92" t="s">
        <v>1160</v>
      </c>
      <c r="E306" s="92" t="s">
        <v>1194</v>
      </c>
      <c r="F306" s="93"/>
      <c r="G306" s="93"/>
      <c r="H306" s="93"/>
      <c r="I306" s="93"/>
      <c r="J306" s="92"/>
      <c r="K306" s="92"/>
      <c r="L306" s="93"/>
      <c r="M306" s="93"/>
      <c r="N306" s="93"/>
      <c r="O306" s="93"/>
      <c r="P306" s="93"/>
      <c r="Q306" s="93"/>
      <c r="R306" s="93"/>
      <c r="S306" s="93"/>
      <c r="T306" s="93"/>
      <c r="U306" s="93"/>
      <c r="V306" s="93"/>
      <c r="W306" s="93"/>
      <c r="X306" s="93"/>
      <c r="Y306" s="93"/>
      <c r="Z306" s="93"/>
      <c r="AA306" s="93"/>
    </row>
    <row r="307" spans="1:27" ht="14.5">
      <c r="A307" s="24"/>
      <c r="B307" s="92" t="s">
        <v>1465</v>
      </c>
      <c r="C307" s="92"/>
      <c r="D307" s="93"/>
      <c r="E307" s="93"/>
      <c r="F307" s="93"/>
      <c r="G307" s="93"/>
      <c r="H307" s="93"/>
      <c r="I307" s="93"/>
      <c r="J307" s="92"/>
      <c r="K307" s="92"/>
      <c r="L307" s="93"/>
      <c r="M307" s="93"/>
      <c r="N307" s="93"/>
      <c r="O307" s="93"/>
      <c r="P307" s="93"/>
      <c r="Q307" s="93"/>
      <c r="R307" s="93"/>
      <c r="S307" s="93"/>
      <c r="T307" s="93"/>
      <c r="U307" s="93"/>
      <c r="V307" s="93"/>
      <c r="W307" s="93"/>
      <c r="X307" s="93"/>
      <c r="Y307" s="93"/>
      <c r="Z307" s="93"/>
      <c r="AA307" s="93"/>
    </row>
    <row r="308" spans="1:27" ht="14.5">
      <c r="A308" s="24" t="s">
        <v>562</v>
      </c>
      <c r="B308" s="92" t="s">
        <v>1343</v>
      </c>
      <c r="C308" s="92"/>
      <c r="D308" s="93"/>
      <c r="E308" s="93"/>
      <c r="F308" s="93"/>
      <c r="G308" s="93"/>
      <c r="H308" s="93"/>
      <c r="I308" s="93"/>
      <c r="J308" s="92"/>
      <c r="K308" s="92"/>
      <c r="L308" s="93"/>
      <c r="M308" s="93"/>
      <c r="N308" s="93"/>
      <c r="O308" s="93"/>
      <c r="P308" s="93"/>
      <c r="Q308" s="93"/>
      <c r="R308" s="93"/>
      <c r="S308" s="93"/>
      <c r="T308" s="93"/>
      <c r="U308" s="93"/>
      <c r="V308" s="93"/>
      <c r="W308" s="93"/>
      <c r="X308" s="93"/>
      <c r="Y308" s="93"/>
      <c r="Z308" s="93"/>
      <c r="AA308" s="93"/>
    </row>
    <row r="309" spans="1:27" ht="14.5">
      <c r="A309" s="24" t="s">
        <v>564</v>
      </c>
      <c r="B309" s="92" t="s">
        <v>1466</v>
      </c>
      <c r="C309" s="92" t="s">
        <v>1467</v>
      </c>
      <c r="D309" s="92" t="s">
        <v>1160</v>
      </c>
      <c r="E309" s="92" t="s">
        <v>1468</v>
      </c>
      <c r="F309" s="92" t="s">
        <v>1469</v>
      </c>
      <c r="G309" s="92" t="s">
        <v>1469</v>
      </c>
      <c r="H309" s="93"/>
      <c r="I309" s="93"/>
      <c r="J309" s="92" t="s">
        <v>735</v>
      </c>
      <c r="K309" s="92" t="s">
        <v>1470</v>
      </c>
      <c r="L309" s="93"/>
      <c r="M309" s="92" t="s">
        <v>1471</v>
      </c>
      <c r="N309" s="93"/>
      <c r="O309" s="93"/>
      <c r="P309" s="93"/>
      <c r="Q309" s="93"/>
      <c r="R309" s="93"/>
      <c r="S309" s="93"/>
      <c r="T309" s="93"/>
      <c r="U309" s="93"/>
      <c r="V309" s="93"/>
      <c r="W309" s="93"/>
      <c r="X309" s="93"/>
      <c r="Y309" s="93"/>
      <c r="Z309" s="93"/>
      <c r="AA309" s="93"/>
    </row>
    <row r="310" spans="1:27" ht="14.5">
      <c r="A310" s="24" t="s">
        <v>566</v>
      </c>
      <c r="B310" s="92" t="s">
        <v>1287</v>
      </c>
      <c r="C310" s="92" t="s">
        <v>1192</v>
      </c>
      <c r="D310" s="93"/>
      <c r="E310" s="93"/>
      <c r="F310" s="93"/>
      <c r="G310" s="93"/>
      <c r="H310" s="93"/>
      <c r="I310" s="93"/>
      <c r="J310" s="92"/>
      <c r="K310" s="92" t="s">
        <v>735</v>
      </c>
      <c r="L310" s="93"/>
      <c r="M310" s="93"/>
      <c r="N310" s="93"/>
      <c r="O310" s="93"/>
      <c r="P310" s="93"/>
      <c r="Q310" s="93"/>
      <c r="R310" s="93"/>
      <c r="S310" s="93"/>
      <c r="T310" s="93"/>
      <c r="U310" s="93"/>
      <c r="V310" s="93"/>
      <c r="W310" s="93"/>
      <c r="X310" s="93"/>
      <c r="Y310" s="93"/>
      <c r="Z310" s="93"/>
      <c r="AA310" s="93"/>
    </row>
    <row r="311" spans="1:27" ht="14.5">
      <c r="A311" s="24" t="s">
        <v>567</v>
      </c>
      <c r="B311" s="92" t="s">
        <v>1160</v>
      </c>
      <c r="C311" s="92" t="s">
        <v>1467</v>
      </c>
      <c r="D311" s="93"/>
      <c r="E311" s="93"/>
      <c r="F311" s="93"/>
      <c r="G311" s="93"/>
      <c r="H311" s="93"/>
      <c r="I311" s="93"/>
      <c r="J311" s="92"/>
      <c r="K311" s="92"/>
      <c r="L311" s="93"/>
      <c r="M311" s="93"/>
      <c r="N311" s="93"/>
      <c r="O311" s="93"/>
      <c r="P311" s="93"/>
      <c r="Q311" s="93"/>
      <c r="R311" s="93"/>
      <c r="S311" s="93"/>
      <c r="T311" s="93"/>
      <c r="U311" s="93"/>
      <c r="V311" s="93"/>
      <c r="W311" s="93"/>
      <c r="X311" s="93"/>
      <c r="Y311" s="93"/>
      <c r="Z311" s="93"/>
      <c r="AA311" s="93"/>
    </row>
    <row r="312" spans="1:27" ht="14.5">
      <c r="A312" s="24" t="s">
        <v>568</v>
      </c>
      <c r="B312" s="92" t="s">
        <v>1011</v>
      </c>
      <c r="C312" s="92"/>
      <c r="D312" s="93"/>
      <c r="E312" s="93"/>
      <c r="F312" s="93"/>
      <c r="G312" s="93"/>
      <c r="H312" s="93"/>
      <c r="I312" s="93"/>
      <c r="J312" s="92" t="s">
        <v>735</v>
      </c>
      <c r="K312" s="92" t="s">
        <v>661</v>
      </c>
      <c r="L312" s="93"/>
      <c r="M312" s="93"/>
      <c r="N312" s="93"/>
      <c r="O312" s="93"/>
      <c r="P312" s="93"/>
      <c r="Q312" s="93"/>
      <c r="R312" s="93"/>
      <c r="S312" s="93"/>
      <c r="T312" s="93"/>
      <c r="U312" s="93"/>
      <c r="V312" s="93"/>
      <c r="W312" s="93"/>
      <c r="X312" s="93"/>
      <c r="Y312" s="93"/>
      <c r="Z312" s="93"/>
      <c r="AA312" s="93"/>
    </row>
    <row r="313" spans="1:27" ht="14.5">
      <c r="A313" s="24" t="s">
        <v>569</v>
      </c>
      <c r="B313" s="92" t="s">
        <v>1393</v>
      </c>
      <c r="C313" s="92" t="s">
        <v>1431</v>
      </c>
      <c r="D313" s="92" t="s">
        <v>1472</v>
      </c>
      <c r="E313" s="92" t="s">
        <v>1164</v>
      </c>
      <c r="F313" s="93"/>
      <c r="G313" s="93"/>
      <c r="H313" s="93"/>
      <c r="I313" s="93"/>
      <c r="J313" s="92"/>
      <c r="K313" s="92"/>
      <c r="L313" s="92" t="s">
        <v>1473</v>
      </c>
      <c r="M313" s="93"/>
      <c r="N313" s="93"/>
      <c r="O313" s="93"/>
      <c r="P313" s="93"/>
      <c r="Q313" s="93"/>
      <c r="R313" s="93"/>
      <c r="S313" s="93"/>
      <c r="T313" s="93"/>
      <c r="U313" s="93"/>
      <c r="V313" s="93"/>
      <c r="W313" s="93"/>
      <c r="X313" s="93"/>
      <c r="Y313" s="93"/>
      <c r="Z313" s="93"/>
      <c r="AA313" s="93"/>
    </row>
    <row r="314" spans="1:27" ht="14.5">
      <c r="A314" s="24" t="s">
        <v>570</v>
      </c>
      <c r="B314" s="92" t="s">
        <v>1134</v>
      </c>
      <c r="C314" s="92" t="s">
        <v>1474</v>
      </c>
      <c r="D314" s="92" t="s">
        <v>1134</v>
      </c>
      <c r="E314" s="92" t="s">
        <v>1475</v>
      </c>
      <c r="F314" s="93"/>
      <c r="G314" s="93"/>
      <c r="H314" s="93"/>
      <c r="I314" s="93"/>
      <c r="J314" s="92"/>
      <c r="K314" s="92"/>
      <c r="L314" s="93"/>
      <c r="M314" s="93"/>
      <c r="N314" s="93"/>
      <c r="O314" s="93"/>
      <c r="P314" s="93"/>
      <c r="Q314" s="93"/>
      <c r="R314" s="93"/>
      <c r="S314" s="93"/>
      <c r="T314" s="93"/>
      <c r="U314" s="93"/>
      <c r="V314" s="93"/>
      <c r="W314" s="93"/>
      <c r="X314" s="93"/>
      <c r="Y314" s="93"/>
      <c r="Z314" s="93"/>
      <c r="AA314" s="93"/>
    </row>
    <row r="315" spans="1:27" ht="14.5">
      <c r="A315" s="24" t="s">
        <v>572</v>
      </c>
      <c r="B315" s="92" t="s">
        <v>1476</v>
      </c>
      <c r="C315" s="92" t="s">
        <v>1477</v>
      </c>
      <c r="D315" s="93"/>
      <c r="E315" s="93"/>
      <c r="F315" s="93"/>
      <c r="G315" s="93"/>
      <c r="H315" s="93"/>
      <c r="I315" s="93"/>
      <c r="J315" s="92"/>
      <c r="K315" s="92"/>
      <c r="L315" s="92" t="s">
        <v>1478</v>
      </c>
      <c r="M315" s="93"/>
      <c r="N315" s="93"/>
      <c r="O315" s="93"/>
      <c r="P315" s="93"/>
      <c r="Q315" s="93"/>
      <c r="R315" s="93"/>
      <c r="S315" s="93"/>
      <c r="T315" s="93"/>
      <c r="U315" s="93"/>
      <c r="V315" s="93"/>
      <c r="W315" s="93"/>
      <c r="X315" s="93"/>
      <c r="Y315" s="93"/>
      <c r="Z315" s="93"/>
      <c r="AA315" s="93"/>
    </row>
    <row r="316" spans="1:27" ht="14.5">
      <c r="A316" s="24" t="s">
        <v>574</v>
      </c>
      <c r="B316" s="92" t="s">
        <v>1479</v>
      </c>
      <c r="C316" s="92" t="s">
        <v>1135</v>
      </c>
      <c r="D316" s="92"/>
      <c r="E316" s="92"/>
      <c r="F316" s="93"/>
      <c r="G316" s="93"/>
      <c r="H316" s="93"/>
      <c r="I316" s="93"/>
      <c r="J316" s="92"/>
      <c r="K316" s="92"/>
      <c r="L316" s="93"/>
      <c r="M316" s="93"/>
      <c r="N316" s="93"/>
      <c r="O316" s="93"/>
      <c r="P316" s="93"/>
      <c r="Q316" s="93"/>
      <c r="R316" s="93"/>
      <c r="S316" s="93"/>
      <c r="T316" s="93"/>
      <c r="U316" s="93"/>
      <c r="V316" s="93"/>
      <c r="W316" s="93"/>
      <c r="X316" s="93"/>
      <c r="Y316" s="93"/>
      <c r="Z316" s="93"/>
      <c r="AA316" s="93"/>
    </row>
    <row r="317" spans="1:27" ht="14.5">
      <c r="A317" s="24" t="s">
        <v>331</v>
      </c>
      <c r="B317" s="92" t="s">
        <v>1480</v>
      </c>
      <c r="C317" s="92"/>
      <c r="D317" s="93"/>
      <c r="E317" s="93"/>
      <c r="F317" s="93"/>
      <c r="G317" s="93"/>
      <c r="H317" s="93"/>
      <c r="I317" s="93"/>
      <c r="J317" s="92"/>
      <c r="K317" s="92" t="s">
        <v>1481</v>
      </c>
      <c r="L317" s="93"/>
      <c r="M317" s="93"/>
      <c r="N317" s="93"/>
      <c r="O317" s="93"/>
      <c r="P317" s="93"/>
      <c r="Q317" s="93"/>
      <c r="R317" s="93"/>
      <c r="S317" s="93"/>
      <c r="T317" s="93"/>
      <c r="U317" s="93"/>
      <c r="V317" s="93"/>
      <c r="W317" s="93"/>
      <c r="X317" s="93"/>
      <c r="Y317" s="93"/>
      <c r="Z317" s="93"/>
      <c r="AA317" s="93"/>
    </row>
    <row r="318" spans="1:27" ht="14.5">
      <c r="A318" s="24" t="s">
        <v>579</v>
      </c>
      <c r="B318" s="92" t="s">
        <v>1134</v>
      </c>
      <c r="C318" s="92" t="s">
        <v>1482</v>
      </c>
      <c r="D318" s="92" t="s">
        <v>1483</v>
      </c>
      <c r="E318" s="92" t="s">
        <v>1176</v>
      </c>
      <c r="F318" s="92" t="s">
        <v>1484</v>
      </c>
      <c r="G318" s="92" t="s">
        <v>1485</v>
      </c>
      <c r="H318" s="93"/>
      <c r="I318" s="93"/>
      <c r="J318" s="92"/>
      <c r="K318" s="92"/>
      <c r="L318" s="93"/>
      <c r="M318" s="92" t="s">
        <v>1486</v>
      </c>
      <c r="N318" s="93"/>
      <c r="O318" s="93"/>
      <c r="P318" s="93"/>
      <c r="Q318" s="93"/>
      <c r="R318" s="93"/>
      <c r="S318" s="93"/>
      <c r="T318" s="93"/>
      <c r="U318" s="93"/>
      <c r="V318" s="93"/>
      <c r="W318" s="93"/>
      <c r="X318" s="93"/>
      <c r="Y318" s="93"/>
      <c r="Z318" s="93"/>
      <c r="AA318" s="93"/>
    </row>
    <row r="319" spans="1:27" ht="14.5">
      <c r="A319" s="24" t="s">
        <v>582</v>
      </c>
      <c r="B319" s="92" t="s">
        <v>1011</v>
      </c>
      <c r="C319" s="92"/>
      <c r="D319" s="93"/>
      <c r="E319" s="93"/>
      <c r="F319" s="93"/>
      <c r="G319" s="93"/>
      <c r="H319" s="93"/>
      <c r="I319" s="93"/>
      <c r="J319" s="92"/>
      <c r="K319" s="92"/>
      <c r="L319" s="93"/>
      <c r="M319" s="93"/>
      <c r="N319" s="93"/>
      <c r="O319" s="93"/>
      <c r="P319" s="93"/>
      <c r="Q319" s="93"/>
      <c r="R319" s="93"/>
      <c r="S319" s="93"/>
      <c r="T319" s="93"/>
      <c r="U319" s="93"/>
      <c r="V319" s="93"/>
      <c r="W319" s="93"/>
      <c r="X319" s="93"/>
      <c r="Y319" s="93"/>
      <c r="Z319" s="93"/>
      <c r="AA319" s="93"/>
    </row>
    <row r="320" spans="1:27" ht="14.5">
      <c r="A320" s="24" t="s">
        <v>584</v>
      </c>
      <c r="B320" s="92" t="s">
        <v>1487</v>
      </c>
      <c r="C320" s="92"/>
      <c r="D320" s="93"/>
      <c r="E320" s="93"/>
      <c r="F320" s="93"/>
      <c r="G320" s="93"/>
      <c r="H320" s="93"/>
      <c r="I320" s="93"/>
      <c r="J320" s="92" t="s">
        <v>1488</v>
      </c>
      <c r="K320" s="92">
        <v>31</v>
      </c>
      <c r="L320" s="92">
        <v>0</v>
      </c>
      <c r="M320" s="93"/>
      <c r="N320" s="93"/>
      <c r="O320" s="93"/>
      <c r="P320" s="93"/>
      <c r="Q320" s="93"/>
      <c r="R320" s="93"/>
      <c r="S320" s="93"/>
      <c r="T320" s="93"/>
      <c r="U320" s="93"/>
      <c r="V320" s="93"/>
      <c r="W320" s="93"/>
      <c r="X320" s="93"/>
      <c r="Y320" s="93"/>
      <c r="Z320" s="93"/>
      <c r="AA320" s="93"/>
    </row>
    <row r="321" spans="1:27" ht="14.5">
      <c r="A321" s="24"/>
      <c r="B321" s="92" t="s">
        <v>1361</v>
      </c>
      <c r="C321" s="92"/>
      <c r="D321" s="93"/>
      <c r="E321" s="93"/>
      <c r="F321" s="93"/>
      <c r="G321" s="93"/>
      <c r="H321" s="93"/>
      <c r="I321" s="93"/>
      <c r="J321" s="92"/>
      <c r="K321" s="92"/>
      <c r="L321" s="93"/>
      <c r="M321" s="93"/>
      <c r="N321" s="93"/>
      <c r="O321" s="93"/>
      <c r="P321" s="93"/>
      <c r="Q321" s="93"/>
      <c r="R321" s="93"/>
      <c r="S321" s="93"/>
      <c r="T321" s="93"/>
      <c r="U321" s="93"/>
      <c r="V321" s="93"/>
      <c r="W321" s="93"/>
      <c r="X321" s="93"/>
      <c r="Y321" s="93"/>
      <c r="Z321" s="93"/>
      <c r="AA321" s="93"/>
    </row>
    <row r="322" spans="1:27" ht="14.5">
      <c r="A322" s="24" t="s">
        <v>587</v>
      </c>
      <c r="B322" s="92" t="s">
        <v>1287</v>
      </c>
      <c r="C322" s="92" t="s">
        <v>1135</v>
      </c>
      <c r="D322" s="92" t="s">
        <v>1160</v>
      </c>
      <c r="E322" s="92" t="s">
        <v>1164</v>
      </c>
      <c r="F322" s="93"/>
      <c r="G322" s="93"/>
      <c r="H322" s="93"/>
      <c r="I322" s="93"/>
      <c r="J322" s="92">
        <v>114</v>
      </c>
      <c r="K322" s="92" t="s">
        <v>1489</v>
      </c>
      <c r="L322" s="93"/>
      <c r="M322" s="93"/>
      <c r="N322" s="93"/>
      <c r="O322" s="93"/>
      <c r="P322" s="93"/>
      <c r="Q322" s="93"/>
      <c r="R322" s="93"/>
      <c r="S322" s="93"/>
      <c r="T322" s="93"/>
      <c r="U322" s="93"/>
      <c r="V322" s="93"/>
      <c r="W322" s="93"/>
      <c r="X322" s="93"/>
      <c r="Y322" s="93"/>
      <c r="Z322" s="93"/>
      <c r="AA322" s="93"/>
    </row>
    <row r="323" spans="1:27" ht="14.5">
      <c r="A323" s="24"/>
      <c r="B323" s="92" t="s">
        <v>1150</v>
      </c>
      <c r="C323" s="92" t="s">
        <v>1444</v>
      </c>
      <c r="D323" s="92" t="s">
        <v>1204</v>
      </c>
      <c r="E323" s="92" t="s">
        <v>1263</v>
      </c>
      <c r="F323" s="93"/>
      <c r="G323" s="93"/>
      <c r="H323" s="93"/>
      <c r="I323" s="93"/>
      <c r="J323" s="92"/>
      <c r="K323" s="92" t="s">
        <v>1490</v>
      </c>
      <c r="L323" s="93"/>
      <c r="M323" s="93"/>
      <c r="N323" s="93"/>
      <c r="O323" s="93"/>
      <c r="P323" s="93"/>
      <c r="Q323" s="93"/>
      <c r="R323" s="93"/>
      <c r="S323" s="93"/>
      <c r="T323" s="93"/>
      <c r="U323" s="93"/>
      <c r="V323" s="93"/>
      <c r="W323" s="93"/>
      <c r="X323" s="93"/>
      <c r="Y323" s="93"/>
      <c r="Z323" s="93"/>
      <c r="AA323" s="93"/>
    </row>
    <row r="324" spans="1:27" ht="14.5">
      <c r="A324" s="24"/>
      <c r="B324" s="92" t="s">
        <v>1160</v>
      </c>
      <c r="C324" s="92" t="s">
        <v>1135</v>
      </c>
      <c r="D324" s="92"/>
      <c r="E324" s="92"/>
      <c r="F324" s="93"/>
      <c r="G324" s="93"/>
      <c r="H324" s="93"/>
      <c r="I324" s="93"/>
      <c r="J324" s="92"/>
      <c r="K324" s="92"/>
      <c r="L324" s="93"/>
      <c r="M324" s="93"/>
      <c r="N324" s="93"/>
      <c r="O324" s="93"/>
      <c r="P324" s="93"/>
      <c r="Q324" s="93"/>
      <c r="R324" s="93"/>
      <c r="S324" s="93"/>
      <c r="T324" s="93"/>
      <c r="U324" s="93"/>
      <c r="V324" s="93"/>
      <c r="W324" s="93"/>
      <c r="X324" s="93"/>
      <c r="Y324" s="93"/>
      <c r="Z324" s="93"/>
      <c r="AA324" s="93"/>
    </row>
    <row r="325" spans="1:27" ht="14.5">
      <c r="A325" s="24"/>
      <c r="B325" s="92" t="s">
        <v>1491</v>
      </c>
      <c r="C325" s="92" t="s">
        <v>1492</v>
      </c>
      <c r="D325" s="92" t="s">
        <v>1491</v>
      </c>
      <c r="E325" s="92" t="s">
        <v>1164</v>
      </c>
      <c r="F325" s="93"/>
      <c r="G325" s="93"/>
      <c r="H325" s="93"/>
      <c r="I325" s="93"/>
      <c r="J325" s="92"/>
      <c r="K325" s="92"/>
      <c r="L325" s="93"/>
      <c r="M325" s="93"/>
      <c r="N325" s="93"/>
      <c r="O325" s="93"/>
      <c r="P325" s="93"/>
      <c r="Q325" s="93"/>
      <c r="R325" s="93"/>
      <c r="S325" s="93"/>
      <c r="T325" s="93"/>
      <c r="U325" s="93"/>
      <c r="V325" s="93"/>
      <c r="W325" s="93"/>
      <c r="X325" s="93"/>
      <c r="Y325" s="93"/>
      <c r="Z325" s="93"/>
      <c r="AA325" s="93"/>
    </row>
    <row r="326" spans="1:27" ht="14.5">
      <c r="A326" s="24" t="s">
        <v>590</v>
      </c>
      <c r="B326" s="92" t="s">
        <v>1160</v>
      </c>
      <c r="C326" s="92" t="s">
        <v>1217</v>
      </c>
      <c r="D326" s="93"/>
      <c r="E326" s="93"/>
      <c r="F326" s="93"/>
      <c r="G326" s="93"/>
      <c r="H326" s="93"/>
      <c r="I326" s="93"/>
      <c r="J326" s="92"/>
      <c r="K326" s="92"/>
      <c r="L326" s="93"/>
      <c r="M326" s="93"/>
      <c r="N326" s="93"/>
      <c r="O326" s="93"/>
      <c r="P326" s="93"/>
      <c r="Q326" s="93"/>
      <c r="R326" s="93"/>
      <c r="S326" s="93"/>
      <c r="T326" s="93"/>
      <c r="U326" s="93"/>
      <c r="V326" s="93"/>
      <c r="W326" s="93"/>
      <c r="X326" s="93"/>
      <c r="Y326" s="93"/>
      <c r="Z326" s="93"/>
      <c r="AA326" s="93"/>
    </row>
    <row r="327" spans="1:27" ht="14.5">
      <c r="A327" s="24"/>
      <c r="B327" s="92" t="s">
        <v>1287</v>
      </c>
      <c r="C327" s="92" t="s">
        <v>1493</v>
      </c>
      <c r="D327" s="92" t="s">
        <v>1160</v>
      </c>
      <c r="E327" s="92" t="s">
        <v>1176</v>
      </c>
      <c r="F327" s="93"/>
      <c r="G327" s="93"/>
      <c r="H327" s="93"/>
      <c r="I327" s="93"/>
      <c r="J327" s="92" t="s">
        <v>735</v>
      </c>
      <c r="K327" s="92"/>
      <c r="L327" s="92" t="s">
        <v>1494</v>
      </c>
      <c r="M327" s="93"/>
      <c r="N327" s="93"/>
      <c r="O327" s="93"/>
      <c r="P327" s="93"/>
      <c r="Q327" s="93"/>
      <c r="R327" s="93"/>
      <c r="S327" s="93"/>
      <c r="T327" s="93"/>
      <c r="U327" s="93"/>
      <c r="V327" s="93"/>
      <c r="W327" s="93"/>
      <c r="X327" s="93"/>
      <c r="Y327" s="93"/>
      <c r="Z327" s="93"/>
      <c r="AA327" s="93"/>
    </row>
    <row r="328" spans="1:27" ht="14.5">
      <c r="A328" s="24"/>
      <c r="B328" s="92" t="s">
        <v>1160</v>
      </c>
      <c r="C328" s="92" t="s">
        <v>1156</v>
      </c>
      <c r="D328" s="93"/>
      <c r="E328" s="93"/>
      <c r="F328" s="93"/>
      <c r="G328" s="93"/>
      <c r="H328" s="93"/>
      <c r="I328" s="93"/>
      <c r="J328" s="92"/>
      <c r="K328" s="92"/>
      <c r="L328" s="93"/>
      <c r="M328" s="93"/>
      <c r="N328" s="93"/>
      <c r="O328" s="93"/>
      <c r="P328" s="93"/>
      <c r="Q328" s="93"/>
      <c r="R328" s="93"/>
      <c r="S328" s="93"/>
      <c r="T328" s="93"/>
      <c r="U328" s="93"/>
      <c r="V328" s="93"/>
      <c r="W328" s="93"/>
      <c r="X328" s="93"/>
      <c r="Y328" s="93"/>
      <c r="Z328" s="93"/>
      <c r="AA328" s="93"/>
    </row>
    <row r="329" spans="1:27" ht="14.5">
      <c r="A329" s="24"/>
      <c r="B329" s="92" t="s">
        <v>1287</v>
      </c>
      <c r="C329" s="92" t="s">
        <v>1495</v>
      </c>
      <c r="D329" s="93"/>
      <c r="E329" s="93"/>
      <c r="F329" s="93"/>
      <c r="G329" s="93"/>
      <c r="H329" s="93"/>
      <c r="I329" s="93"/>
      <c r="J329" s="92"/>
      <c r="K329" s="92"/>
      <c r="L329" s="93"/>
      <c r="M329" s="93"/>
      <c r="N329" s="93"/>
      <c r="O329" s="93"/>
      <c r="P329" s="93"/>
      <c r="Q329" s="93"/>
      <c r="R329" s="93"/>
      <c r="S329" s="93"/>
      <c r="T329" s="93"/>
      <c r="U329" s="93"/>
      <c r="V329" s="93"/>
      <c r="W329" s="93"/>
      <c r="X329" s="93"/>
      <c r="Y329" s="93"/>
      <c r="Z329" s="93"/>
      <c r="AA329" s="93"/>
    </row>
    <row r="330" spans="1:27" ht="14.5">
      <c r="A330" s="24"/>
      <c r="B330" s="92" t="s">
        <v>1287</v>
      </c>
      <c r="C330" s="92" t="s">
        <v>1495</v>
      </c>
      <c r="D330" s="92" t="s">
        <v>1160</v>
      </c>
      <c r="E330" s="92" t="s">
        <v>1205</v>
      </c>
      <c r="F330" s="93"/>
      <c r="G330" s="93"/>
      <c r="H330" s="93"/>
      <c r="I330" s="93"/>
      <c r="J330" s="92"/>
      <c r="K330" s="92"/>
      <c r="L330" s="93"/>
      <c r="M330" s="93"/>
      <c r="N330" s="93"/>
      <c r="O330" s="93"/>
      <c r="P330" s="93"/>
      <c r="Q330" s="93"/>
      <c r="R330" s="93"/>
      <c r="S330" s="93"/>
      <c r="T330" s="93"/>
      <c r="U330" s="93"/>
      <c r="V330" s="93"/>
      <c r="W330" s="93"/>
      <c r="X330" s="93"/>
      <c r="Y330" s="93"/>
      <c r="Z330" s="93"/>
      <c r="AA330" s="93"/>
    </row>
    <row r="331" spans="1:27" ht="14.5">
      <c r="A331" s="24"/>
      <c r="B331" s="92" t="s">
        <v>1451</v>
      </c>
      <c r="C331" s="92" t="s">
        <v>1495</v>
      </c>
      <c r="D331" s="92" t="s">
        <v>1287</v>
      </c>
      <c r="E331" s="92" t="s">
        <v>1205</v>
      </c>
      <c r="F331" s="93"/>
      <c r="G331" s="93"/>
      <c r="H331" s="93"/>
      <c r="I331" s="93"/>
      <c r="J331" s="92"/>
      <c r="K331" s="92"/>
      <c r="L331" s="93"/>
      <c r="M331" s="93"/>
      <c r="N331" s="93"/>
      <c r="O331" s="93"/>
      <c r="P331" s="93"/>
      <c r="Q331" s="93"/>
      <c r="R331" s="93"/>
      <c r="S331" s="93"/>
      <c r="T331" s="93"/>
      <c r="U331" s="93"/>
      <c r="V331" s="93"/>
      <c r="W331" s="93"/>
      <c r="X331" s="93"/>
      <c r="Y331" s="93"/>
      <c r="Z331" s="93"/>
      <c r="AA331" s="93"/>
    </row>
    <row r="332" spans="1:27" ht="14.5">
      <c r="A332" s="24"/>
      <c r="B332" s="92" t="s">
        <v>1160</v>
      </c>
      <c r="C332" s="92" t="s">
        <v>1464</v>
      </c>
      <c r="D332" s="93"/>
      <c r="E332" s="93"/>
      <c r="F332" s="93"/>
      <c r="G332" s="93"/>
      <c r="H332" s="93"/>
      <c r="I332" s="93"/>
      <c r="J332" s="92"/>
      <c r="K332" s="92"/>
      <c r="L332" s="93"/>
      <c r="M332" s="93"/>
      <c r="N332" s="93"/>
      <c r="O332" s="93"/>
      <c r="P332" s="93"/>
      <c r="Q332" s="93"/>
      <c r="R332" s="93"/>
      <c r="S332" s="93"/>
      <c r="T332" s="93"/>
      <c r="U332" s="93"/>
      <c r="V332" s="93"/>
      <c r="W332" s="93"/>
      <c r="X332" s="93"/>
      <c r="Y332" s="93"/>
      <c r="Z332" s="93"/>
      <c r="AA332" s="93"/>
    </row>
    <row r="333" spans="1:27" ht="14.5">
      <c r="A333" s="24"/>
      <c r="B333" s="92" t="s">
        <v>1287</v>
      </c>
      <c r="C333" s="92" t="s">
        <v>1464</v>
      </c>
      <c r="D333" s="92" t="s">
        <v>1160</v>
      </c>
      <c r="E333" s="92" t="s">
        <v>1156</v>
      </c>
      <c r="F333" s="93"/>
      <c r="G333" s="93"/>
      <c r="H333" s="93"/>
      <c r="I333" s="93"/>
      <c r="J333" s="92" t="s">
        <v>735</v>
      </c>
      <c r="K333" s="92"/>
      <c r="L333" s="93"/>
      <c r="M333" s="93"/>
      <c r="N333" s="93"/>
      <c r="O333" s="93"/>
      <c r="P333" s="93"/>
      <c r="Q333" s="93"/>
      <c r="R333" s="93"/>
      <c r="S333" s="93"/>
      <c r="T333" s="93"/>
      <c r="U333" s="93"/>
      <c r="V333" s="93"/>
      <c r="W333" s="93"/>
      <c r="X333" s="93"/>
      <c r="Y333" s="93"/>
      <c r="Z333" s="93"/>
      <c r="AA333" s="93"/>
    </row>
    <row r="334" spans="1:27" ht="14.5">
      <c r="A334" s="24"/>
      <c r="B334" s="92" t="s">
        <v>1466</v>
      </c>
      <c r="C334" s="92" t="s">
        <v>1496</v>
      </c>
      <c r="D334" s="93"/>
      <c r="E334" s="93"/>
      <c r="F334" s="93"/>
      <c r="G334" s="93"/>
      <c r="H334" s="93"/>
      <c r="I334" s="93"/>
      <c r="J334" s="92"/>
      <c r="K334" s="92"/>
      <c r="L334" s="93"/>
      <c r="M334" s="93"/>
      <c r="N334" s="93"/>
      <c r="O334" s="93"/>
      <c r="P334" s="93"/>
      <c r="Q334" s="93"/>
      <c r="R334" s="93"/>
      <c r="S334" s="93"/>
      <c r="T334" s="93"/>
      <c r="U334" s="93"/>
      <c r="V334" s="93"/>
      <c r="W334" s="93"/>
      <c r="X334" s="93"/>
      <c r="Y334" s="93"/>
      <c r="Z334" s="93"/>
      <c r="AA334" s="93"/>
    </row>
    <row r="335" spans="1:27" ht="14.5">
      <c r="A335" s="24"/>
      <c r="B335" s="92" t="s">
        <v>1160</v>
      </c>
      <c r="C335" s="92" t="s">
        <v>1171</v>
      </c>
      <c r="D335" s="93"/>
      <c r="E335" s="93"/>
      <c r="F335" s="93"/>
      <c r="G335" s="93"/>
      <c r="H335" s="93"/>
      <c r="I335" s="93"/>
      <c r="J335" s="92"/>
      <c r="K335" s="92"/>
      <c r="L335" s="93"/>
      <c r="M335" s="93"/>
      <c r="N335" s="93"/>
      <c r="O335" s="93"/>
      <c r="P335" s="93"/>
      <c r="Q335" s="93"/>
      <c r="R335" s="93"/>
      <c r="S335" s="93"/>
      <c r="T335" s="93"/>
      <c r="U335" s="93"/>
      <c r="V335" s="93"/>
      <c r="W335" s="93"/>
      <c r="X335" s="93"/>
      <c r="Y335" s="93"/>
      <c r="Z335" s="93"/>
      <c r="AA335" s="93"/>
    </row>
    <row r="336" spans="1:27" ht="14.5">
      <c r="A336" s="24"/>
      <c r="B336" s="92" t="s">
        <v>1466</v>
      </c>
      <c r="C336" s="92" t="s">
        <v>1164</v>
      </c>
      <c r="D336" s="92" t="s">
        <v>1287</v>
      </c>
      <c r="E336" s="92" t="s">
        <v>1158</v>
      </c>
      <c r="F336" s="93"/>
      <c r="G336" s="93"/>
      <c r="H336" s="93"/>
      <c r="I336" s="93"/>
      <c r="J336" s="92"/>
      <c r="K336" s="92"/>
      <c r="L336" s="93"/>
      <c r="M336" s="93"/>
      <c r="N336" s="93"/>
      <c r="O336" s="93"/>
      <c r="P336" s="93"/>
      <c r="Q336" s="93"/>
      <c r="R336" s="93"/>
      <c r="S336" s="93"/>
      <c r="T336" s="93"/>
      <c r="U336" s="93"/>
      <c r="V336" s="93"/>
      <c r="W336" s="93"/>
      <c r="X336" s="93"/>
      <c r="Y336" s="93"/>
      <c r="Z336" s="93"/>
      <c r="AA336" s="93"/>
    </row>
    <row r="337" spans="1:27" ht="14.5">
      <c r="A337" s="24" t="s">
        <v>298</v>
      </c>
      <c r="B337" s="92" t="s">
        <v>1497</v>
      </c>
      <c r="C337" s="92"/>
      <c r="D337" s="93"/>
      <c r="E337" s="93"/>
      <c r="F337" s="93"/>
      <c r="G337" s="93"/>
      <c r="H337" s="93"/>
      <c r="I337" s="93"/>
      <c r="J337" s="92"/>
      <c r="K337" s="92"/>
      <c r="L337" s="92" t="s">
        <v>661</v>
      </c>
      <c r="M337" s="93"/>
      <c r="N337" s="93"/>
      <c r="O337" s="93"/>
      <c r="P337" s="93"/>
      <c r="Q337" s="93"/>
      <c r="R337" s="93"/>
      <c r="S337" s="93"/>
      <c r="T337" s="93"/>
      <c r="U337" s="93"/>
      <c r="V337" s="93"/>
      <c r="W337" s="93"/>
      <c r="X337" s="93"/>
      <c r="Y337" s="93"/>
      <c r="Z337" s="93"/>
      <c r="AA337" s="93"/>
    </row>
    <row r="338" spans="1:27" ht="14.5">
      <c r="A338" s="24" t="s">
        <v>591</v>
      </c>
      <c r="B338" s="92" t="s">
        <v>1287</v>
      </c>
      <c r="C338" s="92"/>
      <c r="D338" s="93"/>
      <c r="E338" s="93"/>
      <c r="F338" s="93"/>
      <c r="G338" s="93"/>
      <c r="H338" s="93"/>
      <c r="I338" s="93"/>
      <c r="J338" s="92"/>
      <c r="K338" s="92"/>
      <c r="L338" s="93"/>
      <c r="M338" s="93"/>
      <c r="N338" s="93"/>
      <c r="O338" s="93"/>
      <c r="P338" s="93"/>
      <c r="Q338" s="93"/>
      <c r="R338" s="93"/>
      <c r="S338" s="93"/>
      <c r="T338" s="93"/>
      <c r="U338" s="93"/>
      <c r="V338" s="93"/>
      <c r="W338" s="93"/>
      <c r="X338" s="93"/>
      <c r="Y338" s="93"/>
      <c r="Z338" s="93"/>
      <c r="AA338" s="93"/>
    </row>
    <row r="339" spans="1:27" ht="14.5">
      <c r="A339" s="24" t="s">
        <v>592</v>
      </c>
      <c r="B339" s="92" t="s">
        <v>1287</v>
      </c>
      <c r="C339" s="92" t="s">
        <v>1431</v>
      </c>
      <c r="D339" s="92" t="s">
        <v>1160</v>
      </c>
      <c r="E339" s="92" t="s">
        <v>1313</v>
      </c>
      <c r="F339" s="93"/>
      <c r="G339" s="93"/>
      <c r="H339" s="93"/>
      <c r="I339" s="93"/>
      <c r="J339" s="92"/>
      <c r="K339" s="92"/>
      <c r="L339" s="93"/>
      <c r="M339" s="93"/>
      <c r="N339" s="93"/>
      <c r="O339" s="93"/>
      <c r="P339" s="93"/>
      <c r="Q339" s="93"/>
      <c r="R339" s="93"/>
      <c r="S339" s="93"/>
      <c r="T339" s="93"/>
      <c r="U339" s="93"/>
      <c r="V339" s="93"/>
      <c r="W339" s="93"/>
      <c r="X339" s="93"/>
      <c r="Y339" s="93"/>
      <c r="Z339" s="93"/>
      <c r="AA339" s="93"/>
    </row>
    <row r="340" spans="1:27" ht="14.5">
      <c r="A340" s="24"/>
      <c r="B340" s="92" t="s">
        <v>1498</v>
      </c>
      <c r="C340" s="92"/>
      <c r="D340" s="93"/>
      <c r="E340" s="93"/>
      <c r="F340" s="93"/>
      <c r="G340" s="93"/>
      <c r="H340" s="93"/>
      <c r="I340" s="93"/>
      <c r="J340" s="92"/>
      <c r="K340" s="92"/>
      <c r="L340" s="93"/>
      <c r="M340" s="93"/>
      <c r="N340" s="93"/>
      <c r="O340" s="93"/>
      <c r="P340" s="93"/>
      <c r="Q340" s="93"/>
      <c r="R340" s="93"/>
      <c r="S340" s="93"/>
      <c r="T340" s="93"/>
      <c r="U340" s="93"/>
      <c r="V340" s="93"/>
      <c r="W340" s="93"/>
      <c r="X340" s="93"/>
      <c r="Y340" s="93"/>
      <c r="Z340" s="93"/>
      <c r="AA340" s="93"/>
    </row>
    <row r="341" spans="1:27" ht="14.5">
      <c r="A341" s="24" t="s">
        <v>594</v>
      </c>
      <c r="B341" s="92" t="s">
        <v>1287</v>
      </c>
      <c r="C341" s="92" t="s">
        <v>1431</v>
      </c>
      <c r="D341" s="92" t="s">
        <v>1287</v>
      </c>
      <c r="E341" s="92" t="s">
        <v>1194</v>
      </c>
      <c r="F341" s="93"/>
      <c r="G341" s="93"/>
      <c r="H341" s="93"/>
      <c r="I341" s="93"/>
      <c r="J341" s="92" t="s">
        <v>661</v>
      </c>
      <c r="K341" s="92" t="s">
        <v>735</v>
      </c>
      <c r="L341" s="93"/>
      <c r="M341" s="93"/>
      <c r="N341" s="93"/>
      <c r="O341" s="93"/>
      <c r="P341" s="93"/>
      <c r="Q341" s="93"/>
      <c r="R341" s="93"/>
      <c r="S341" s="93"/>
      <c r="T341" s="93"/>
      <c r="U341" s="93"/>
      <c r="V341" s="93"/>
      <c r="W341" s="93"/>
      <c r="X341" s="93"/>
      <c r="Y341" s="93"/>
      <c r="Z341" s="93"/>
      <c r="AA341" s="93"/>
    </row>
    <row r="342" spans="1:27" ht="14.5">
      <c r="A342" s="24" t="s">
        <v>595</v>
      </c>
      <c r="B342" s="92" t="s">
        <v>1497</v>
      </c>
      <c r="C342" s="92"/>
      <c r="D342" s="93"/>
      <c r="E342" s="93"/>
      <c r="F342" s="93"/>
      <c r="G342" s="93"/>
      <c r="H342" s="93"/>
      <c r="I342" s="93"/>
      <c r="J342" s="92"/>
      <c r="K342" s="92"/>
      <c r="L342" s="93"/>
      <c r="M342" s="93"/>
      <c r="N342" s="93"/>
      <c r="O342" s="93"/>
      <c r="P342" s="93"/>
      <c r="Q342" s="93"/>
      <c r="R342" s="93"/>
      <c r="S342" s="93"/>
      <c r="T342" s="93"/>
      <c r="U342" s="93"/>
      <c r="V342" s="93"/>
      <c r="W342" s="93"/>
      <c r="X342" s="93"/>
      <c r="Y342" s="93"/>
      <c r="Z342" s="93"/>
      <c r="AA342" s="93"/>
    </row>
    <row r="343" spans="1:27" ht="14.5">
      <c r="A343" s="24" t="s">
        <v>597</v>
      </c>
      <c r="B343" s="92" t="s">
        <v>1287</v>
      </c>
      <c r="C343" s="92"/>
      <c r="D343" s="93"/>
      <c r="E343" s="93"/>
      <c r="F343" s="92" t="s">
        <v>1134</v>
      </c>
      <c r="G343" s="92" t="s">
        <v>1168</v>
      </c>
      <c r="H343" s="93"/>
      <c r="I343" s="93"/>
      <c r="J343" s="92"/>
      <c r="K343" s="92"/>
      <c r="L343" s="93"/>
      <c r="M343" s="93"/>
      <c r="N343" s="93"/>
      <c r="O343" s="93"/>
      <c r="P343" s="93"/>
      <c r="Q343" s="93"/>
      <c r="R343" s="93"/>
      <c r="S343" s="93"/>
      <c r="T343" s="93"/>
      <c r="U343" s="93"/>
      <c r="V343" s="93"/>
      <c r="W343" s="93"/>
      <c r="X343" s="93"/>
      <c r="Y343" s="93"/>
      <c r="Z343" s="93"/>
      <c r="AA343" s="93"/>
    </row>
    <row r="344" spans="1:27" ht="14.5">
      <c r="A344" s="97" t="s">
        <v>600</v>
      </c>
      <c r="B344" s="98"/>
      <c r="C344" s="93"/>
      <c r="D344" s="93"/>
      <c r="E344" s="93"/>
      <c r="F344" s="93"/>
      <c r="G344" s="93"/>
      <c r="H344" s="93"/>
      <c r="I344" s="93"/>
      <c r="J344" s="99" t="s">
        <v>735</v>
      </c>
      <c r="K344" s="92"/>
      <c r="L344" s="93"/>
      <c r="M344" s="99" t="s">
        <v>1499</v>
      </c>
      <c r="N344" s="93"/>
      <c r="O344" s="93"/>
      <c r="P344" s="93"/>
      <c r="Q344" s="93"/>
      <c r="R344" s="93"/>
      <c r="S344" s="93"/>
      <c r="T344" s="93"/>
      <c r="U344" s="93"/>
      <c r="V344" s="93"/>
      <c r="W344" s="93"/>
      <c r="X344" s="93"/>
      <c r="Y344" s="93"/>
      <c r="Z344" s="93"/>
      <c r="AA344" s="93"/>
    </row>
    <row r="345" spans="1:27" ht="14.5">
      <c r="A345" s="97" t="s">
        <v>201</v>
      </c>
      <c r="B345" s="99" t="s">
        <v>1395</v>
      </c>
      <c r="C345" s="93"/>
      <c r="D345" s="93"/>
      <c r="E345" s="93"/>
      <c r="F345" s="93"/>
      <c r="G345" s="99" t="s">
        <v>1258</v>
      </c>
      <c r="H345" s="93"/>
      <c r="I345" s="99" t="s">
        <v>1500</v>
      </c>
      <c r="J345" s="93"/>
      <c r="K345" s="92"/>
      <c r="L345" s="93"/>
      <c r="M345" s="99" t="s">
        <v>1501</v>
      </c>
      <c r="N345" s="93"/>
      <c r="O345" s="93"/>
      <c r="P345" s="93"/>
      <c r="Q345" s="93"/>
      <c r="R345" s="93"/>
      <c r="S345" s="93"/>
      <c r="T345" s="93"/>
      <c r="U345" s="93"/>
      <c r="V345" s="93"/>
      <c r="W345" s="93"/>
      <c r="X345" s="93"/>
      <c r="Y345" s="93"/>
      <c r="Z345" s="93"/>
      <c r="AA345" s="93"/>
    </row>
    <row r="346" spans="1:27" ht="14.5">
      <c r="A346" s="152" t="s">
        <v>2867</v>
      </c>
      <c r="B346" s="164" t="s">
        <v>2868</v>
      </c>
      <c r="C346" s="93"/>
      <c r="D346" s="93"/>
      <c r="E346" s="93"/>
      <c r="F346" s="93"/>
      <c r="G346" s="93"/>
      <c r="H346" s="93"/>
      <c r="I346" s="93"/>
      <c r="J346" s="93"/>
      <c r="K346" s="164" t="s">
        <v>661</v>
      </c>
      <c r="L346" s="93"/>
      <c r="M346" s="93"/>
      <c r="N346" s="93"/>
      <c r="O346" s="93"/>
      <c r="P346" s="93"/>
      <c r="Q346" s="93"/>
      <c r="R346" s="93"/>
      <c r="S346" s="93"/>
      <c r="T346" s="93"/>
      <c r="U346" s="93"/>
      <c r="V346" s="93"/>
      <c r="W346" s="93"/>
      <c r="X346" s="93"/>
      <c r="Y346" s="93"/>
      <c r="Z346" s="93"/>
      <c r="AA346" s="93"/>
    </row>
    <row r="347" spans="1:27" ht="14.5">
      <c r="A347" s="152" t="s">
        <v>2848</v>
      </c>
      <c r="B347" s="164" t="s">
        <v>2873</v>
      </c>
      <c r="C347" s="164"/>
      <c r="D347" s="164" t="s">
        <v>2874</v>
      </c>
      <c r="E347" s="164"/>
      <c r="F347" s="164" t="s">
        <v>2871</v>
      </c>
      <c r="G347" s="164" t="s">
        <v>2872</v>
      </c>
      <c r="H347" s="93"/>
      <c r="I347" s="93"/>
      <c r="J347" s="93"/>
      <c r="K347" s="164" t="s">
        <v>735</v>
      </c>
      <c r="L347" s="93"/>
      <c r="M347" s="164" t="s">
        <v>2870</v>
      </c>
      <c r="N347" s="93"/>
      <c r="O347" s="93"/>
      <c r="P347" s="93"/>
      <c r="Q347" s="93"/>
      <c r="R347" s="93"/>
      <c r="S347" s="93"/>
      <c r="T347" s="93"/>
      <c r="U347" s="93"/>
      <c r="V347" s="93"/>
      <c r="W347" s="93"/>
      <c r="X347" s="93"/>
      <c r="Y347" s="93"/>
      <c r="Z347" s="93"/>
      <c r="AA347" s="93"/>
    </row>
    <row r="348" spans="1:27" ht="14.5">
      <c r="A348" s="163" t="s">
        <v>2880</v>
      </c>
      <c r="B348" s="164" t="s">
        <v>50</v>
      </c>
      <c r="C348" s="164" t="s">
        <v>1411</v>
      </c>
      <c r="D348" s="164" t="s">
        <v>36</v>
      </c>
      <c r="E348" s="164" t="s">
        <v>2954</v>
      </c>
      <c r="F348" s="93"/>
      <c r="G348" s="93"/>
      <c r="H348" s="93"/>
      <c r="I348" s="93"/>
      <c r="J348" s="93"/>
      <c r="K348" s="164" t="s">
        <v>661</v>
      </c>
      <c r="L348" s="93"/>
      <c r="M348" s="93"/>
      <c r="N348" s="93"/>
      <c r="O348" s="93"/>
      <c r="P348" s="93"/>
      <c r="Q348" s="93"/>
      <c r="R348" s="93"/>
      <c r="S348" s="93"/>
      <c r="T348" s="93"/>
      <c r="U348" s="93"/>
      <c r="V348" s="93"/>
      <c r="W348" s="93"/>
      <c r="X348" s="93"/>
      <c r="Y348" s="93"/>
      <c r="Z348" s="93"/>
      <c r="AA348" s="93"/>
    </row>
    <row r="349" spans="1:27" ht="14.5">
      <c r="A349" s="163" t="s">
        <v>2890</v>
      </c>
      <c r="B349" s="164" t="s">
        <v>243</v>
      </c>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row>
    <row r="350" spans="1:27" ht="14.5">
      <c r="A350" s="168" t="s">
        <v>2959</v>
      </c>
      <c r="B350" s="164" t="s">
        <v>50</v>
      </c>
      <c r="C350" s="93" t="s">
        <v>2958</v>
      </c>
      <c r="D350" s="93"/>
      <c r="E350" s="93"/>
      <c r="F350" s="93"/>
      <c r="G350" s="92" t="s">
        <v>249</v>
      </c>
      <c r="H350" s="93"/>
      <c r="I350" s="93"/>
      <c r="J350" s="93"/>
      <c r="K350" s="93"/>
      <c r="L350" s="93"/>
      <c r="M350" s="93"/>
      <c r="N350" s="93"/>
      <c r="O350" s="93"/>
      <c r="P350" s="93"/>
      <c r="Q350" s="93"/>
      <c r="R350" s="93"/>
      <c r="S350" s="93"/>
      <c r="T350" s="93"/>
      <c r="U350" s="93"/>
      <c r="V350" s="93"/>
      <c r="W350" s="93"/>
      <c r="X350" s="93"/>
      <c r="Y350" s="93"/>
      <c r="Z350" s="93"/>
      <c r="AA350" s="93"/>
    </row>
    <row r="351" spans="1:27" ht="14.5">
      <c r="A351" s="168" t="s">
        <v>2903</v>
      </c>
      <c r="B351" s="164" t="s">
        <v>50</v>
      </c>
      <c r="C351" s="164" t="s">
        <v>2963</v>
      </c>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row>
    <row r="352" spans="1:27" ht="14.5">
      <c r="A352" s="168" t="s">
        <v>2910</v>
      </c>
      <c r="B352" s="164" t="s">
        <v>2966</v>
      </c>
      <c r="C352" s="93"/>
      <c r="D352" s="93"/>
      <c r="E352" s="93"/>
      <c r="F352" s="93"/>
      <c r="G352" s="93"/>
      <c r="H352" s="93"/>
      <c r="I352" s="93"/>
      <c r="J352" s="164" t="s">
        <v>2964</v>
      </c>
      <c r="K352" s="93"/>
      <c r="L352" s="93"/>
      <c r="M352" s="93"/>
      <c r="N352" s="93"/>
      <c r="O352" s="93"/>
      <c r="P352" s="93"/>
      <c r="Q352" s="93"/>
      <c r="R352" s="93"/>
      <c r="S352" s="93"/>
      <c r="T352" s="93"/>
      <c r="U352" s="93"/>
      <c r="V352" s="93"/>
      <c r="W352" s="93"/>
      <c r="X352" s="93"/>
      <c r="Y352" s="93"/>
      <c r="Z352" s="93"/>
      <c r="AA352" s="93"/>
    </row>
    <row r="353" spans="1:27" ht="14.5">
      <c r="A353" s="168" t="s">
        <v>2914</v>
      </c>
      <c r="B353" s="93" t="s">
        <v>36</v>
      </c>
      <c r="C353" s="93" t="s">
        <v>2969</v>
      </c>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row>
    <row r="354" spans="1:27" ht="14.5">
      <c r="A354" s="168" t="s">
        <v>2918</v>
      </c>
      <c r="B354" s="93" t="s">
        <v>2970</v>
      </c>
      <c r="C354" s="93"/>
      <c r="D354" s="93"/>
      <c r="E354" s="93"/>
      <c r="F354" s="93"/>
      <c r="G354" s="93"/>
      <c r="H354" s="93"/>
      <c r="I354" s="93" t="s">
        <v>1134</v>
      </c>
      <c r="J354" s="93"/>
      <c r="K354" s="93"/>
      <c r="L354" s="93"/>
      <c r="M354" s="93" t="s">
        <v>2971</v>
      </c>
      <c r="N354" s="93" t="s">
        <v>2972</v>
      </c>
      <c r="O354" s="93"/>
      <c r="P354" s="93"/>
      <c r="Q354" s="93"/>
      <c r="R354" s="93"/>
      <c r="S354" s="93"/>
      <c r="T354" s="93"/>
      <c r="U354" s="93"/>
      <c r="V354" s="93"/>
      <c r="W354" s="93"/>
      <c r="X354" s="93"/>
      <c r="Y354" s="93"/>
      <c r="Z354" s="93"/>
      <c r="AA354" s="93"/>
    </row>
    <row r="355" spans="1:27" ht="14.5">
      <c r="A355" s="152" t="s">
        <v>2924</v>
      </c>
      <c r="B355" s="164" t="s">
        <v>2970</v>
      </c>
      <c r="C355" s="164" t="s">
        <v>2975</v>
      </c>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row>
    <row r="356" spans="1:27" ht="14.5">
      <c r="A356" s="168" t="s">
        <v>2987</v>
      </c>
      <c r="B356" s="164"/>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row>
    <row r="357" spans="1:27" ht="14.5">
      <c r="A357" s="168" t="s">
        <v>2981</v>
      </c>
      <c r="B357" s="164" t="s">
        <v>774</v>
      </c>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row>
    <row r="358" spans="1:27" ht="14.5">
      <c r="A358" s="168" t="s">
        <v>2988</v>
      </c>
      <c r="B358" s="164"/>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row>
    <row r="359" spans="1:27" ht="14.5">
      <c r="A359" s="168" t="s">
        <v>2943</v>
      </c>
      <c r="B359" s="164" t="s">
        <v>36</v>
      </c>
      <c r="C359" s="164" t="s">
        <v>2989</v>
      </c>
      <c r="D359" s="164" t="s">
        <v>36</v>
      </c>
      <c r="E359" s="164" t="s">
        <v>2990</v>
      </c>
      <c r="F359" s="93"/>
      <c r="G359" s="93"/>
      <c r="H359" s="93"/>
      <c r="I359" s="93"/>
      <c r="J359" s="164" t="s">
        <v>735</v>
      </c>
      <c r="K359" s="93"/>
      <c r="L359" s="93"/>
      <c r="M359" s="93"/>
      <c r="N359" s="93"/>
      <c r="O359" s="93"/>
      <c r="P359" s="93"/>
      <c r="Q359" s="93"/>
      <c r="R359" s="93"/>
      <c r="S359" s="93"/>
      <c r="T359" s="93"/>
      <c r="U359" s="93"/>
      <c r="V359" s="93"/>
      <c r="W359" s="93"/>
      <c r="X359" s="93"/>
      <c r="Y359" s="93"/>
      <c r="Z359" s="93"/>
      <c r="AA359" s="93"/>
    </row>
    <row r="360" spans="1:27" ht="14.5">
      <c r="A360" s="168" t="s">
        <v>2992</v>
      </c>
      <c r="B360" s="164" t="s">
        <v>36</v>
      </c>
      <c r="C360" s="164" t="s">
        <v>1411</v>
      </c>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row>
    <row r="361" spans="1:27" ht="14.5">
      <c r="A361" s="168" t="s">
        <v>3017</v>
      </c>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row>
    <row r="362" spans="1:27" ht="14.5">
      <c r="A362" s="152" t="s">
        <v>3018</v>
      </c>
      <c r="B362" s="164" t="s">
        <v>36</v>
      </c>
      <c r="C362" s="164" t="s">
        <v>2975</v>
      </c>
      <c r="D362" s="164" t="s">
        <v>3032</v>
      </c>
      <c r="E362" s="164" t="s">
        <v>3031</v>
      </c>
      <c r="F362" s="93"/>
      <c r="G362" s="93"/>
      <c r="H362" s="93"/>
      <c r="I362" s="93"/>
      <c r="J362" s="93"/>
      <c r="K362" s="93"/>
      <c r="L362" s="93"/>
      <c r="M362" s="93"/>
      <c r="N362" s="93"/>
      <c r="O362" s="93"/>
      <c r="P362" s="93"/>
      <c r="Q362" s="93"/>
      <c r="R362" s="93"/>
      <c r="S362" s="93"/>
      <c r="T362" s="93"/>
      <c r="U362" s="93"/>
      <c r="V362" s="93"/>
      <c r="W362" s="93"/>
      <c r="X362" s="93"/>
      <c r="Y362" s="93"/>
      <c r="Z362" s="93"/>
      <c r="AA362" s="93"/>
    </row>
    <row r="363" spans="1:27" ht="14.5">
      <c r="A363" s="152" t="s">
        <v>3024</v>
      </c>
      <c r="B363" s="164" t="s">
        <v>3035</v>
      </c>
      <c r="C363" s="164" t="s">
        <v>1411</v>
      </c>
      <c r="D363" s="93"/>
      <c r="E363" s="93"/>
      <c r="F363" s="93"/>
      <c r="G363" s="93"/>
      <c r="H363" s="93"/>
      <c r="I363" s="93"/>
      <c r="J363" s="93"/>
      <c r="K363" s="164" t="s">
        <v>661</v>
      </c>
      <c r="L363" s="93"/>
      <c r="M363" s="93"/>
      <c r="N363" s="93"/>
      <c r="O363" s="93"/>
      <c r="P363" s="93"/>
      <c r="Q363" s="93"/>
      <c r="R363" s="93"/>
      <c r="S363" s="93"/>
      <c r="T363" s="93"/>
      <c r="U363" s="93"/>
      <c r="V363" s="93"/>
      <c r="W363" s="93"/>
      <c r="X363" s="93"/>
      <c r="Y363" s="93"/>
      <c r="Z363" s="93"/>
      <c r="AA363" s="93"/>
    </row>
    <row r="364" spans="1:27" ht="14.5">
      <c r="A364" s="83" t="s">
        <v>3038</v>
      </c>
      <c r="B364" s="179"/>
      <c r="C364" s="182"/>
      <c r="D364" s="182"/>
      <c r="E364" s="182"/>
      <c r="F364" s="182"/>
      <c r="G364" s="182"/>
      <c r="H364" s="182"/>
      <c r="I364" s="182"/>
      <c r="J364" s="182"/>
      <c r="K364" s="93"/>
      <c r="L364" s="93" t="s">
        <v>3050</v>
      </c>
      <c r="M364" s="93" t="s">
        <v>3051</v>
      </c>
      <c r="N364" s="93"/>
      <c r="O364" s="93"/>
      <c r="P364" s="93"/>
      <c r="Q364" s="93"/>
      <c r="R364" s="93"/>
      <c r="S364" s="93"/>
      <c r="T364" s="93"/>
      <c r="U364" s="93"/>
      <c r="V364" s="93"/>
      <c r="W364" s="93"/>
      <c r="X364" s="93"/>
      <c r="Y364" s="93"/>
      <c r="Z364" s="93"/>
      <c r="AA364" s="93"/>
    </row>
    <row r="365" spans="1:27" ht="14.5">
      <c r="A365" s="83" t="s">
        <v>3056</v>
      </c>
      <c r="B365" s="182" t="s">
        <v>36</v>
      </c>
      <c r="C365" s="182"/>
      <c r="D365" s="182"/>
      <c r="E365" s="182" t="s">
        <v>3071</v>
      </c>
      <c r="F365" s="182" t="s">
        <v>243</v>
      </c>
      <c r="G365" s="182" t="s">
        <v>121</v>
      </c>
      <c r="H365" s="182"/>
      <c r="I365" s="182" t="s">
        <v>3072</v>
      </c>
      <c r="J365" s="182"/>
      <c r="K365" s="93"/>
      <c r="L365" s="93"/>
      <c r="M365" s="93" t="s">
        <v>3073</v>
      </c>
      <c r="N365" s="93"/>
      <c r="O365" s="93"/>
      <c r="P365" s="93"/>
      <c r="Q365" s="93"/>
      <c r="R365" s="93"/>
      <c r="S365" s="93"/>
      <c r="T365" s="93"/>
      <c r="U365" s="93"/>
      <c r="V365" s="93"/>
      <c r="W365" s="93"/>
      <c r="X365" s="93"/>
      <c r="Y365" s="93"/>
      <c r="Z365" s="93"/>
      <c r="AA365" s="93"/>
    </row>
    <row r="366" spans="1:27" ht="14.5">
      <c r="A366" s="190" t="s">
        <v>3074</v>
      </c>
      <c r="B366" s="192" t="s">
        <v>3076</v>
      </c>
      <c r="C366" s="182"/>
      <c r="D366" s="182"/>
      <c r="E366" s="182"/>
      <c r="F366" s="182"/>
      <c r="G366" s="182"/>
      <c r="H366" s="182"/>
      <c r="I366" s="182"/>
      <c r="J366" s="182"/>
      <c r="K366" s="93"/>
      <c r="L366" s="93"/>
      <c r="M366" s="178" t="s">
        <v>3098</v>
      </c>
      <c r="N366" s="93"/>
      <c r="O366" s="93"/>
      <c r="P366" s="93"/>
      <c r="Q366" s="93"/>
      <c r="R366" s="93"/>
      <c r="S366" s="93"/>
      <c r="T366" s="93"/>
      <c r="U366" s="93"/>
      <c r="V366" s="93"/>
      <c r="W366" s="93"/>
      <c r="X366" s="93"/>
      <c r="Y366" s="93"/>
      <c r="Z366" s="93"/>
      <c r="AA366" s="93"/>
    </row>
    <row r="367" spans="1:27" ht="14.5">
      <c r="A367" s="83" t="s">
        <v>123</v>
      </c>
      <c r="B367" s="182" t="s">
        <v>36</v>
      </c>
      <c r="C367" s="182"/>
      <c r="D367" s="182"/>
      <c r="E367" s="182"/>
      <c r="F367" s="182" t="s">
        <v>36</v>
      </c>
      <c r="G367" s="182" t="s">
        <v>36</v>
      </c>
      <c r="H367" s="182"/>
      <c r="I367" s="182" t="s">
        <v>36</v>
      </c>
      <c r="J367" s="182" t="s">
        <v>735</v>
      </c>
      <c r="K367" s="93"/>
      <c r="L367" s="93" t="s">
        <v>640</v>
      </c>
      <c r="M367" s="178" t="s">
        <v>3098</v>
      </c>
      <c r="N367" s="93"/>
      <c r="O367" s="93"/>
      <c r="P367" s="93"/>
      <c r="Q367" s="93"/>
      <c r="R367" s="93"/>
      <c r="S367" s="93"/>
      <c r="T367" s="93"/>
      <c r="U367" s="93"/>
      <c r="V367" s="93"/>
      <c r="W367" s="93"/>
      <c r="X367" s="93"/>
      <c r="Y367" s="93"/>
      <c r="Z367" s="93"/>
      <c r="AA367" s="93"/>
    </row>
    <row r="368" spans="1:27" ht="14.5">
      <c r="A368" s="91" t="s">
        <v>3105</v>
      </c>
      <c r="B368" s="93" t="s">
        <v>3106</v>
      </c>
      <c r="C368" s="93"/>
      <c r="D368" s="93"/>
      <c r="E368" s="93"/>
      <c r="F368" s="93"/>
      <c r="G368" s="93"/>
      <c r="H368" s="93"/>
      <c r="I368" s="93"/>
      <c r="J368" s="93"/>
      <c r="K368" s="220">
        <v>101</v>
      </c>
      <c r="L368" s="93"/>
      <c r="M368" s="93"/>
      <c r="N368" s="93"/>
      <c r="O368" s="93"/>
      <c r="P368" s="93"/>
      <c r="Q368" s="93"/>
      <c r="R368" s="93"/>
      <c r="S368" s="93"/>
      <c r="T368" s="93"/>
      <c r="U368" s="93"/>
      <c r="V368" s="93"/>
      <c r="W368" s="93"/>
      <c r="X368" s="93"/>
      <c r="Y368" s="93"/>
      <c r="Z368" s="93"/>
      <c r="AA368" s="93"/>
    </row>
    <row r="369" spans="1:27" ht="14.5">
      <c r="A369" s="83" t="s">
        <v>3111</v>
      </c>
      <c r="B369" s="93" t="s">
        <v>135</v>
      </c>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row>
    <row r="370" spans="1:27" ht="14.5">
      <c r="A370" s="83" t="s">
        <v>3117</v>
      </c>
      <c r="B370" s="93" t="s">
        <v>3120</v>
      </c>
      <c r="C370" s="93" t="s">
        <v>1411</v>
      </c>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row>
    <row r="371" spans="1:27" ht="14.5">
      <c r="A371" s="83" t="s">
        <v>3124</v>
      </c>
      <c r="B371" s="93" t="s">
        <v>135</v>
      </c>
      <c r="C371" s="93" t="s">
        <v>3126</v>
      </c>
      <c r="D371" s="93" t="s">
        <v>36</v>
      </c>
      <c r="E371" s="93" t="s">
        <v>3129</v>
      </c>
      <c r="F371" s="93" t="s">
        <v>3127</v>
      </c>
      <c r="G371" s="93" t="s">
        <v>3128</v>
      </c>
      <c r="H371" s="93" t="s">
        <v>3130</v>
      </c>
      <c r="I371" s="93"/>
      <c r="J371" s="93"/>
      <c r="K371" s="93"/>
      <c r="L371" s="93"/>
      <c r="M371" s="93"/>
      <c r="N371" s="93"/>
      <c r="O371" s="93"/>
      <c r="P371" s="93"/>
      <c r="Q371" s="93"/>
      <c r="R371" s="93"/>
      <c r="S371" s="93"/>
      <c r="T371" s="93"/>
      <c r="U371" s="93"/>
      <c r="V371" s="93"/>
      <c r="W371" s="93"/>
      <c r="X371" s="93"/>
      <c r="Y371" s="93"/>
      <c r="Z371" s="93"/>
      <c r="AA371" s="93"/>
    </row>
    <row r="372" spans="1:27" ht="14.5">
      <c r="A372" s="83" t="s">
        <v>3136</v>
      </c>
      <c r="B372" s="93" t="s">
        <v>36</v>
      </c>
      <c r="C372" s="93" t="s">
        <v>3138</v>
      </c>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row>
    <row r="373" spans="1:27" s="179" customFormat="1" ht="14.5">
      <c r="A373" s="83" t="s">
        <v>3143</v>
      </c>
      <c r="B373" s="182" t="s">
        <v>2980</v>
      </c>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row>
    <row r="374" spans="1:27" s="179" customFormat="1" ht="14.5">
      <c r="A374" s="83" t="s">
        <v>3149</v>
      </c>
      <c r="B374" s="182" t="s">
        <v>2980</v>
      </c>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row>
    <row r="375" spans="1:27" s="179" customFormat="1" ht="14.5">
      <c r="A375" s="190" t="s">
        <v>3157</v>
      </c>
      <c r="B375" s="182" t="s">
        <v>3160</v>
      </c>
      <c r="C375" s="182" t="s">
        <v>3161</v>
      </c>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row>
    <row r="376" spans="1:27" s="179" customFormat="1" ht="14.5">
      <c r="A376" s="83" t="s">
        <v>3167</v>
      </c>
      <c r="B376" s="182" t="s">
        <v>2980</v>
      </c>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row>
    <row r="377" spans="1:27" s="179" customFormat="1" ht="14.5">
      <c r="A377" s="83" t="s">
        <v>3172</v>
      </c>
      <c r="B377" s="182" t="s">
        <v>2980</v>
      </c>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row>
    <row r="378" spans="1:27" s="179" customFormat="1" ht="14.5">
      <c r="A378" s="83" t="s">
        <v>3185</v>
      </c>
      <c r="B378" s="182" t="s">
        <v>3191</v>
      </c>
      <c r="C378" s="182" t="s">
        <v>3192</v>
      </c>
      <c r="D378" s="182" t="s">
        <v>3193</v>
      </c>
      <c r="E378" s="182" t="s">
        <v>3194</v>
      </c>
      <c r="F378" s="182"/>
      <c r="G378" s="182"/>
      <c r="H378" s="182"/>
      <c r="I378" s="182"/>
      <c r="J378" s="182"/>
      <c r="K378" s="182">
        <v>136</v>
      </c>
      <c r="L378" s="182"/>
      <c r="M378" s="182"/>
      <c r="N378" s="182"/>
      <c r="O378" s="182"/>
      <c r="P378" s="182"/>
      <c r="Q378" s="182"/>
      <c r="R378" s="182"/>
      <c r="S378" s="182"/>
      <c r="T378" s="182"/>
      <c r="U378" s="182"/>
      <c r="V378" s="182"/>
      <c r="W378" s="182"/>
      <c r="X378" s="182"/>
      <c r="Y378" s="182"/>
      <c r="Z378" s="182"/>
      <c r="AA378" s="182"/>
    </row>
    <row r="379" spans="1:27" s="179" customFormat="1" ht="14.5">
      <c r="A379" s="83" t="s">
        <v>3209</v>
      </c>
      <c r="B379" s="182" t="s">
        <v>50</v>
      </c>
      <c r="C379" s="182" t="s">
        <v>1192</v>
      </c>
      <c r="D379" s="182" t="s">
        <v>3210</v>
      </c>
      <c r="E379" s="182" t="s">
        <v>3211</v>
      </c>
      <c r="F379" s="182"/>
      <c r="G379" s="182"/>
      <c r="H379" s="182"/>
      <c r="I379" s="182"/>
      <c r="J379" s="182"/>
      <c r="K379" s="182"/>
      <c r="L379" s="182" t="s">
        <v>640</v>
      </c>
      <c r="M379" s="182"/>
      <c r="N379" s="182"/>
      <c r="O379" s="182"/>
      <c r="P379" s="182"/>
      <c r="Q379" s="182"/>
      <c r="R379" s="182"/>
      <c r="S379" s="182"/>
      <c r="T379" s="182"/>
      <c r="U379" s="182"/>
      <c r="V379" s="182"/>
      <c r="W379" s="182"/>
      <c r="X379" s="182"/>
      <c r="Y379" s="182"/>
      <c r="Z379" s="182"/>
      <c r="AA379" s="182"/>
    </row>
    <row r="380" spans="1:27" s="179" customFormat="1" ht="14.5">
      <c r="A380" s="83" t="s">
        <v>3222</v>
      </c>
      <c r="B380" s="182" t="s">
        <v>2980</v>
      </c>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row>
    <row r="381" spans="1:27" s="179" customFormat="1" ht="14.5">
      <c r="A381" s="83" t="s">
        <v>3228</v>
      </c>
      <c r="B381" s="182" t="s">
        <v>2980</v>
      </c>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row>
    <row r="382" spans="1:27" s="179" customFormat="1" ht="14.5">
      <c r="A382" s="83" t="s">
        <v>3236</v>
      </c>
      <c r="B382" s="182" t="s">
        <v>126</v>
      </c>
      <c r="C382" s="182" t="s">
        <v>3233</v>
      </c>
      <c r="D382" s="182" t="s">
        <v>41</v>
      </c>
      <c r="E382" s="182" t="s">
        <v>3235</v>
      </c>
      <c r="F382" s="182"/>
      <c r="G382" s="182"/>
      <c r="H382" s="182"/>
      <c r="I382" s="182"/>
      <c r="J382" s="182"/>
      <c r="K382" s="182" t="s">
        <v>3234</v>
      </c>
      <c r="L382" s="182"/>
      <c r="M382" s="182"/>
      <c r="N382" s="182"/>
      <c r="O382" s="182"/>
      <c r="P382" s="182"/>
      <c r="Q382" s="182"/>
      <c r="R382" s="182"/>
      <c r="S382" s="182"/>
      <c r="T382" s="182"/>
      <c r="U382" s="182"/>
      <c r="V382" s="182"/>
      <c r="W382" s="182"/>
      <c r="X382" s="182"/>
      <c r="Y382" s="182"/>
      <c r="Z382" s="182"/>
      <c r="AA382" s="182"/>
    </row>
    <row r="383" spans="1:27" s="179" customFormat="1" ht="14.5">
      <c r="A383" s="83" t="s">
        <v>3262</v>
      </c>
      <c r="B383" s="182" t="s">
        <v>203</v>
      </c>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row>
    <row r="384" spans="1:27" s="179" customFormat="1" ht="14.5">
      <c r="A384" s="83" t="s">
        <v>3270</v>
      </c>
      <c r="B384" s="182" t="s">
        <v>36</v>
      </c>
      <c r="C384" s="182"/>
      <c r="D384" s="182" t="s">
        <v>36</v>
      </c>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row>
    <row r="385" spans="1:27" s="179" customFormat="1" ht="14.5">
      <c r="A385" s="83" t="s">
        <v>3279</v>
      </c>
      <c r="B385" s="182" t="s">
        <v>121</v>
      </c>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row>
    <row r="386" spans="1:27" s="179" customFormat="1" ht="14.5">
      <c r="A386" s="83" t="s">
        <v>3286</v>
      </c>
      <c r="B386" s="182" t="s">
        <v>36</v>
      </c>
      <c r="C386" s="182" t="s">
        <v>3372</v>
      </c>
      <c r="D386" s="182"/>
      <c r="E386" s="182"/>
      <c r="F386" s="182"/>
      <c r="G386" s="182"/>
      <c r="H386" s="182"/>
      <c r="I386" s="182"/>
      <c r="J386" s="182"/>
      <c r="K386" s="182" t="s">
        <v>735</v>
      </c>
      <c r="L386" s="182"/>
      <c r="M386" s="182"/>
      <c r="N386" s="182"/>
      <c r="O386" s="182"/>
      <c r="P386" s="182"/>
      <c r="Q386" s="182"/>
      <c r="R386" s="182"/>
      <c r="S386" s="182"/>
      <c r="T386" s="182"/>
      <c r="U386" s="182"/>
      <c r="V386" s="182"/>
      <c r="W386" s="182"/>
      <c r="X386" s="182"/>
      <c r="Y386" s="182"/>
      <c r="Z386" s="182"/>
      <c r="AA386" s="182"/>
    </row>
    <row r="387" spans="1:27" s="216" customFormat="1" ht="14.5">
      <c r="A387" s="83" t="s">
        <v>3287</v>
      </c>
      <c r="B387" s="219" t="s">
        <v>2980</v>
      </c>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c r="AA387" s="219"/>
    </row>
    <row r="388" spans="1:27" s="216" customFormat="1" ht="14.5">
      <c r="A388" s="83" t="s">
        <v>3311</v>
      </c>
      <c r="B388" s="219" t="s">
        <v>3312</v>
      </c>
      <c r="C388" s="219" t="s">
        <v>3313</v>
      </c>
      <c r="D388" s="219" t="s">
        <v>3314</v>
      </c>
      <c r="E388" s="219" t="s">
        <v>3315</v>
      </c>
      <c r="F388" s="219"/>
      <c r="G388" s="219"/>
      <c r="H388" s="219"/>
      <c r="I388" s="219"/>
      <c r="J388" s="219" t="s">
        <v>3316</v>
      </c>
      <c r="K388" s="219"/>
      <c r="L388" s="219"/>
      <c r="M388" s="219"/>
      <c r="N388" s="219"/>
      <c r="O388" s="219"/>
      <c r="P388" s="219"/>
      <c r="Q388" s="219"/>
      <c r="R388" s="219"/>
      <c r="S388" s="219"/>
      <c r="T388" s="219"/>
      <c r="U388" s="219"/>
      <c r="V388" s="219"/>
      <c r="W388" s="219"/>
      <c r="X388" s="219"/>
      <c r="Y388" s="219"/>
      <c r="Z388" s="219"/>
      <c r="AA388" s="219"/>
    </row>
    <row r="389" spans="1:27" s="216" customFormat="1" ht="14.5">
      <c r="A389" s="83" t="s">
        <v>3326</v>
      </c>
      <c r="B389" s="219" t="s">
        <v>2980</v>
      </c>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c r="AA389" s="219"/>
    </row>
    <row r="390" spans="1:27" s="216" customFormat="1" ht="14.5">
      <c r="A390" s="83" t="s">
        <v>3336</v>
      </c>
      <c r="B390" s="219" t="s">
        <v>3335</v>
      </c>
      <c r="C390" s="219"/>
      <c r="D390" s="219"/>
      <c r="E390" s="219"/>
      <c r="F390" s="219" t="s">
        <v>243</v>
      </c>
      <c r="G390" s="219" t="s">
        <v>243</v>
      </c>
      <c r="H390" s="219"/>
      <c r="I390" s="219"/>
      <c r="J390" s="219"/>
      <c r="K390" s="219"/>
      <c r="L390" s="219"/>
      <c r="M390" s="219"/>
      <c r="N390" s="219"/>
      <c r="O390" s="219"/>
      <c r="P390" s="219"/>
      <c r="Q390" s="219"/>
      <c r="R390" s="219"/>
      <c r="S390" s="219"/>
      <c r="T390" s="219"/>
      <c r="U390" s="219"/>
      <c r="V390" s="219"/>
      <c r="W390" s="219"/>
      <c r="X390" s="219"/>
      <c r="Y390" s="219"/>
      <c r="Z390" s="219"/>
      <c r="AA390" s="219"/>
    </row>
    <row r="391" spans="1:27" s="225" customFormat="1" ht="14.5">
      <c r="A391" s="83" t="s">
        <v>187</v>
      </c>
      <c r="B391" s="227" t="s">
        <v>3346</v>
      </c>
      <c r="C391" s="227" t="s">
        <v>3347</v>
      </c>
      <c r="D391" s="227"/>
      <c r="E391" s="227"/>
      <c r="F391" s="227"/>
      <c r="G391" s="227"/>
      <c r="H391" s="227"/>
      <c r="I391" s="227"/>
      <c r="J391" s="227"/>
      <c r="K391" s="227" t="s">
        <v>3348</v>
      </c>
      <c r="L391" s="227"/>
      <c r="M391" s="227"/>
      <c r="N391" s="227"/>
      <c r="O391" s="227"/>
      <c r="P391" s="227"/>
      <c r="Q391" s="227"/>
      <c r="R391" s="227"/>
      <c r="S391" s="227"/>
      <c r="T391" s="227"/>
      <c r="U391" s="227"/>
      <c r="V391" s="227"/>
      <c r="W391" s="227"/>
      <c r="X391" s="227"/>
      <c r="Y391" s="227"/>
      <c r="Z391" s="227"/>
      <c r="AA391" s="227"/>
    </row>
    <row r="392" spans="1:27" s="225" customFormat="1" ht="14.5">
      <c r="A392" s="83" t="s">
        <v>3354</v>
      </c>
      <c r="B392" s="227" t="s">
        <v>2980</v>
      </c>
      <c r="C392" s="227"/>
      <c r="D392" s="227"/>
      <c r="E392" s="227"/>
      <c r="F392" s="227"/>
      <c r="G392" s="227"/>
      <c r="H392" s="227"/>
      <c r="I392" s="227"/>
      <c r="J392" s="227"/>
      <c r="K392" s="227" t="s">
        <v>735</v>
      </c>
      <c r="L392" s="227"/>
      <c r="M392" s="227"/>
      <c r="N392" s="227"/>
      <c r="O392" s="227"/>
      <c r="P392" s="227"/>
      <c r="Q392" s="227"/>
      <c r="R392" s="227"/>
      <c r="S392" s="227"/>
      <c r="T392" s="227"/>
      <c r="U392" s="227"/>
      <c r="V392" s="227"/>
      <c r="W392" s="227"/>
      <c r="X392" s="227"/>
      <c r="Y392" s="227"/>
      <c r="Z392" s="227"/>
      <c r="AA392" s="227"/>
    </row>
    <row r="393" spans="1:27" s="225" customFormat="1" ht="14.5">
      <c r="A393" s="83" t="s">
        <v>3360</v>
      </c>
      <c r="B393" s="227" t="s">
        <v>36</v>
      </c>
      <c r="C393" s="227" t="s">
        <v>3361</v>
      </c>
      <c r="D393" s="227" t="s">
        <v>36</v>
      </c>
      <c r="E393" s="227" t="s">
        <v>3071</v>
      </c>
      <c r="F393" s="227"/>
      <c r="G393" s="227"/>
      <c r="H393" s="227"/>
      <c r="I393" s="227" t="s">
        <v>36</v>
      </c>
      <c r="J393" s="227"/>
      <c r="K393" s="227" t="s">
        <v>661</v>
      </c>
      <c r="L393" s="227"/>
      <c r="M393" s="227" t="s">
        <v>3362</v>
      </c>
      <c r="N393" s="227"/>
      <c r="O393" s="227"/>
      <c r="P393" s="227"/>
      <c r="Q393" s="227"/>
      <c r="R393" s="227"/>
      <c r="S393" s="227"/>
      <c r="T393" s="227"/>
      <c r="U393" s="227"/>
      <c r="V393" s="227"/>
      <c r="W393" s="227"/>
      <c r="X393" s="227"/>
      <c r="Y393" s="227"/>
      <c r="Z393" s="227"/>
      <c r="AA393" s="227"/>
    </row>
    <row r="394" spans="1:27" s="225" customFormat="1" ht="14.5">
      <c r="A394" s="190" t="s">
        <v>3376</v>
      </c>
      <c r="B394" s="227" t="s">
        <v>2980</v>
      </c>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row>
    <row r="395" spans="1:27" s="249" customFormat="1" ht="14.5">
      <c r="A395" s="190" t="s">
        <v>3385</v>
      </c>
      <c r="B395" s="252" t="s">
        <v>2980</v>
      </c>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row>
    <row r="396" spans="1:27" s="249" customFormat="1" ht="14.5">
      <c r="A396" s="83" t="s">
        <v>3392</v>
      </c>
      <c r="B396" s="252" t="s">
        <v>36</v>
      </c>
      <c r="C396" s="252" t="s">
        <v>2980</v>
      </c>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row>
    <row r="397" spans="1:27" s="249" customFormat="1" ht="14.5">
      <c r="A397" s="83" t="s">
        <v>3403</v>
      </c>
      <c r="B397" s="252" t="s">
        <v>2980</v>
      </c>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row>
    <row r="398" spans="1:27" s="249" customFormat="1" ht="14.5">
      <c r="A398" s="83" t="s">
        <v>3409</v>
      </c>
      <c r="B398" s="252" t="s">
        <v>2980</v>
      </c>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row>
    <row r="399" spans="1:27" s="249" customFormat="1" ht="14.5">
      <c r="A399" s="83" t="s">
        <v>3417</v>
      </c>
      <c r="B399" s="252" t="s">
        <v>36</v>
      </c>
      <c r="C399" s="252"/>
      <c r="D399" s="252" t="s">
        <v>36</v>
      </c>
      <c r="E399" s="252"/>
      <c r="F399" s="252"/>
      <c r="G399" s="252"/>
      <c r="H399" s="252"/>
      <c r="I399" s="252"/>
      <c r="J399" s="252"/>
      <c r="K399" s="252"/>
      <c r="L399" s="252" t="s">
        <v>3416</v>
      </c>
      <c r="M399" s="252"/>
      <c r="N399" s="252"/>
      <c r="O399" s="252"/>
      <c r="P399" s="252"/>
      <c r="Q399" s="252"/>
      <c r="R399" s="252"/>
      <c r="S399" s="252"/>
      <c r="T399" s="252"/>
      <c r="U399" s="252"/>
      <c r="V399" s="252"/>
      <c r="W399" s="252"/>
      <c r="X399" s="252"/>
      <c r="Y399" s="252"/>
      <c r="Z399" s="252"/>
      <c r="AA399" s="252"/>
    </row>
    <row r="400" spans="1:27" s="249" customFormat="1" ht="14.5">
      <c r="A400" s="83" t="s">
        <v>3444</v>
      </c>
      <c r="B400" s="252" t="s">
        <v>2980</v>
      </c>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row>
    <row r="401" spans="1:27" s="225" customFormat="1" ht="14.5">
      <c r="A401" s="83" t="s">
        <v>3458</v>
      </c>
      <c r="B401" s="227" t="s">
        <v>36</v>
      </c>
      <c r="C401" s="227" t="s">
        <v>3455</v>
      </c>
      <c r="D401" s="227" t="s">
        <v>36</v>
      </c>
      <c r="E401" s="227" t="s">
        <v>3456</v>
      </c>
      <c r="F401" s="227"/>
      <c r="G401" s="227"/>
      <c r="H401" s="227"/>
      <c r="I401" s="227"/>
      <c r="J401" s="227"/>
      <c r="K401" s="227"/>
      <c r="L401" s="227"/>
      <c r="M401" s="227" t="s">
        <v>3457</v>
      </c>
      <c r="N401" s="227"/>
      <c r="O401" s="227"/>
      <c r="P401" s="227"/>
      <c r="Q401" s="227"/>
      <c r="R401" s="227"/>
      <c r="S401" s="227"/>
      <c r="T401" s="227"/>
      <c r="U401" s="227"/>
      <c r="V401" s="227"/>
      <c r="W401" s="227"/>
      <c r="X401" s="227"/>
      <c r="Y401" s="227"/>
      <c r="Z401" s="227"/>
      <c r="AA401" s="227"/>
    </row>
    <row r="402" spans="1:27" s="256" customFormat="1" ht="14.5">
      <c r="A402" s="83" t="s">
        <v>3464</v>
      </c>
      <c r="B402" s="258" t="s">
        <v>2980</v>
      </c>
      <c r="C402" s="258"/>
      <c r="D402" s="258"/>
      <c r="E402" s="258"/>
      <c r="F402" s="258"/>
      <c r="G402" s="258"/>
      <c r="H402" s="258"/>
      <c r="I402" s="258"/>
      <c r="J402" s="258"/>
      <c r="K402" s="258"/>
      <c r="L402" s="258"/>
      <c r="M402" s="258"/>
      <c r="N402" s="258"/>
      <c r="O402" s="258"/>
      <c r="P402" s="258"/>
      <c r="Q402" s="258"/>
      <c r="R402" s="258"/>
      <c r="S402" s="258"/>
      <c r="T402" s="258"/>
      <c r="U402" s="258"/>
      <c r="V402" s="258"/>
      <c r="W402" s="258"/>
      <c r="X402" s="258"/>
      <c r="Y402" s="258"/>
      <c r="Z402" s="258"/>
      <c r="AA402" s="258"/>
    </row>
    <row r="403" spans="1:27" s="256" customFormat="1" ht="14.5">
      <c r="A403" s="83" t="s">
        <v>3482</v>
      </c>
      <c r="B403" s="258" t="s">
        <v>3312</v>
      </c>
      <c r="C403" s="258" t="s">
        <v>1411</v>
      </c>
      <c r="D403" s="258" t="s">
        <v>3476</v>
      </c>
      <c r="E403" s="258" t="s">
        <v>3372</v>
      </c>
      <c r="F403" s="258"/>
      <c r="G403" s="258"/>
      <c r="H403" s="258"/>
      <c r="I403" s="258"/>
      <c r="J403" s="258"/>
      <c r="K403" s="258" t="s">
        <v>3477</v>
      </c>
      <c r="L403" s="258" t="s">
        <v>3478</v>
      </c>
      <c r="M403" s="258"/>
      <c r="N403" s="258"/>
      <c r="O403" s="258"/>
      <c r="P403" s="258"/>
      <c r="Q403" s="258"/>
      <c r="R403" s="258"/>
      <c r="S403" s="258"/>
      <c r="T403" s="258"/>
      <c r="U403" s="258"/>
      <c r="V403" s="258"/>
      <c r="W403" s="258"/>
      <c r="X403" s="258"/>
      <c r="Y403" s="258"/>
      <c r="Z403" s="258"/>
      <c r="AA403" s="258"/>
    </row>
    <row r="404" spans="1:27" s="256" customFormat="1" ht="14.5">
      <c r="A404" s="83" t="s">
        <v>4429</v>
      </c>
      <c r="B404" s="258" t="s">
        <v>3489</v>
      </c>
      <c r="C404" s="258" t="s">
        <v>3491</v>
      </c>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row>
    <row r="405" spans="1:27" s="256" customFormat="1" ht="14.5">
      <c r="A405" s="83" t="s">
        <v>3500</v>
      </c>
      <c r="B405" s="258" t="s">
        <v>2980</v>
      </c>
      <c r="C405" s="258"/>
      <c r="D405" s="258"/>
      <c r="E405" s="258"/>
      <c r="F405" s="258"/>
      <c r="G405" s="258"/>
      <c r="H405" s="258"/>
      <c r="I405" s="258"/>
      <c r="J405" s="258"/>
      <c r="K405" s="258"/>
      <c r="L405" s="258"/>
      <c r="M405" s="258"/>
      <c r="N405" s="258"/>
      <c r="O405" s="258"/>
      <c r="P405" s="258"/>
      <c r="Q405" s="258"/>
      <c r="R405" s="258"/>
      <c r="S405" s="258"/>
      <c r="T405" s="258"/>
      <c r="U405" s="258"/>
      <c r="V405" s="258"/>
      <c r="W405" s="258"/>
      <c r="X405" s="258"/>
      <c r="Y405" s="258"/>
      <c r="Z405" s="258"/>
      <c r="AA405" s="258"/>
    </row>
    <row r="406" spans="1:27" s="256" customFormat="1" ht="14.5">
      <c r="A406" s="83" t="s">
        <v>3509</v>
      </c>
      <c r="B406" s="258" t="s">
        <v>2980</v>
      </c>
      <c r="C406" s="258"/>
      <c r="D406" s="258"/>
      <c r="E406" s="258"/>
      <c r="F406" s="258"/>
      <c r="G406" s="258"/>
      <c r="H406" s="258"/>
      <c r="I406" s="258"/>
      <c r="J406" s="258"/>
      <c r="K406" s="258"/>
      <c r="L406" s="258"/>
      <c r="M406" s="258"/>
      <c r="N406" s="258"/>
      <c r="O406" s="258"/>
      <c r="P406" s="258"/>
      <c r="Q406" s="258"/>
      <c r="R406" s="258"/>
      <c r="S406" s="258"/>
      <c r="T406" s="258"/>
      <c r="U406" s="258"/>
      <c r="V406" s="258"/>
      <c r="W406" s="258"/>
      <c r="X406" s="258"/>
      <c r="Y406" s="258"/>
      <c r="Z406" s="258"/>
      <c r="AA406" s="258"/>
    </row>
    <row r="407" spans="1:27" s="179" customFormat="1" ht="14.5">
      <c r="A407" s="83" t="s">
        <v>3520</v>
      </c>
      <c r="B407" s="276" t="s">
        <v>3524</v>
      </c>
      <c r="C407" s="93"/>
      <c r="D407" s="93"/>
      <c r="E407" s="93"/>
      <c r="F407" s="93"/>
      <c r="G407" s="93"/>
      <c r="H407" s="93"/>
      <c r="I407" s="93"/>
      <c r="J407" s="93"/>
      <c r="K407" s="93"/>
      <c r="L407" s="93"/>
      <c r="M407" s="93"/>
      <c r="N407" s="182"/>
      <c r="O407" s="182"/>
      <c r="P407" s="182"/>
      <c r="Q407" s="182"/>
      <c r="R407" s="182"/>
      <c r="S407" s="182"/>
      <c r="T407" s="182"/>
      <c r="U407" s="182"/>
      <c r="V407" s="182"/>
      <c r="W407" s="182"/>
      <c r="X407" s="182"/>
      <c r="Y407" s="182"/>
      <c r="Z407" s="182"/>
      <c r="AA407" s="182"/>
    </row>
    <row r="408" spans="1:27" ht="14.5">
      <c r="A408" s="83" t="s">
        <v>3535</v>
      </c>
      <c r="B408" s="276" t="s">
        <v>3538</v>
      </c>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row>
    <row r="409" spans="1:27" ht="14.5">
      <c r="A409" s="83" t="s">
        <v>4697</v>
      </c>
      <c r="B409" s="276" t="s">
        <v>2980</v>
      </c>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row>
    <row r="410" spans="1:27" ht="14.5">
      <c r="A410" s="83" t="s">
        <v>3549</v>
      </c>
      <c r="B410" s="276" t="s">
        <v>3557</v>
      </c>
      <c r="C410" s="93"/>
      <c r="D410" s="93"/>
      <c r="E410" s="93"/>
      <c r="F410" s="93"/>
      <c r="G410" s="93" t="s">
        <v>50</v>
      </c>
      <c r="H410" s="93"/>
      <c r="I410" s="93"/>
      <c r="J410" s="93"/>
      <c r="K410" s="93"/>
      <c r="L410" s="93"/>
      <c r="M410" s="93"/>
      <c r="N410" s="93"/>
      <c r="O410" s="93"/>
      <c r="P410" s="93"/>
      <c r="Q410" s="93"/>
      <c r="R410" s="93"/>
      <c r="S410" s="93"/>
      <c r="T410" s="93"/>
      <c r="U410" s="93"/>
      <c r="V410" s="93"/>
      <c r="W410" s="93"/>
      <c r="X410" s="93"/>
      <c r="Y410" s="93"/>
      <c r="Z410" s="93"/>
      <c r="AA410" s="93"/>
    </row>
    <row r="411" spans="1:27" ht="14.5">
      <c r="A411" s="93"/>
      <c r="B411" s="93" t="s">
        <v>3558</v>
      </c>
      <c r="C411" s="93"/>
      <c r="D411" s="93"/>
      <c r="E411" s="93"/>
      <c r="F411" s="93"/>
      <c r="G411" s="93" t="s">
        <v>36</v>
      </c>
      <c r="H411" s="93"/>
      <c r="I411" s="93"/>
      <c r="J411" s="93"/>
      <c r="K411" s="93"/>
      <c r="L411" s="93"/>
      <c r="M411" s="93"/>
      <c r="N411" s="93"/>
      <c r="O411" s="93"/>
      <c r="P411" s="93"/>
      <c r="Q411" s="93"/>
      <c r="R411" s="93"/>
      <c r="S411" s="93"/>
      <c r="T411" s="93"/>
      <c r="U411" s="93"/>
      <c r="V411" s="93"/>
      <c r="W411" s="93"/>
      <c r="X411" s="93"/>
      <c r="Y411" s="93"/>
      <c r="Z411" s="93"/>
      <c r="AA411" s="93"/>
    </row>
    <row r="412" spans="1:27" ht="14.5">
      <c r="A412" s="253" t="s">
        <v>3563</v>
      </c>
      <c r="B412" s="276" t="s">
        <v>3565</v>
      </c>
      <c r="J412" s="189" t="s">
        <v>735</v>
      </c>
      <c r="K412" s="189" t="s">
        <v>3564</v>
      </c>
      <c r="N412" s="93"/>
      <c r="O412" s="93"/>
      <c r="P412" s="93"/>
      <c r="Q412" s="93"/>
      <c r="R412" s="93"/>
      <c r="S412" s="93"/>
      <c r="T412" s="93"/>
      <c r="U412" s="93"/>
      <c r="V412" s="93"/>
      <c r="W412" s="93"/>
      <c r="X412" s="93"/>
      <c r="Y412" s="93"/>
      <c r="Z412" s="93"/>
      <c r="AA412" s="93"/>
    </row>
    <row r="413" spans="1:27" ht="14.5">
      <c r="A413" s="91" t="s">
        <v>3588</v>
      </c>
      <c r="B413" s="93" t="s">
        <v>3589</v>
      </c>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row>
    <row r="414" spans="1:27" ht="14.5">
      <c r="A414" s="83" t="s">
        <v>3581</v>
      </c>
      <c r="B414" s="93" t="s">
        <v>2980</v>
      </c>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row>
    <row r="415" spans="1:27" ht="14.5">
      <c r="A415" s="91" t="s">
        <v>3584</v>
      </c>
      <c r="B415" s="93" t="s">
        <v>3524</v>
      </c>
      <c r="C415" s="93" t="s">
        <v>1411</v>
      </c>
      <c r="D415" s="93" t="s">
        <v>3524</v>
      </c>
      <c r="E415" s="93" t="s">
        <v>3372</v>
      </c>
      <c r="F415" s="93"/>
      <c r="G415" s="93"/>
      <c r="H415" s="93"/>
      <c r="I415" s="93"/>
      <c r="J415" s="93"/>
      <c r="K415" s="93"/>
      <c r="L415" s="93"/>
      <c r="M415" s="93"/>
      <c r="N415" s="93"/>
      <c r="O415" s="93"/>
      <c r="P415" s="93"/>
      <c r="Q415" s="93"/>
      <c r="R415" s="93"/>
      <c r="S415" s="93"/>
      <c r="T415" s="93"/>
      <c r="U415" s="93"/>
      <c r="V415" s="93"/>
      <c r="W415" s="93"/>
      <c r="X415" s="93"/>
      <c r="Y415" s="93"/>
      <c r="Z415" s="93"/>
      <c r="AA415" s="93"/>
    </row>
    <row r="416" spans="1:27" ht="14.5">
      <c r="A416" s="83" t="s">
        <v>594</v>
      </c>
      <c r="B416" s="93" t="s">
        <v>3524</v>
      </c>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row>
    <row r="417" spans="1:27" ht="14.5">
      <c r="A417" s="91" t="s">
        <v>3611</v>
      </c>
      <c r="B417" s="93" t="s">
        <v>127</v>
      </c>
      <c r="C417" s="93" t="s">
        <v>3607</v>
      </c>
      <c r="D417" s="93" t="s">
        <v>36</v>
      </c>
      <c r="E417" s="93" t="s">
        <v>3608</v>
      </c>
      <c r="F417" s="93"/>
      <c r="G417" s="93" t="s">
        <v>243</v>
      </c>
      <c r="H417" s="93"/>
      <c r="I417" s="93"/>
      <c r="J417" s="93"/>
      <c r="K417" s="93"/>
      <c r="L417" s="93"/>
      <c r="M417" s="93" t="s">
        <v>3609</v>
      </c>
      <c r="N417" s="93"/>
      <c r="O417" s="93"/>
      <c r="P417" s="93"/>
      <c r="Q417" s="93"/>
      <c r="R417" s="93"/>
      <c r="S417" s="93"/>
      <c r="T417" s="93"/>
      <c r="U417" s="93"/>
      <c r="V417" s="93"/>
      <c r="W417" s="93"/>
      <c r="X417" s="93"/>
      <c r="Y417" s="93"/>
      <c r="Z417" s="93"/>
      <c r="AA417" s="93"/>
    </row>
    <row r="418" spans="1:27" ht="14.5">
      <c r="A418" s="83" t="s">
        <v>3625</v>
      </c>
      <c r="B418" s="93" t="s">
        <v>126</v>
      </c>
      <c r="C418" s="93" t="s">
        <v>3622</v>
      </c>
      <c r="D418" s="93" t="s">
        <v>3476</v>
      </c>
      <c r="E418" s="93" t="s">
        <v>3623</v>
      </c>
      <c r="F418" s="93"/>
      <c r="G418" s="93"/>
      <c r="H418" s="93"/>
      <c r="I418" s="93"/>
      <c r="J418" s="93"/>
      <c r="K418" s="93"/>
      <c r="L418" s="93"/>
      <c r="M418" s="93" t="s">
        <v>3617</v>
      </c>
      <c r="N418" s="93"/>
      <c r="O418" s="93"/>
      <c r="P418" s="93"/>
      <c r="Q418" s="93"/>
      <c r="R418" s="93"/>
      <c r="S418" s="93"/>
      <c r="T418" s="93"/>
      <c r="U418" s="93"/>
      <c r="V418" s="93"/>
      <c r="W418" s="93"/>
      <c r="X418" s="93"/>
      <c r="Y418" s="93"/>
      <c r="Z418" s="93"/>
      <c r="AA418" s="93"/>
    </row>
    <row r="419" spans="1:27" ht="14.5">
      <c r="A419" s="93" t="s">
        <v>501</v>
      </c>
      <c r="B419" s="93" t="s">
        <v>3524</v>
      </c>
      <c r="C419" s="93" t="s">
        <v>3631</v>
      </c>
      <c r="D419" s="93" t="s">
        <v>3524</v>
      </c>
      <c r="E419" s="93" t="s">
        <v>3608</v>
      </c>
      <c r="F419" s="93"/>
      <c r="G419" s="93"/>
      <c r="H419" s="93"/>
      <c r="I419" s="93"/>
      <c r="J419" s="93"/>
      <c r="K419" s="93"/>
      <c r="L419" s="93"/>
      <c r="M419" s="93" t="s">
        <v>3632</v>
      </c>
      <c r="N419" s="93"/>
      <c r="O419" s="93"/>
      <c r="P419" s="93"/>
      <c r="Q419" s="93"/>
      <c r="R419" s="93"/>
      <c r="S419" s="93"/>
      <c r="T419" s="93"/>
      <c r="U419" s="93"/>
      <c r="V419" s="93"/>
      <c r="W419" s="93"/>
      <c r="X419" s="93"/>
      <c r="Y419" s="93"/>
      <c r="Z419" s="93"/>
      <c r="AA419" s="93"/>
    </row>
    <row r="420" spans="1:27" ht="14.5">
      <c r="A420" s="83" t="s">
        <v>3643</v>
      </c>
      <c r="B420" s="93" t="s">
        <v>3524</v>
      </c>
      <c r="C420" s="93" t="s">
        <v>2980</v>
      </c>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row>
    <row r="421" spans="1:27" ht="14.5">
      <c r="A421" s="83" t="s">
        <v>3652</v>
      </c>
      <c r="B421" s="279" t="s">
        <v>2980</v>
      </c>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row>
    <row r="422" spans="1:27" ht="14.5">
      <c r="A422" s="83" t="s">
        <v>3659</v>
      </c>
      <c r="B422" s="93" t="s">
        <v>36</v>
      </c>
      <c r="C422" s="93" t="s">
        <v>2980</v>
      </c>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row>
    <row r="423" spans="1:27" ht="14.5">
      <c r="A423" s="83" t="s">
        <v>3665</v>
      </c>
      <c r="B423" s="279" t="s">
        <v>2980</v>
      </c>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row>
    <row r="424" spans="1:27" ht="14.5">
      <c r="A424" s="83" t="s">
        <v>4458</v>
      </c>
      <c r="B424" s="93" t="s">
        <v>50</v>
      </c>
      <c r="C424" s="93" t="s">
        <v>3044</v>
      </c>
      <c r="D424" s="189" t="s">
        <v>50</v>
      </c>
      <c r="E424" s="93" t="s">
        <v>3372</v>
      </c>
      <c r="F424" s="93"/>
      <c r="G424" s="93"/>
      <c r="H424" s="93"/>
      <c r="I424" s="93"/>
      <c r="J424" s="93"/>
      <c r="K424" s="93"/>
      <c r="L424" s="93"/>
      <c r="M424" s="93" t="s">
        <v>3671</v>
      </c>
      <c r="N424" s="93"/>
      <c r="O424" s="93"/>
      <c r="P424" s="93"/>
      <c r="Q424" s="93"/>
      <c r="R424" s="93"/>
      <c r="S424" s="93"/>
      <c r="T424" s="93"/>
      <c r="U424" s="93"/>
      <c r="V424" s="93"/>
      <c r="W424" s="93"/>
      <c r="X424" s="93"/>
      <c r="Y424" s="93"/>
      <c r="Z424" s="93"/>
      <c r="AA424" s="93"/>
    </row>
    <row r="425" spans="1:27" ht="14.5">
      <c r="A425" s="83" t="s">
        <v>3678</v>
      </c>
      <c r="B425" s="295" t="s">
        <v>2980</v>
      </c>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row>
    <row r="426" spans="1:27" s="293" customFormat="1" ht="14.5">
      <c r="A426" s="83" t="s">
        <v>3686</v>
      </c>
      <c r="B426" s="295" t="s">
        <v>243</v>
      </c>
      <c r="C426" s="295" t="s">
        <v>3044</v>
      </c>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row>
    <row r="427" spans="1:27" ht="14.5">
      <c r="A427" s="83" t="s">
        <v>3693</v>
      </c>
      <c r="B427" s="93" t="s">
        <v>2980</v>
      </c>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row>
    <row r="428" spans="1:27" ht="14.5">
      <c r="A428" s="83" t="s">
        <v>3701</v>
      </c>
      <c r="B428" s="295" t="s">
        <v>2980</v>
      </c>
      <c r="C428" s="93"/>
      <c r="D428" s="93"/>
      <c r="E428" s="93"/>
      <c r="F428" s="189" t="s">
        <v>3524</v>
      </c>
      <c r="G428" s="93" t="s">
        <v>2865</v>
      </c>
      <c r="H428" s="93"/>
      <c r="I428" s="93"/>
      <c r="J428" s="93"/>
      <c r="K428" s="93"/>
      <c r="L428" s="93"/>
      <c r="M428" s="93"/>
      <c r="N428" s="93"/>
      <c r="O428" s="93"/>
      <c r="P428" s="93"/>
      <c r="Q428" s="93"/>
      <c r="R428" s="93"/>
      <c r="S428" s="93"/>
      <c r="T428" s="93"/>
      <c r="U428" s="93"/>
      <c r="V428" s="93"/>
      <c r="W428" s="93"/>
      <c r="X428" s="93"/>
      <c r="Y428" s="93"/>
      <c r="Z428" s="93"/>
      <c r="AA428" s="93"/>
    </row>
    <row r="429" spans="1:27" ht="14.5">
      <c r="A429" s="190" t="s">
        <v>3713</v>
      </c>
      <c r="B429" s="93" t="s">
        <v>243</v>
      </c>
      <c r="C429" s="93" t="s">
        <v>3711</v>
      </c>
      <c r="D429" s="93" t="s">
        <v>36</v>
      </c>
      <c r="E429" s="93" t="s">
        <v>3372</v>
      </c>
      <c r="F429" s="93"/>
      <c r="G429" s="93"/>
      <c r="H429" s="93"/>
      <c r="I429" s="93"/>
      <c r="J429" s="93">
        <v>11</v>
      </c>
      <c r="K429" s="93">
        <v>5</v>
      </c>
      <c r="L429" s="93">
        <v>10</v>
      </c>
      <c r="M429" s="93"/>
      <c r="N429" s="93"/>
      <c r="O429" s="93"/>
      <c r="P429" s="93"/>
      <c r="Q429" s="93"/>
      <c r="R429" s="93"/>
      <c r="S429" s="93"/>
      <c r="T429" s="93"/>
      <c r="U429" s="93"/>
      <c r="V429" s="93"/>
      <c r="W429" s="93"/>
      <c r="X429" s="93"/>
      <c r="Y429" s="93"/>
      <c r="Z429" s="93"/>
      <c r="AA429" s="93"/>
    </row>
    <row r="430" spans="1:27" ht="14.5">
      <c r="A430" s="83" t="s">
        <v>3720</v>
      </c>
      <c r="B430" s="93" t="s">
        <v>243</v>
      </c>
      <c r="C430" s="93" t="s">
        <v>3719</v>
      </c>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row>
    <row r="431" spans="1:27" ht="14.5">
      <c r="A431" s="91" t="s">
        <v>3731</v>
      </c>
      <c r="B431" s="295" t="s">
        <v>2980</v>
      </c>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row>
    <row r="432" spans="1:27" ht="14.5">
      <c r="A432" s="83" t="s">
        <v>3738</v>
      </c>
      <c r="B432" s="93" t="s">
        <v>2980</v>
      </c>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row>
    <row r="433" spans="1:27" ht="14.5">
      <c r="A433" s="83" t="s">
        <v>3749</v>
      </c>
      <c r="B433" s="93" t="s">
        <v>2980</v>
      </c>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row>
    <row r="434" spans="1:27" ht="14.5">
      <c r="A434" s="83" t="s">
        <v>3755</v>
      </c>
      <c r="B434" s="295" t="s">
        <v>2980</v>
      </c>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row>
    <row r="435" spans="1:27" ht="14.5">
      <c r="A435" s="83" t="s">
        <v>3765</v>
      </c>
      <c r="B435" s="93" t="s">
        <v>3764</v>
      </c>
      <c r="C435" s="93" t="s">
        <v>2980</v>
      </c>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row>
    <row r="436" spans="1:27" ht="14.5">
      <c r="A436" s="83" t="s">
        <v>3772</v>
      </c>
      <c r="B436" s="295" t="s">
        <v>2980</v>
      </c>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row>
    <row r="437" spans="1:27" ht="14.5">
      <c r="A437" s="91" t="s">
        <v>3782</v>
      </c>
      <c r="B437" s="93" t="s">
        <v>2980</v>
      </c>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row>
    <row r="438" spans="1:27" ht="14.5">
      <c r="A438" s="91" t="s">
        <v>3783</v>
      </c>
      <c r="B438" s="93" t="s">
        <v>2980</v>
      </c>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row>
    <row r="439" spans="1:27" ht="14.5">
      <c r="A439" s="91" t="s">
        <v>3789</v>
      </c>
      <c r="B439" s="93" t="s">
        <v>128</v>
      </c>
      <c r="C439" s="93" t="s">
        <v>3796</v>
      </c>
      <c r="D439" s="93" t="s">
        <v>3476</v>
      </c>
      <c r="E439" s="93" t="s">
        <v>3126</v>
      </c>
      <c r="F439" s="93"/>
      <c r="G439" s="93"/>
      <c r="H439" s="93"/>
      <c r="I439" s="93"/>
      <c r="J439" s="93"/>
      <c r="K439" s="93"/>
      <c r="L439" s="93"/>
      <c r="M439" s="93"/>
      <c r="N439" s="93"/>
      <c r="O439" s="93"/>
      <c r="P439" s="93"/>
      <c r="Q439" s="93"/>
      <c r="R439" s="93"/>
      <c r="S439" s="93"/>
      <c r="T439" s="93"/>
      <c r="U439" s="93"/>
      <c r="V439" s="93"/>
      <c r="W439" s="93"/>
      <c r="X439" s="93"/>
      <c r="Y439" s="93"/>
      <c r="Z439" s="93"/>
      <c r="AA439" s="93"/>
    </row>
    <row r="440" spans="1:27" ht="14.5">
      <c r="A440" s="91" t="s">
        <v>3797</v>
      </c>
      <c r="B440" s="304" t="s">
        <v>3804</v>
      </c>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row>
    <row r="441" spans="1:27" ht="14.5">
      <c r="A441" s="91" t="s">
        <v>3806</v>
      </c>
      <c r="B441" s="93" t="s">
        <v>3814</v>
      </c>
      <c r="C441" s="93"/>
      <c r="D441" s="93"/>
      <c r="E441" s="93"/>
      <c r="F441" s="93"/>
      <c r="G441" s="93"/>
      <c r="H441" s="93"/>
      <c r="I441" s="93"/>
      <c r="J441" s="93"/>
      <c r="K441" s="93">
        <v>5</v>
      </c>
      <c r="L441" s="93"/>
      <c r="M441" s="93"/>
      <c r="N441" s="93"/>
      <c r="O441" s="93"/>
      <c r="P441" s="93"/>
      <c r="Q441" s="93"/>
      <c r="R441" s="93"/>
      <c r="S441" s="93"/>
      <c r="T441" s="93"/>
      <c r="U441" s="93"/>
      <c r="V441" s="93"/>
      <c r="W441" s="93"/>
      <c r="X441" s="93"/>
      <c r="Y441" s="93"/>
      <c r="Z441" s="93"/>
      <c r="AA441" s="93"/>
    </row>
    <row r="442" spans="1:27" ht="14.5">
      <c r="A442" s="91" t="s">
        <v>3815</v>
      </c>
      <c r="B442" s="93" t="s">
        <v>3822</v>
      </c>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row>
    <row r="443" spans="1:27" ht="14.5">
      <c r="A443" s="83" t="s">
        <v>3823</v>
      </c>
      <c r="B443" s="93" t="s">
        <v>2980</v>
      </c>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row>
    <row r="444" spans="1:27" ht="14.5">
      <c r="A444" s="83" t="s">
        <v>3824</v>
      </c>
      <c r="B444" s="93" t="s">
        <v>3850</v>
      </c>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row>
    <row r="445" spans="1:27" ht="14.5">
      <c r="A445" s="83" t="s">
        <v>3825</v>
      </c>
      <c r="B445" s="93" t="s">
        <v>3834</v>
      </c>
      <c r="C445" s="93" t="s">
        <v>3835</v>
      </c>
      <c r="D445" s="93" t="s">
        <v>3834</v>
      </c>
      <c r="E445" s="93" t="s">
        <v>3836</v>
      </c>
      <c r="F445" s="93"/>
      <c r="G445" s="93"/>
      <c r="H445" s="93"/>
      <c r="I445" s="93"/>
      <c r="J445" s="93"/>
      <c r="K445" s="93"/>
      <c r="L445" s="93"/>
      <c r="M445" s="93"/>
      <c r="N445" s="93"/>
      <c r="O445" s="93"/>
      <c r="P445" s="93"/>
      <c r="Q445" s="93"/>
      <c r="R445" s="93"/>
      <c r="S445" s="93"/>
      <c r="T445" s="93"/>
      <c r="U445" s="93"/>
      <c r="V445" s="93"/>
      <c r="W445" s="93"/>
      <c r="X445" s="93"/>
      <c r="Y445" s="93"/>
      <c r="Z445" s="93"/>
      <c r="AA445" s="93"/>
    </row>
    <row r="446" spans="1:27" ht="14.5">
      <c r="A446" s="83" t="s">
        <v>3859</v>
      </c>
      <c r="B446" s="93" t="s">
        <v>2980</v>
      </c>
      <c r="C446" s="93"/>
      <c r="D446" s="93"/>
      <c r="E446" s="93"/>
      <c r="F446" s="93"/>
      <c r="G446" s="93"/>
      <c r="H446" s="93"/>
      <c r="I446" s="93"/>
      <c r="J446" s="93"/>
      <c r="K446" s="93"/>
      <c r="L446" s="93"/>
      <c r="M446" s="93" t="s">
        <v>3858</v>
      </c>
      <c r="N446" s="93"/>
      <c r="O446" s="93"/>
      <c r="P446" s="93"/>
      <c r="Q446" s="93"/>
      <c r="R446" s="93"/>
      <c r="S446" s="93"/>
      <c r="T446" s="93"/>
      <c r="U446" s="93"/>
      <c r="V446" s="93"/>
      <c r="W446" s="93"/>
      <c r="X446" s="93"/>
      <c r="Y446" s="93"/>
      <c r="Z446" s="93"/>
      <c r="AA446" s="93"/>
    </row>
    <row r="447" spans="1:27" s="312" customFormat="1" ht="14.5">
      <c r="A447" s="83" t="s">
        <v>3872</v>
      </c>
      <c r="B447" s="316" t="s">
        <v>41</v>
      </c>
      <c r="C447" s="316" t="s">
        <v>3869</v>
      </c>
      <c r="D447" s="316" t="s">
        <v>36</v>
      </c>
      <c r="E447" s="316" t="s">
        <v>3456</v>
      </c>
      <c r="F447" s="316"/>
      <c r="G447" s="316"/>
      <c r="H447" s="316"/>
      <c r="I447" s="316"/>
      <c r="J447" s="316" t="s">
        <v>3871</v>
      </c>
      <c r="K447" s="316" t="s">
        <v>3870</v>
      </c>
      <c r="L447" s="316" t="s">
        <v>661</v>
      </c>
      <c r="M447" s="316"/>
      <c r="N447" s="316"/>
      <c r="O447" s="316"/>
      <c r="P447" s="316"/>
      <c r="Q447" s="316"/>
      <c r="R447" s="316"/>
      <c r="S447" s="316"/>
      <c r="T447" s="316"/>
      <c r="U447" s="316"/>
      <c r="V447" s="316"/>
      <c r="W447" s="316"/>
      <c r="X447" s="316"/>
      <c r="Y447" s="316"/>
      <c r="Z447" s="316"/>
      <c r="AA447" s="316"/>
    </row>
    <row r="448" spans="1:27" ht="14.5">
      <c r="A448" s="83" t="s">
        <v>3880</v>
      </c>
      <c r="B448" s="93" t="s">
        <v>2980</v>
      </c>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row>
    <row r="449" spans="1:27" s="312" customFormat="1" ht="14.5">
      <c r="A449" s="83" t="s">
        <v>3894</v>
      </c>
      <c r="B449" s="316" t="s">
        <v>211</v>
      </c>
      <c r="C449" s="316" t="s">
        <v>3889</v>
      </c>
      <c r="D449" s="316" t="s">
        <v>3891</v>
      </c>
      <c r="E449" s="316" t="s">
        <v>3890</v>
      </c>
      <c r="F449" s="316"/>
      <c r="G449" s="316"/>
      <c r="H449" s="316"/>
      <c r="I449" s="316"/>
      <c r="J449" s="316"/>
      <c r="K449" s="316">
        <v>249</v>
      </c>
      <c r="L449" s="316"/>
      <c r="M449" s="316"/>
      <c r="N449" s="316"/>
      <c r="O449" s="316"/>
      <c r="P449" s="316"/>
      <c r="Q449" s="316"/>
      <c r="R449" s="316"/>
      <c r="S449" s="316"/>
      <c r="T449" s="316"/>
      <c r="U449" s="316"/>
      <c r="V449" s="316"/>
      <c r="W449" s="316"/>
      <c r="X449" s="316"/>
      <c r="Y449" s="316"/>
      <c r="Z449" s="316"/>
      <c r="AA449" s="316"/>
    </row>
    <row r="450" spans="1:27" s="312" customFormat="1" ht="14.5">
      <c r="A450" s="83" t="s">
        <v>3900</v>
      </c>
      <c r="B450" s="316" t="s">
        <v>50</v>
      </c>
      <c r="C450" s="316" t="s">
        <v>3608</v>
      </c>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row>
    <row r="451" spans="1:27" s="312" customFormat="1" ht="14.5">
      <c r="A451" s="83" t="s">
        <v>3914</v>
      </c>
      <c r="B451" s="316" t="s">
        <v>36</v>
      </c>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row>
    <row r="452" spans="1:27" s="322" customFormat="1" ht="14.5">
      <c r="A452" s="83" t="s">
        <v>3929</v>
      </c>
      <c r="B452" s="323" t="s">
        <v>3928</v>
      </c>
      <c r="C452" s="323" t="s">
        <v>2980</v>
      </c>
      <c r="D452" s="323"/>
      <c r="E452" s="323"/>
      <c r="F452" s="323"/>
      <c r="G452" s="323"/>
      <c r="H452" s="323"/>
      <c r="I452" s="323"/>
      <c r="J452" s="323"/>
      <c r="K452" s="323"/>
      <c r="L452" s="323"/>
      <c r="M452" s="323" t="s">
        <v>3937</v>
      </c>
      <c r="N452" s="323"/>
      <c r="O452" s="323"/>
      <c r="P452" s="323"/>
      <c r="Q452" s="323"/>
      <c r="R452" s="323"/>
      <c r="S452" s="323"/>
      <c r="T452" s="323"/>
      <c r="U452" s="323"/>
      <c r="V452" s="323"/>
      <c r="W452" s="323"/>
      <c r="X452" s="323"/>
      <c r="Y452" s="323"/>
      <c r="Z452" s="323"/>
      <c r="AA452" s="323"/>
    </row>
    <row r="453" spans="1:27" s="322" customFormat="1" ht="14.5">
      <c r="A453" s="83" t="s">
        <v>3938</v>
      </c>
      <c r="B453" s="323" t="s">
        <v>50</v>
      </c>
      <c r="C453" s="323" t="s">
        <v>3935</v>
      </c>
      <c r="D453" s="323" t="s">
        <v>36</v>
      </c>
      <c r="E453" s="323" t="s">
        <v>3936</v>
      </c>
      <c r="F453" s="323" t="s">
        <v>36</v>
      </c>
      <c r="G453" s="323" t="s">
        <v>50</v>
      </c>
      <c r="H453" s="323"/>
      <c r="I453" s="323"/>
      <c r="J453" s="323" t="s">
        <v>735</v>
      </c>
      <c r="K453" s="323"/>
      <c r="L453" s="323"/>
      <c r="M453" s="323"/>
      <c r="N453" s="323"/>
      <c r="O453" s="323"/>
      <c r="P453" s="323"/>
      <c r="Q453" s="323"/>
      <c r="R453" s="323"/>
      <c r="S453" s="323"/>
      <c r="T453" s="323"/>
      <c r="U453" s="323"/>
      <c r="V453" s="323"/>
      <c r="W453" s="323"/>
      <c r="X453" s="323"/>
      <c r="Y453" s="323"/>
      <c r="Z453" s="323"/>
      <c r="AA453" s="323"/>
    </row>
    <row r="454" spans="1:27" s="322" customFormat="1" ht="14.5">
      <c r="A454" s="83" t="s">
        <v>3945</v>
      </c>
      <c r="B454" s="323" t="s">
        <v>2980</v>
      </c>
      <c r="C454" s="323"/>
      <c r="D454" s="323"/>
      <c r="E454" s="323"/>
      <c r="F454" s="323"/>
      <c r="G454" s="323"/>
      <c r="H454" s="323"/>
      <c r="I454" s="323"/>
      <c r="J454" s="323"/>
      <c r="K454" s="323"/>
      <c r="L454" s="323"/>
      <c r="M454" s="323"/>
      <c r="N454" s="323"/>
      <c r="O454" s="323"/>
      <c r="P454" s="323"/>
      <c r="Q454" s="323"/>
      <c r="R454" s="323"/>
      <c r="S454" s="323"/>
      <c r="T454" s="323"/>
      <c r="U454" s="323"/>
      <c r="V454" s="323"/>
      <c r="W454" s="323"/>
      <c r="X454" s="323"/>
      <c r="Y454" s="323"/>
      <c r="Z454" s="323"/>
      <c r="AA454" s="323"/>
    </row>
    <row r="455" spans="1:27" s="322" customFormat="1" ht="14.5">
      <c r="A455" s="83" t="s">
        <v>3963</v>
      </c>
      <c r="B455" s="323" t="s">
        <v>2980</v>
      </c>
      <c r="C455" s="323"/>
      <c r="D455" s="323"/>
      <c r="E455" s="323"/>
      <c r="F455" s="323"/>
      <c r="G455" s="323"/>
      <c r="H455" s="323"/>
      <c r="I455" s="323"/>
      <c r="J455" s="323"/>
      <c r="K455" s="323"/>
      <c r="L455" s="323"/>
      <c r="M455" s="323"/>
      <c r="N455" s="323"/>
      <c r="O455" s="323"/>
      <c r="P455" s="323"/>
      <c r="Q455" s="323"/>
      <c r="R455" s="323"/>
      <c r="S455" s="323"/>
      <c r="T455" s="323"/>
      <c r="U455" s="323"/>
      <c r="V455" s="323"/>
      <c r="W455" s="323"/>
      <c r="X455" s="323"/>
      <c r="Y455" s="323"/>
      <c r="Z455" s="323"/>
      <c r="AA455" s="323"/>
    </row>
    <row r="456" spans="1:27" s="322" customFormat="1" ht="14.5">
      <c r="A456" s="83" t="s">
        <v>3972</v>
      </c>
      <c r="B456" s="323" t="s">
        <v>3970</v>
      </c>
      <c r="C456" s="323" t="s">
        <v>3044</v>
      </c>
      <c r="D456" s="323" t="s">
        <v>3970</v>
      </c>
      <c r="E456" s="323" t="s">
        <v>3372</v>
      </c>
      <c r="F456" s="323"/>
      <c r="G456" s="323"/>
      <c r="H456" s="323"/>
      <c r="I456" s="323"/>
      <c r="J456" s="323"/>
      <c r="K456" s="323"/>
      <c r="L456" s="323"/>
      <c r="M456" s="323"/>
      <c r="N456" s="323"/>
      <c r="O456" s="323"/>
      <c r="P456" s="323"/>
      <c r="Q456" s="323"/>
      <c r="R456" s="323"/>
      <c r="S456" s="323"/>
      <c r="T456" s="323"/>
      <c r="U456" s="323"/>
      <c r="V456" s="323"/>
      <c r="W456" s="323"/>
      <c r="X456" s="323"/>
      <c r="Y456" s="323"/>
      <c r="Z456" s="323"/>
      <c r="AA456" s="323"/>
    </row>
    <row r="457" spans="1:27" s="322" customFormat="1" ht="14.5">
      <c r="A457" s="83" t="s">
        <v>3981</v>
      </c>
      <c r="B457" s="323" t="s">
        <v>36</v>
      </c>
      <c r="C457" s="323" t="s">
        <v>3979</v>
      </c>
      <c r="D457" s="323" t="s">
        <v>135</v>
      </c>
      <c r="E457" s="323" t="s">
        <v>3980</v>
      </c>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row>
    <row r="458" spans="1:27" s="322" customFormat="1" ht="14.5">
      <c r="A458" s="83" t="s">
        <v>3993</v>
      </c>
      <c r="B458" s="323" t="s">
        <v>3989</v>
      </c>
      <c r="C458" s="323" t="s">
        <v>3988</v>
      </c>
      <c r="D458" s="323" t="s">
        <v>3990</v>
      </c>
      <c r="E458" s="323" t="s">
        <v>3372</v>
      </c>
      <c r="F458" s="323"/>
      <c r="G458" s="323"/>
      <c r="H458" s="323"/>
      <c r="I458" s="323"/>
      <c r="J458" s="323"/>
      <c r="K458" s="323"/>
      <c r="L458" s="323"/>
      <c r="M458" s="323"/>
      <c r="N458" s="323"/>
      <c r="O458" s="323"/>
      <c r="P458" s="323"/>
      <c r="Q458" s="323"/>
      <c r="R458" s="323"/>
      <c r="S458" s="323"/>
      <c r="T458" s="323"/>
      <c r="U458" s="323"/>
      <c r="V458" s="323"/>
      <c r="W458" s="323"/>
      <c r="X458" s="323"/>
      <c r="Y458" s="323"/>
      <c r="Z458" s="323"/>
      <c r="AA458" s="323"/>
    </row>
    <row r="459" spans="1:27" s="322" customFormat="1" ht="14.5">
      <c r="A459" s="83" t="s">
        <v>3998</v>
      </c>
      <c r="B459" s="323" t="s">
        <v>2980</v>
      </c>
      <c r="C459" s="323"/>
      <c r="D459" s="323"/>
      <c r="E459" s="323"/>
      <c r="F459" s="323"/>
      <c r="G459" s="323"/>
      <c r="H459" s="323"/>
      <c r="I459" s="323"/>
      <c r="J459" s="323"/>
      <c r="K459" s="323"/>
      <c r="L459" s="323"/>
      <c r="M459" s="323"/>
      <c r="N459" s="323"/>
      <c r="O459" s="323"/>
      <c r="P459" s="323"/>
      <c r="Q459" s="323"/>
      <c r="R459" s="323"/>
      <c r="S459" s="323"/>
      <c r="T459" s="323"/>
      <c r="U459" s="323"/>
      <c r="V459" s="323"/>
      <c r="W459" s="323"/>
      <c r="X459" s="323"/>
      <c r="Y459" s="323"/>
      <c r="Z459" s="323"/>
      <c r="AA459" s="323"/>
    </row>
    <row r="460" spans="1:27" s="322" customFormat="1" ht="14.5">
      <c r="A460" s="83" t="s">
        <v>4008</v>
      </c>
      <c r="B460" s="323" t="s">
        <v>2980</v>
      </c>
      <c r="C460" s="323"/>
      <c r="D460" s="323"/>
      <c r="E460" s="323"/>
      <c r="F460" s="323"/>
      <c r="G460" s="323"/>
      <c r="H460" s="323"/>
      <c r="I460" s="323"/>
      <c r="J460" s="323"/>
      <c r="K460" s="323"/>
      <c r="L460" s="323"/>
      <c r="M460" s="323"/>
      <c r="N460" s="323"/>
      <c r="O460" s="323"/>
      <c r="P460" s="323"/>
      <c r="Q460" s="323"/>
      <c r="R460" s="323"/>
      <c r="S460" s="323"/>
      <c r="T460" s="323"/>
      <c r="U460" s="323"/>
      <c r="V460" s="323"/>
      <c r="W460" s="323"/>
      <c r="X460" s="323"/>
      <c r="Y460" s="323"/>
      <c r="Z460" s="323"/>
      <c r="AA460" s="323"/>
    </row>
    <row r="461" spans="1:27" s="312" customFormat="1" ht="14.5">
      <c r="A461" s="83" t="s">
        <v>4015</v>
      </c>
      <c r="B461" s="316" t="s">
        <v>2980</v>
      </c>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row>
    <row r="462" spans="1:27" s="322" customFormat="1" ht="14.5">
      <c r="A462" s="83" t="s">
        <v>4019</v>
      </c>
      <c r="B462" s="323" t="s">
        <v>2980</v>
      </c>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row>
    <row r="463" spans="1:27" s="322" customFormat="1" ht="14.5">
      <c r="A463" s="83" t="s">
        <v>4027</v>
      </c>
      <c r="B463" s="323" t="s">
        <v>2980</v>
      </c>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row>
    <row r="464" spans="1:27" s="322" customFormat="1" ht="14.5">
      <c r="A464" s="83" t="s">
        <v>4034</v>
      </c>
      <c r="B464" s="323" t="s">
        <v>2980</v>
      </c>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row>
    <row r="465" spans="1:27" s="328" customFormat="1" ht="14.5">
      <c r="A465" s="83" t="s">
        <v>4054</v>
      </c>
      <c r="B465" s="330" t="s">
        <v>3524</v>
      </c>
      <c r="C465" s="330" t="s">
        <v>1411</v>
      </c>
      <c r="D465" s="330" t="s">
        <v>3524</v>
      </c>
      <c r="E465" s="330" t="s">
        <v>4043</v>
      </c>
      <c r="F465" s="330"/>
      <c r="G465" s="330"/>
      <c r="H465" s="330"/>
      <c r="I465" s="330"/>
      <c r="J465" s="330" t="s">
        <v>4045</v>
      </c>
      <c r="K465" s="330"/>
      <c r="L465" s="330"/>
      <c r="M465" s="330" t="s">
        <v>4044</v>
      </c>
      <c r="N465" s="330"/>
      <c r="O465" s="330"/>
      <c r="P465" s="330"/>
      <c r="Q465" s="330"/>
      <c r="R465" s="330"/>
      <c r="S465" s="330"/>
      <c r="T465" s="330"/>
      <c r="U465" s="330"/>
      <c r="V465" s="330"/>
      <c r="W465" s="330"/>
      <c r="X465" s="330"/>
      <c r="Y465" s="330"/>
      <c r="Z465" s="330"/>
      <c r="AA465" s="330"/>
    </row>
    <row r="466" spans="1:27" s="328" customFormat="1" ht="14.5">
      <c r="A466" s="83" t="s">
        <v>4056</v>
      </c>
      <c r="B466" s="330" t="s">
        <v>36</v>
      </c>
      <c r="C466" s="330" t="s">
        <v>1411</v>
      </c>
      <c r="D466" s="330" t="s">
        <v>36</v>
      </c>
      <c r="E466" s="330" t="s">
        <v>3372</v>
      </c>
      <c r="F466" s="330" t="s">
        <v>36</v>
      </c>
      <c r="G466" s="330" t="s">
        <v>50</v>
      </c>
      <c r="H466" s="330"/>
      <c r="I466" s="330"/>
      <c r="J466" s="330"/>
      <c r="K466" s="330" t="s">
        <v>735</v>
      </c>
      <c r="L466" s="330"/>
      <c r="M466" s="330"/>
      <c r="N466" s="330"/>
      <c r="O466" s="330"/>
      <c r="P466" s="330"/>
      <c r="Q466" s="330"/>
      <c r="R466" s="330"/>
      <c r="S466" s="330"/>
      <c r="T466" s="330"/>
      <c r="U466" s="330"/>
      <c r="V466" s="330"/>
      <c r="W466" s="330"/>
      <c r="X466" s="330"/>
      <c r="Y466" s="330"/>
      <c r="Z466" s="330"/>
      <c r="AA466" s="330"/>
    </row>
    <row r="467" spans="1:27" s="328" customFormat="1" ht="14.5">
      <c r="A467" s="83" t="s">
        <v>62</v>
      </c>
      <c r="B467" s="330" t="s">
        <v>36</v>
      </c>
      <c r="C467" s="330"/>
      <c r="D467" s="330"/>
      <c r="E467" s="330"/>
      <c r="F467" s="323" t="s">
        <v>36</v>
      </c>
      <c r="G467" s="323" t="s">
        <v>4065</v>
      </c>
      <c r="H467" s="330"/>
      <c r="I467" s="330"/>
      <c r="J467" s="330"/>
      <c r="K467" s="330"/>
      <c r="L467" s="330"/>
      <c r="M467" s="330"/>
      <c r="N467" s="330"/>
      <c r="O467" s="330"/>
      <c r="P467" s="330"/>
      <c r="Q467" s="330"/>
      <c r="R467" s="330"/>
      <c r="S467" s="330"/>
      <c r="T467" s="330"/>
      <c r="U467" s="330"/>
      <c r="V467" s="330"/>
      <c r="W467" s="330"/>
      <c r="X467" s="330"/>
      <c r="Y467" s="330"/>
      <c r="Z467" s="330"/>
      <c r="AA467" s="330"/>
    </row>
    <row r="468" spans="1:27" s="322" customFormat="1" ht="14.5">
      <c r="A468" s="83" t="s">
        <v>4078</v>
      </c>
      <c r="B468" s="323" t="s">
        <v>2980</v>
      </c>
      <c r="C468" s="323"/>
      <c r="D468" s="323"/>
      <c r="E468" s="323"/>
      <c r="H468" s="323"/>
      <c r="I468" s="323"/>
      <c r="J468" s="323"/>
      <c r="K468" s="323"/>
      <c r="L468" s="323"/>
      <c r="M468" s="323"/>
      <c r="N468" s="323"/>
      <c r="O468" s="323"/>
      <c r="P468" s="323"/>
      <c r="Q468" s="323"/>
      <c r="R468" s="323"/>
      <c r="S468" s="323"/>
      <c r="T468" s="323"/>
      <c r="U468" s="323"/>
      <c r="V468" s="323"/>
      <c r="W468" s="323"/>
      <c r="X468" s="323"/>
      <c r="Y468" s="323"/>
      <c r="Z468" s="323"/>
      <c r="AA468" s="323"/>
    </row>
    <row r="469" spans="1:27" s="337" customFormat="1" ht="14.5">
      <c r="A469" s="83" t="s">
        <v>4085</v>
      </c>
      <c r="B469" s="339" t="s">
        <v>2980</v>
      </c>
      <c r="C469" s="339"/>
      <c r="D469" s="339"/>
      <c r="E469" s="339"/>
      <c r="H469" s="339"/>
      <c r="I469" s="339"/>
      <c r="J469" s="339"/>
      <c r="K469" s="339"/>
      <c r="L469" s="339"/>
      <c r="M469" s="339"/>
      <c r="N469" s="339"/>
      <c r="O469" s="339"/>
      <c r="P469" s="339"/>
      <c r="Q469" s="339"/>
      <c r="R469" s="339"/>
      <c r="S469" s="339"/>
      <c r="T469" s="339"/>
      <c r="U469" s="339"/>
      <c r="V469" s="339"/>
      <c r="W469" s="339"/>
      <c r="X469" s="339"/>
      <c r="Y469" s="339"/>
      <c r="Z469" s="339"/>
      <c r="AA469" s="339"/>
    </row>
    <row r="470" spans="1:27" s="337" customFormat="1" ht="14.5">
      <c r="A470" s="83" t="s">
        <v>4089</v>
      </c>
      <c r="B470" s="339" t="s">
        <v>209</v>
      </c>
      <c r="C470" s="339" t="s">
        <v>4175</v>
      </c>
      <c r="D470" s="339" t="s">
        <v>209</v>
      </c>
      <c r="E470" s="339" t="s">
        <v>4176</v>
      </c>
      <c r="F470" s="189" t="s">
        <v>4177</v>
      </c>
      <c r="G470" s="339" t="s">
        <v>4178</v>
      </c>
      <c r="H470" s="339"/>
      <c r="I470" s="339"/>
      <c r="J470" s="339" t="s">
        <v>661</v>
      </c>
      <c r="K470" s="339" t="s">
        <v>735</v>
      </c>
      <c r="L470" s="339"/>
      <c r="M470" s="339"/>
      <c r="N470" s="339"/>
      <c r="O470" s="339"/>
      <c r="P470" s="339"/>
      <c r="Q470" s="339"/>
      <c r="R470" s="339"/>
      <c r="S470" s="339"/>
      <c r="T470" s="339"/>
      <c r="U470" s="339"/>
      <c r="V470" s="339"/>
      <c r="W470" s="339"/>
      <c r="X470" s="339"/>
      <c r="Y470" s="339"/>
      <c r="Z470" s="339"/>
      <c r="AA470" s="339"/>
    </row>
    <row r="471" spans="1:27" s="337" customFormat="1" ht="14.5">
      <c r="A471" s="83" t="s">
        <v>4091</v>
      </c>
      <c r="B471" s="339" t="s">
        <v>2980</v>
      </c>
      <c r="C471" s="339"/>
      <c r="D471" s="339"/>
      <c r="E471" s="339"/>
      <c r="F471" s="189"/>
      <c r="G471" s="339"/>
      <c r="H471" s="339"/>
      <c r="I471" s="339"/>
      <c r="J471" s="339"/>
      <c r="K471" s="339"/>
      <c r="L471" s="339"/>
      <c r="M471" s="339"/>
      <c r="N471" s="339"/>
      <c r="O471" s="339"/>
      <c r="P471" s="339"/>
      <c r="Q471" s="339"/>
      <c r="R471" s="339"/>
      <c r="S471" s="339"/>
      <c r="T471" s="339"/>
      <c r="U471" s="339"/>
      <c r="V471" s="339"/>
      <c r="W471" s="339"/>
      <c r="X471" s="339"/>
      <c r="Y471" s="339"/>
      <c r="Z471" s="339"/>
      <c r="AA471" s="339"/>
    </row>
    <row r="472" spans="1:27" s="337" customFormat="1" ht="14.5">
      <c r="A472" s="83" t="s">
        <v>4092</v>
      </c>
      <c r="B472" s="339" t="s">
        <v>4179</v>
      </c>
      <c r="C472" s="339" t="s">
        <v>3044</v>
      </c>
      <c r="D472" s="339"/>
      <c r="E472" s="339"/>
      <c r="F472" s="189"/>
      <c r="G472" s="339"/>
      <c r="H472" s="339"/>
      <c r="I472" s="339"/>
      <c r="J472" s="339"/>
      <c r="K472" s="339"/>
      <c r="L472" s="339"/>
      <c r="M472" s="339"/>
      <c r="N472" s="339"/>
      <c r="O472" s="339"/>
      <c r="P472" s="339"/>
      <c r="Q472" s="339"/>
      <c r="R472" s="339"/>
      <c r="S472" s="339"/>
      <c r="T472" s="339"/>
      <c r="U472" s="339"/>
      <c r="V472" s="339"/>
      <c r="W472" s="339"/>
      <c r="X472" s="339"/>
      <c r="Y472" s="339"/>
      <c r="Z472" s="339"/>
      <c r="AA472" s="339"/>
    </row>
    <row r="473" spans="1:27" s="337" customFormat="1" ht="14.5">
      <c r="A473" s="83" t="s">
        <v>4096</v>
      </c>
      <c r="B473" s="339" t="s">
        <v>4180</v>
      </c>
      <c r="C473" s="339" t="s">
        <v>2980</v>
      </c>
      <c r="D473" s="339"/>
      <c r="E473" s="339"/>
      <c r="F473" s="189"/>
      <c r="G473" s="339"/>
      <c r="H473" s="339"/>
      <c r="I473" s="339"/>
      <c r="J473" s="339"/>
      <c r="K473" s="339"/>
      <c r="L473" s="339"/>
      <c r="M473" s="339"/>
      <c r="N473" s="339"/>
      <c r="O473" s="339"/>
      <c r="P473" s="339"/>
      <c r="Q473" s="339"/>
      <c r="R473" s="339"/>
      <c r="S473" s="339"/>
      <c r="T473" s="339"/>
      <c r="U473" s="339"/>
      <c r="V473" s="339"/>
      <c r="W473" s="339"/>
      <c r="X473" s="339"/>
      <c r="Y473" s="339"/>
      <c r="Z473" s="339"/>
      <c r="AA473" s="339"/>
    </row>
    <row r="474" spans="1:27" s="337" customFormat="1" ht="14.5">
      <c r="A474" s="83" t="s">
        <v>4097</v>
      </c>
      <c r="B474" s="339" t="s">
        <v>2980</v>
      </c>
      <c r="C474" s="339"/>
      <c r="D474" s="339"/>
      <c r="E474" s="339"/>
      <c r="F474" s="189"/>
      <c r="G474" s="339"/>
      <c r="H474" s="339"/>
      <c r="I474" s="339"/>
      <c r="J474" s="339"/>
      <c r="K474" s="339"/>
      <c r="L474" s="339"/>
      <c r="M474" s="339"/>
      <c r="N474" s="339"/>
      <c r="O474" s="339"/>
      <c r="P474" s="339"/>
      <c r="Q474" s="339"/>
      <c r="R474" s="339"/>
      <c r="S474" s="339"/>
      <c r="T474" s="339"/>
      <c r="U474" s="339"/>
      <c r="V474" s="339"/>
      <c r="W474" s="339"/>
      <c r="X474" s="339"/>
      <c r="Y474" s="339"/>
      <c r="Z474" s="339"/>
      <c r="AA474" s="339"/>
    </row>
    <row r="475" spans="1:27" s="337" customFormat="1" ht="14.5">
      <c r="A475" s="83" t="s">
        <v>4100</v>
      </c>
      <c r="B475" s="339" t="s">
        <v>3524</v>
      </c>
      <c r="C475" s="339" t="s">
        <v>2980</v>
      </c>
      <c r="D475" s="339"/>
      <c r="E475" s="339"/>
      <c r="F475" s="189"/>
      <c r="G475" s="339"/>
      <c r="H475" s="339"/>
      <c r="I475" s="339"/>
      <c r="J475" s="339"/>
      <c r="K475" s="339"/>
      <c r="L475" s="339"/>
      <c r="M475" s="339"/>
      <c r="N475" s="339"/>
      <c r="O475" s="339"/>
      <c r="P475" s="339"/>
      <c r="Q475" s="339"/>
      <c r="R475" s="339"/>
      <c r="S475" s="339"/>
      <c r="T475" s="339"/>
      <c r="U475" s="339"/>
      <c r="V475" s="339"/>
      <c r="W475" s="339"/>
      <c r="X475" s="339"/>
      <c r="Y475" s="339"/>
      <c r="Z475" s="339"/>
      <c r="AA475" s="339"/>
    </row>
    <row r="476" spans="1:27" s="337" customFormat="1" ht="14.5">
      <c r="A476" s="83" t="s">
        <v>4104</v>
      </c>
      <c r="B476" s="339" t="s">
        <v>50</v>
      </c>
      <c r="C476" s="339" t="s">
        <v>3044</v>
      </c>
      <c r="D476" s="339" t="s">
        <v>36</v>
      </c>
      <c r="E476" s="339" t="s">
        <v>4181</v>
      </c>
      <c r="F476" s="189"/>
      <c r="G476" s="339"/>
      <c r="H476" s="339"/>
      <c r="I476" s="339"/>
      <c r="J476" s="339"/>
      <c r="K476" s="339"/>
      <c r="L476" s="339"/>
      <c r="M476" s="339"/>
      <c r="N476" s="339"/>
      <c r="O476" s="339"/>
      <c r="P476" s="339"/>
      <c r="Q476" s="339"/>
      <c r="R476" s="339"/>
      <c r="S476" s="339"/>
      <c r="T476" s="339"/>
      <c r="U476" s="339"/>
      <c r="V476" s="339"/>
      <c r="W476" s="339"/>
      <c r="X476" s="339"/>
      <c r="Y476" s="339"/>
      <c r="Z476" s="339"/>
      <c r="AA476" s="339"/>
    </row>
    <row r="477" spans="1:27" s="337" customFormat="1" ht="14.5">
      <c r="A477" s="83" t="s">
        <v>3270</v>
      </c>
      <c r="B477" s="339" t="s">
        <v>36</v>
      </c>
      <c r="C477" s="339"/>
      <c r="D477" s="339" t="s">
        <v>36</v>
      </c>
      <c r="E477" s="339" t="s">
        <v>4182</v>
      </c>
      <c r="F477" s="189"/>
      <c r="G477" s="339"/>
      <c r="H477" s="339"/>
      <c r="I477" s="339"/>
      <c r="J477" s="339"/>
      <c r="K477" s="339"/>
      <c r="L477" s="339"/>
      <c r="M477" s="339"/>
      <c r="N477" s="339"/>
      <c r="O477" s="339"/>
      <c r="P477" s="339"/>
      <c r="Q477" s="339"/>
      <c r="R477" s="339"/>
      <c r="S477" s="339"/>
      <c r="T477" s="339"/>
      <c r="U477" s="339"/>
      <c r="V477" s="339"/>
      <c r="W477" s="339"/>
      <c r="X477" s="339"/>
      <c r="Y477" s="339"/>
      <c r="Z477" s="339"/>
      <c r="AA477" s="339"/>
    </row>
    <row r="478" spans="1:27" s="337" customFormat="1" ht="14.5">
      <c r="A478" s="83" t="s">
        <v>4106</v>
      </c>
      <c r="B478" s="339" t="s">
        <v>50</v>
      </c>
      <c r="C478" s="339" t="s">
        <v>4183</v>
      </c>
      <c r="D478" s="339" t="s">
        <v>50</v>
      </c>
      <c r="E478" s="339" t="s">
        <v>4184</v>
      </c>
      <c r="F478" s="189"/>
      <c r="G478" s="339" t="s">
        <v>243</v>
      </c>
      <c r="H478" s="339"/>
      <c r="I478" s="339"/>
      <c r="J478" s="339"/>
      <c r="K478" s="339"/>
      <c r="L478" s="339"/>
      <c r="M478" s="339" t="s">
        <v>4185</v>
      </c>
      <c r="N478" s="339"/>
      <c r="O478" s="339"/>
      <c r="P478" s="339"/>
      <c r="Q478" s="339"/>
      <c r="R478" s="339"/>
      <c r="S478" s="339"/>
      <c r="T478" s="339"/>
      <c r="U478" s="339"/>
      <c r="V478" s="339"/>
      <c r="W478" s="339"/>
      <c r="X478" s="339"/>
      <c r="Y478" s="339"/>
      <c r="Z478" s="339"/>
      <c r="AA478" s="339"/>
    </row>
    <row r="479" spans="1:27" s="337" customFormat="1" ht="14.5">
      <c r="A479" s="83" t="s">
        <v>4108</v>
      </c>
      <c r="B479" s="339" t="s">
        <v>36</v>
      </c>
      <c r="C479" s="339"/>
      <c r="D479" s="339"/>
      <c r="E479" s="339"/>
      <c r="F479" s="189"/>
      <c r="G479" s="339"/>
      <c r="H479" s="339"/>
      <c r="I479" s="339"/>
      <c r="J479" s="339"/>
      <c r="K479" s="339"/>
      <c r="L479" s="339"/>
      <c r="M479" s="339"/>
      <c r="N479" s="339"/>
      <c r="O479" s="339"/>
      <c r="P479" s="339"/>
      <c r="Q479" s="339"/>
      <c r="R479" s="339"/>
      <c r="S479" s="339"/>
      <c r="T479" s="339"/>
      <c r="U479" s="339"/>
      <c r="V479" s="339"/>
      <c r="W479" s="339"/>
      <c r="X479" s="339"/>
      <c r="Y479" s="339"/>
      <c r="Z479" s="339"/>
      <c r="AA479" s="339"/>
    </row>
    <row r="480" spans="1:27" s="337" customFormat="1" ht="14.5">
      <c r="A480" s="342" t="s">
        <v>4112</v>
      </c>
      <c r="B480" s="339" t="s">
        <v>2980</v>
      </c>
      <c r="C480" s="339"/>
      <c r="D480" s="339"/>
      <c r="E480" s="339"/>
      <c r="F480" s="189"/>
      <c r="G480" s="339" t="s">
        <v>50</v>
      </c>
      <c r="H480" s="339"/>
      <c r="I480" s="339"/>
      <c r="J480" s="339"/>
      <c r="K480" s="339"/>
      <c r="L480" s="339" t="s">
        <v>4186</v>
      </c>
      <c r="M480" s="339"/>
      <c r="N480" s="339"/>
      <c r="O480" s="339"/>
      <c r="P480" s="339"/>
      <c r="Q480" s="339"/>
      <c r="R480" s="339"/>
      <c r="S480" s="339"/>
      <c r="T480" s="339"/>
      <c r="U480" s="339"/>
      <c r="V480" s="339"/>
      <c r="W480" s="339"/>
      <c r="X480" s="339"/>
      <c r="Y480" s="339"/>
      <c r="Z480" s="339"/>
      <c r="AA480" s="339"/>
    </row>
    <row r="481" spans="1:27" s="337" customFormat="1" ht="14.5">
      <c r="A481" s="83" t="s">
        <v>4114</v>
      </c>
      <c r="B481" s="339" t="s">
        <v>3524</v>
      </c>
      <c r="C481" s="339"/>
      <c r="D481" s="339"/>
      <c r="E481" s="339"/>
      <c r="F481" s="189" t="s">
        <v>36</v>
      </c>
      <c r="G481" s="339" t="s">
        <v>209</v>
      </c>
      <c r="H481" s="339"/>
      <c r="I481" s="339"/>
      <c r="J481" s="339"/>
      <c r="K481" s="339"/>
      <c r="L481" s="339"/>
      <c r="M481" s="339"/>
      <c r="N481" s="339"/>
      <c r="O481" s="339"/>
      <c r="P481" s="339"/>
      <c r="Q481" s="339"/>
      <c r="R481" s="339"/>
      <c r="S481" s="339"/>
      <c r="T481" s="339"/>
      <c r="U481" s="339"/>
      <c r="V481" s="339"/>
      <c r="W481" s="339"/>
      <c r="X481" s="339"/>
      <c r="Y481" s="339"/>
      <c r="Z481" s="339"/>
      <c r="AA481" s="339"/>
    </row>
    <row r="482" spans="1:27" s="337" customFormat="1" ht="14.5">
      <c r="A482" s="83" t="s">
        <v>4119</v>
      </c>
      <c r="B482" s="339" t="s">
        <v>50</v>
      </c>
      <c r="C482" s="339" t="s">
        <v>1411</v>
      </c>
      <c r="D482" s="339" t="s">
        <v>50</v>
      </c>
      <c r="E482" s="339" t="s">
        <v>4187</v>
      </c>
      <c r="F482" s="189" t="s">
        <v>36</v>
      </c>
      <c r="G482" s="339" t="s">
        <v>50</v>
      </c>
      <c r="H482" s="339"/>
      <c r="I482" s="339"/>
      <c r="J482" s="339" t="s">
        <v>735</v>
      </c>
      <c r="K482" s="339"/>
      <c r="L482" s="339"/>
      <c r="M482" s="339" t="s">
        <v>4188</v>
      </c>
      <c r="N482" s="339"/>
      <c r="O482" s="339"/>
      <c r="P482" s="339"/>
      <c r="Q482" s="339"/>
      <c r="R482" s="339"/>
      <c r="S482" s="339"/>
      <c r="T482" s="339"/>
      <c r="U482" s="339"/>
      <c r="V482" s="339"/>
      <c r="W482" s="339"/>
      <c r="X482" s="339"/>
      <c r="Y482" s="339"/>
      <c r="Z482" s="339"/>
      <c r="AA482" s="339"/>
    </row>
    <row r="483" spans="1:27" s="337" customFormat="1" ht="14.5">
      <c r="A483" s="83" t="s">
        <v>4122</v>
      </c>
      <c r="B483" s="339" t="s">
        <v>36</v>
      </c>
      <c r="C483" s="339" t="s">
        <v>4189</v>
      </c>
      <c r="D483" s="339" t="s">
        <v>36</v>
      </c>
      <c r="E483" s="339" t="s">
        <v>3608</v>
      </c>
      <c r="F483" s="189"/>
      <c r="G483" s="339"/>
      <c r="H483" s="339"/>
      <c r="I483" s="339"/>
      <c r="J483" s="339"/>
      <c r="K483" s="339"/>
      <c r="L483" s="339"/>
      <c r="M483" s="339"/>
      <c r="N483" s="339"/>
      <c r="O483" s="339"/>
      <c r="P483" s="339"/>
      <c r="Q483" s="339"/>
      <c r="R483" s="339"/>
      <c r="S483" s="339"/>
      <c r="T483" s="339"/>
      <c r="U483" s="339"/>
      <c r="V483" s="339"/>
      <c r="W483" s="339"/>
      <c r="X483" s="339"/>
      <c r="Y483" s="339"/>
      <c r="Z483" s="339"/>
      <c r="AA483" s="339"/>
    </row>
    <row r="484" spans="1:27" s="337" customFormat="1" ht="14.5">
      <c r="A484" s="83" t="s">
        <v>4125</v>
      </c>
      <c r="B484" s="339" t="s">
        <v>36</v>
      </c>
      <c r="C484" s="339" t="s">
        <v>1411</v>
      </c>
      <c r="D484" s="339"/>
      <c r="E484" s="339"/>
      <c r="F484" s="189"/>
      <c r="G484" s="339"/>
      <c r="H484" s="339"/>
      <c r="I484" s="339"/>
      <c r="J484" s="339"/>
      <c r="K484" s="348"/>
      <c r="L484" s="348"/>
      <c r="M484" s="348"/>
      <c r="N484" s="339"/>
      <c r="O484" s="339"/>
      <c r="P484" s="339"/>
      <c r="Q484" s="339"/>
      <c r="R484" s="339"/>
      <c r="S484" s="339"/>
      <c r="T484" s="339"/>
      <c r="U484" s="339"/>
      <c r="V484" s="339"/>
      <c r="W484" s="339"/>
      <c r="X484" s="339"/>
      <c r="Y484" s="339"/>
      <c r="Z484" s="339"/>
      <c r="AA484" s="339"/>
    </row>
    <row r="485" spans="1:27" s="337" customFormat="1" ht="14.5">
      <c r="A485" s="83" t="s">
        <v>4127</v>
      </c>
      <c r="B485" s="339" t="s">
        <v>4178</v>
      </c>
      <c r="C485" s="339" t="s">
        <v>3796</v>
      </c>
      <c r="D485" s="339" t="s">
        <v>4178</v>
      </c>
      <c r="E485" s="339" t="s">
        <v>4190</v>
      </c>
      <c r="F485" s="189" t="s">
        <v>4191</v>
      </c>
      <c r="G485" s="339" t="s">
        <v>4177</v>
      </c>
      <c r="H485" s="339"/>
      <c r="I485" s="339"/>
      <c r="J485" s="339"/>
      <c r="L485" s="339"/>
      <c r="M485" s="339"/>
      <c r="N485" s="339"/>
      <c r="O485" s="339"/>
      <c r="P485" s="339"/>
      <c r="Q485" s="339"/>
      <c r="R485" s="339"/>
      <c r="S485" s="339"/>
      <c r="T485" s="339"/>
      <c r="U485" s="339"/>
      <c r="V485" s="339"/>
      <c r="W485" s="339"/>
      <c r="X485" s="339"/>
      <c r="Y485" s="339"/>
      <c r="Z485" s="339"/>
      <c r="AA485" s="339"/>
    </row>
    <row r="486" spans="1:27" s="337" customFormat="1" ht="14.5">
      <c r="A486" s="83" t="s">
        <v>4129</v>
      </c>
      <c r="B486" s="339" t="s">
        <v>2980</v>
      </c>
      <c r="C486" s="339"/>
      <c r="D486" s="339"/>
      <c r="E486" s="339"/>
      <c r="F486" s="189"/>
      <c r="G486" s="339"/>
      <c r="H486" s="339"/>
      <c r="I486" s="339"/>
      <c r="J486" s="339"/>
      <c r="K486" s="339">
        <v>53</v>
      </c>
      <c r="L486" s="339"/>
      <c r="M486" s="339"/>
      <c r="N486" s="339"/>
      <c r="O486" s="339"/>
      <c r="P486" s="339"/>
      <c r="Q486" s="339"/>
      <c r="R486" s="339"/>
      <c r="S486" s="339"/>
      <c r="T486" s="339"/>
      <c r="U486" s="339"/>
      <c r="V486" s="339"/>
      <c r="W486" s="339"/>
      <c r="X486" s="339"/>
      <c r="Y486" s="339"/>
      <c r="Z486" s="339"/>
      <c r="AA486" s="339"/>
    </row>
    <row r="487" spans="1:27" s="337" customFormat="1" ht="14.5">
      <c r="A487" s="83" t="s">
        <v>4133</v>
      </c>
      <c r="B487" s="339" t="s">
        <v>36</v>
      </c>
      <c r="C487" s="339"/>
      <c r="D487" s="339" t="s">
        <v>36</v>
      </c>
      <c r="E487" s="339"/>
      <c r="F487" s="189"/>
      <c r="G487" s="339"/>
      <c r="H487" s="339"/>
      <c r="I487" s="339"/>
      <c r="J487" s="339"/>
      <c r="K487" s="339"/>
      <c r="L487" s="339"/>
      <c r="M487" s="339"/>
      <c r="N487" s="339"/>
      <c r="O487" s="339"/>
      <c r="P487" s="339"/>
      <c r="Q487" s="339"/>
      <c r="R487" s="339"/>
      <c r="S487" s="339"/>
      <c r="T487" s="339"/>
      <c r="U487" s="339"/>
      <c r="V487" s="339"/>
      <c r="W487" s="339"/>
      <c r="X487" s="339"/>
      <c r="Y487" s="339"/>
      <c r="Z487" s="339"/>
      <c r="AA487" s="339"/>
    </row>
    <row r="488" spans="1:27" s="337" customFormat="1" ht="14.5">
      <c r="A488" s="83" t="s">
        <v>4027</v>
      </c>
      <c r="B488" s="339" t="s">
        <v>4192</v>
      </c>
      <c r="C488" s="339" t="s">
        <v>1411</v>
      </c>
      <c r="D488" s="339"/>
      <c r="E488" s="339"/>
      <c r="F488" s="189"/>
      <c r="G488" s="339"/>
      <c r="H488" s="339"/>
      <c r="I488" s="339"/>
      <c r="J488" s="339"/>
      <c r="K488" s="339"/>
      <c r="L488" s="339"/>
      <c r="M488" s="339"/>
      <c r="N488" s="339"/>
      <c r="O488" s="339"/>
      <c r="P488" s="339"/>
      <c r="Q488" s="339"/>
      <c r="R488" s="339"/>
      <c r="S488" s="339"/>
      <c r="T488" s="339"/>
      <c r="U488" s="339"/>
      <c r="V488" s="339"/>
      <c r="W488" s="339"/>
      <c r="X488" s="339"/>
      <c r="Y488" s="339"/>
      <c r="Z488" s="339"/>
      <c r="AA488" s="339"/>
    </row>
    <row r="489" spans="1:27" s="337" customFormat="1" ht="14.5">
      <c r="A489" s="83" t="s">
        <v>4136</v>
      </c>
      <c r="B489" s="339" t="s">
        <v>2980</v>
      </c>
      <c r="C489" s="339"/>
      <c r="D489" s="339"/>
      <c r="E489" s="339"/>
      <c r="F489" s="189"/>
      <c r="G489" s="339"/>
      <c r="H489" s="339"/>
      <c r="I489" s="339"/>
      <c r="J489" s="339"/>
      <c r="K489" s="339"/>
      <c r="L489" s="339"/>
      <c r="M489" s="339"/>
      <c r="N489" s="339"/>
      <c r="O489" s="339"/>
      <c r="P489" s="339"/>
      <c r="Q489" s="339"/>
      <c r="R489" s="339"/>
      <c r="S489" s="339"/>
      <c r="T489" s="339"/>
      <c r="U489" s="339"/>
      <c r="V489" s="339"/>
      <c r="W489" s="339"/>
      <c r="X489" s="339"/>
      <c r="Y489" s="339"/>
      <c r="Z489" s="339"/>
      <c r="AA489" s="339"/>
    </row>
    <row r="490" spans="1:27" s="337" customFormat="1" ht="14.5">
      <c r="A490" s="83" t="s">
        <v>4140</v>
      </c>
      <c r="B490" s="339" t="s">
        <v>36</v>
      </c>
      <c r="C490" s="339" t="s">
        <v>4193</v>
      </c>
      <c r="D490" s="339" t="s">
        <v>36</v>
      </c>
      <c r="E490" s="339" t="s">
        <v>3456</v>
      </c>
      <c r="F490" s="189"/>
      <c r="G490" s="339"/>
      <c r="H490" s="339"/>
      <c r="I490" s="339"/>
      <c r="J490" s="339"/>
      <c r="K490" s="339"/>
      <c r="L490" s="339"/>
      <c r="M490" s="339"/>
      <c r="N490" s="339"/>
      <c r="O490" s="339"/>
      <c r="P490" s="339"/>
      <c r="Q490" s="339"/>
      <c r="R490" s="339"/>
      <c r="S490" s="339"/>
      <c r="T490" s="339"/>
      <c r="U490" s="339"/>
      <c r="V490" s="339"/>
      <c r="W490" s="339"/>
      <c r="X490" s="339"/>
      <c r="Y490" s="339"/>
      <c r="Z490" s="339"/>
      <c r="AA490" s="339"/>
    </row>
    <row r="491" spans="1:27" s="337" customFormat="1" ht="14.5">
      <c r="A491" s="83" t="s">
        <v>4142</v>
      </c>
      <c r="B491" s="339" t="s">
        <v>41</v>
      </c>
      <c r="C491" s="339"/>
      <c r="D491" s="339"/>
      <c r="E491" s="339"/>
      <c r="F491" s="189"/>
      <c r="G491" s="339"/>
      <c r="H491" s="339"/>
      <c r="I491" s="339"/>
      <c r="J491" s="339"/>
      <c r="K491" s="339"/>
      <c r="L491" s="339"/>
      <c r="M491" s="339"/>
      <c r="N491" s="339"/>
      <c r="O491" s="339"/>
      <c r="P491" s="339"/>
      <c r="Q491" s="339"/>
      <c r="R491" s="339"/>
      <c r="S491" s="339"/>
      <c r="T491" s="339"/>
      <c r="U491" s="339"/>
      <c r="V491" s="339"/>
      <c r="W491" s="339"/>
      <c r="X491" s="339"/>
      <c r="Y491" s="339"/>
      <c r="Z491" s="339"/>
      <c r="AA491" s="339"/>
    </row>
    <row r="492" spans="1:27" s="353" customFormat="1" ht="14.5">
      <c r="A492" s="83" t="s">
        <v>2924</v>
      </c>
      <c r="B492" s="354" t="s">
        <v>36</v>
      </c>
      <c r="C492" s="354"/>
      <c r="D492" s="354"/>
      <c r="E492" s="354"/>
      <c r="F492" s="189"/>
      <c r="G492" s="354"/>
      <c r="H492" s="354"/>
      <c r="I492" s="354"/>
      <c r="J492" s="354"/>
      <c r="K492" s="354"/>
      <c r="L492" s="354"/>
      <c r="M492" s="354"/>
      <c r="N492" s="354"/>
      <c r="O492" s="354"/>
      <c r="P492" s="354"/>
      <c r="Q492" s="354"/>
      <c r="R492" s="354"/>
      <c r="S492" s="354"/>
      <c r="T492" s="354"/>
      <c r="U492" s="354"/>
      <c r="V492" s="354"/>
      <c r="W492" s="354"/>
      <c r="X492" s="354"/>
      <c r="Y492" s="354"/>
      <c r="Z492" s="354"/>
      <c r="AA492" s="354"/>
    </row>
    <row r="493" spans="1:27" s="353" customFormat="1" ht="14.5">
      <c r="A493" s="83" t="s">
        <v>4320</v>
      </c>
      <c r="B493" s="354" t="s">
        <v>482</v>
      </c>
      <c r="C493" s="354" t="s">
        <v>4315</v>
      </c>
      <c r="D493" s="354" t="s">
        <v>243</v>
      </c>
      <c r="E493" s="354" t="s">
        <v>4316</v>
      </c>
      <c r="F493" s="189"/>
      <c r="G493" s="354"/>
      <c r="H493" s="354"/>
      <c r="I493" s="354"/>
      <c r="J493" s="354"/>
      <c r="K493" s="189" t="s">
        <v>4311</v>
      </c>
      <c r="L493" s="354"/>
      <c r="M493" s="354" t="s">
        <v>4317</v>
      </c>
      <c r="N493" s="354" t="s">
        <v>4318</v>
      </c>
      <c r="O493" s="354"/>
      <c r="P493" s="354"/>
      <c r="Q493" s="354"/>
      <c r="R493" s="354"/>
      <c r="S493" s="354"/>
      <c r="T493" s="354"/>
      <c r="U493" s="354"/>
      <c r="V493" s="354"/>
      <c r="W493" s="354"/>
      <c r="X493" s="354"/>
      <c r="Y493" s="354"/>
      <c r="Z493" s="354"/>
      <c r="AA493" s="354"/>
    </row>
    <row r="494" spans="1:27" s="353" customFormat="1" ht="14.5">
      <c r="A494" s="342" t="s">
        <v>4332</v>
      </c>
      <c r="B494" s="339" t="s">
        <v>4330</v>
      </c>
      <c r="C494" s="339" t="s">
        <v>1431</v>
      </c>
      <c r="D494" s="354"/>
      <c r="E494" s="354"/>
      <c r="F494" s="189"/>
      <c r="G494" s="354"/>
      <c r="H494" s="354"/>
      <c r="I494" s="354"/>
      <c r="J494" s="354"/>
      <c r="K494" s="189"/>
      <c r="L494" s="354"/>
      <c r="M494" s="354"/>
      <c r="N494" s="354"/>
      <c r="O494" s="354"/>
      <c r="P494" s="354"/>
      <c r="Q494" s="354"/>
      <c r="R494" s="354"/>
      <c r="S494" s="354"/>
      <c r="T494" s="354"/>
      <c r="U494" s="354"/>
      <c r="V494" s="354"/>
      <c r="W494" s="354"/>
      <c r="X494" s="354"/>
      <c r="Y494" s="354"/>
      <c r="Z494" s="354"/>
      <c r="AA494" s="354"/>
    </row>
    <row r="495" spans="1:27" s="353" customFormat="1" ht="14.5">
      <c r="A495" s="342" t="s">
        <v>4340</v>
      </c>
      <c r="B495" s="354" t="s">
        <v>36</v>
      </c>
      <c r="C495" s="354"/>
      <c r="D495" s="354"/>
      <c r="E495" s="354"/>
      <c r="F495" s="189"/>
      <c r="G495" s="354"/>
      <c r="H495" s="354"/>
      <c r="I495" s="354"/>
      <c r="J495" s="354"/>
      <c r="K495" s="189"/>
      <c r="L495" s="354"/>
      <c r="M495" s="354"/>
      <c r="N495" s="354"/>
      <c r="O495" s="354"/>
      <c r="P495" s="354"/>
      <c r="Q495" s="354"/>
      <c r="R495" s="354"/>
      <c r="S495" s="354"/>
      <c r="T495" s="354"/>
      <c r="U495" s="354"/>
      <c r="V495" s="354"/>
      <c r="W495" s="354"/>
      <c r="X495" s="354"/>
      <c r="Y495" s="354"/>
      <c r="Z495" s="354"/>
      <c r="AA495" s="354"/>
    </row>
    <row r="496" spans="1:27" s="353" customFormat="1" ht="14.5">
      <c r="A496" s="342" t="s">
        <v>4349</v>
      </c>
      <c r="B496" s="354" t="s">
        <v>2980</v>
      </c>
      <c r="C496" s="354"/>
      <c r="D496" s="354"/>
      <c r="E496" s="354"/>
      <c r="F496" s="189"/>
      <c r="G496" s="354"/>
      <c r="H496" s="354"/>
      <c r="I496" s="354"/>
      <c r="J496" s="354"/>
      <c r="K496" s="189"/>
      <c r="L496" s="354"/>
      <c r="M496" s="354"/>
      <c r="N496" s="354"/>
      <c r="O496" s="354"/>
      <c r="P496" s="354"/>
      <c r="Q496" s="354"/>
      <c r="R496" s="354"/>
      <c r="S496" s="354"/>
      <c r="T496" s="354"/>
      <c r="U496" s="354"/>
      <c r="V496" s="354"/>
      <c r="W496" s="354"/>
      <c r="X496" s="354"/>
      <c r="Y496" s="354"/>
      <c r="Z496" s="354"/>
      <c r="AA496" s="354"/>
    </row>
    <row r="497" spans="1:27" s="353" customFormat="1" ht="14.5">
      <c r="A497" s="342" t="s">
        <v>4357</v>
      </c>
      <c r="B497" s="354" t="s">
        <v>36</v>
      </c>
      <c r="C497" s="354"/>
      <c r="D497" s="354"/>
      <c r="E497" s="354"/>
      <c r="F497" s="189"/>
      <c r="G497" s="354"/>
      <c r="H497" s="354"/>
      <c r="I497" s="354"/>
      <c r="J497" s="354"/>
      <c r="K497" s="189"/>
      <c r="L497" s="354"/>
      <c r="M497" s="354"/>
      <c r="N497" s="354"/>
      <c r="O497" s="354"/>
      <c r="P497" s="354"/>
      <c r="Q497" s="354"/>
      <c r="R497" s="354"/>
      <c r="S497" s="354"/>
      <c r="T497" s="354"/>
      <c r="U497" s="354"/>
      <c r="V497" s="354"/>
      <c r="W497" s="354"/>
      <c r="X497" s="354"/>
      <c r="Y497" s="354"/>
      <c r="Z497" s="354"/>
      <c r="AA497" s="354"/>
    </row>
    <row r="498" spans="1:27" s="353" customFormat="1" ht="14.5">
      <c r="A498" s="342" t="s">
        <v>4364</v>
      </c>
      <c r="B498" s="354" t="s">
        <v>2980</v>
      </c>
      <c r="C498" s="354"/>
      <c r="D498" s="354"/>
      <c r="E498" s="354"/>
      <c r="F498" s="189"/>
      <c r="G498" s="354"/>
      <c r="H498" s="354"/>
      <c r="I498" s="354"/>
      <c r="J498" s="354"/>
      <c r="K498" s="189"/>
      <c r="L498" s="354"/>
      <c r="M498" s="354"/>
      <c r="N498" s="354"/>
      <c r="O498" s="354"/>
      <c r="P498" s="354"/>
      <c r="Q498" s="354"/>
      <c r="R498" s="354"/>
      <c r="S498" s="354"/>
      <c r="T498" s="354"/>
      <c r="U498" s="354"/>
      <c r="V498" s="354"/>
      <c r="W498" s="354"/>
      <c r="X498" s="354"/>
      <c r="Y498" s="354"/>
      <c r="Z498" s="354"/>
      <c r="AA498" s="354"/>
    </row>
    <row r="499" spans="1:27" s="353" customFormat="1" ht="14.5">
      <c r="A499" s="342" t="s">
        <v>4375</v>
      </c>
      <c r="B499" s="354" t="s">
        <v>4372</v>
      </c>
      <c r="C499" s="354" t="s">
        <v>1411</v>
      </c>
      <c r="D499" s="354" t="s">
        <v>4373</v>
      </c>
      <c r="E499" s="354" t="s">
        <v>3491</v>
      </c>
      <c r="F499" s="189"/>
      <c r="G499" s="354"/>
      <c r="H499" s="354"/>
      <c r="I499" s="354"/>
      <c r="J499" s="354"/>
      <c r="K499" s="189"/>
      <c r="L499" s="354"/>
      <c r="M499" s="354"/>
      <c r="N499" s="354"/>
      <c r="O499" s="354"/>
      <c r="P499" s="354"/>
      <c r="Q499" s="354"/>
      <c r="R499" s="354"/>
      <c r="S499" s="354"/>
      <c r="T499" s="354"/>
      <c r="U499" s="354"/>
      <c r="V499" s="354"/>
      <c r="W499" s="354"/>
      <c r="X499" s="354"/>
      <c r="Y499" s="354"/>
      <c r="Z499" s="354"/>
      <c r="AA499" s="354"/>
    </row>
    <row r="500" spans="1:27" s="353" customFormat="1" ht="14.5">
      <c r="A500" s="342" t="s">
        <v>4384</v>
      </c>
      <c r="B500" s="354" t="s">
        <v>3524</v>
      </c>
      <c r="C500" s="354"/>
      <c r="D500" s="354"/>
      <c r="E500" s="354"/>
      <c r="F500" s="189" t="s">
        <v>121</v>
      </c>
      <c r="G500" s="354">
        <v>11</v>
      </c>
      <c r="H500" s="354"/>
      <c r="I500" s="354"/>
      <c r="J500" s="354"/>
      <c r="K500" s="189"/>
      <c r="L500" s="354"/>
      <c r="M500" s="354" t="s">
        <v>4382</v>
      </c>
      <c r="N500" s="354"/>
      <c r="O500" s="354"/>
      <c r="P500" s="354"/>
      <c r="Q500" s="354"/>
      <c r="R500" s="354"/>
      <c r="S500" s="354"/>
      <c r="T500" s="354"/>
      <c r="U500" s="354"/>
      <c r="V500" s="354"/>
      <c r="W500" s="354"/>
      <c r="X500" s="354"/>
      <c r="Y500" s="354"/>
      <c r="Z500" s="354"/>
      <c r="AA500" s="354"/>
    </row>
    <row r="501" spans="1:27" s="353" customFormat="1" ht="14.5">
      <c r="A501" s="342" t="s">
        <v>4393</v>
      </c>
      <c r="B501" s="354" t="s">
        <v>41</v>
      </c>
      <c r="C501" s="354"/>
      <c r="D501" s="354"/>
      <c r="E501" s="354"/>
      <c r="F501" s="189"/>
      <c r="G501" s="354"/>
      <c r="H501" s="354"/>
      <c r="I501" s="354"/>
      <c r="J501" s="354">
        <v>4</v>
      </c>
      <c r="K501" s="189" t="s">
        <v>4392</v>
      </c>
      <c r="L501" s="354"/>
      <c r="M501" s="354"/>
      <c r="N501" s="354"/>
      <c r="O501" s="354"/>
      <c r="P501" s="354"/>
      <c r="Q501" s="354"/>
      <c r="R501" s="354"/>
      <c r="S501" s="354"/>
      <c r="T501" s="354"/>
      <c r="U501" s="354"/>
      <c r="V501" s="354"/>
      <c r="W501" s="354"/>
      <c r="X501" s="354"/>
      <c r="Y501" s="354"/>
      <c r="Z501" s="354"/>
      <c r="AA501" s="354"/>
    </row>
    <row r="502" spans="1:27" s="353" customFormat="1" ht="14.5">
      <c r="A502" s="342" t="s">
        <v>4402</v>
      </c>
      <c r="B502" s="354" t="s">
        <v>2980</v>
      </c>
      <c r="C502" s="354"/>
      <c r="D502" s="354"/>
      <c r="E502" s="354"/>
      <c r="F502" s="189"/>
      <c r="G502" s="354"/>
      <c r="H502" s="354"/>
      <c r="I502" s="354"/>
      <c r="J502" s="354"/>
      <c r="K502" s="189"/>
      <c r="L502" s="354"/>
      <c r="M502" s="354"/>
      <c r="N502" s="354"/>
      <c r="O502" s="354"/>
      <c r="P502" s="354"/>
      <c r="Q502" s="354"/>
      <c r="R502" s="354"/>
      <c r="S502" s="354"/>
      <c r="T502" s="354"/>
      <c r="U502" s="354"/>
      <c r="V502" s="354"/>
      <c r="W502" s="354"/>
      <c r="X502" s="354"/>
      <c r="Y502" s="354"/>
      <c r="Z502" s="354"/>
      <c r="AA502" s="354"/>
    </row>
    <row r="503" spans="1:27" s="353" customFormat="1" ht="14.5">
      <c r="A503" s="342" t="s">
        <v>4407</v>
      </c>
      <c r="B503" s="354" t="s">
        <v>50</v>
      </c>
      <c r="C503" s="354" t="s">
        <v>3044</v>
      </c>
      <c r="D503" s="354"/>
      <c r="E503" s="354"/>
      <c r="F503" s="189"/>
      <c r="G503" s="354"/>
      <c r="H503" s="354"/>
      <c r="I503" s="354"/>
      <c r="J503" s="354"/>
      <c r="K503" s="189" t="s">
        <v>735</v>
      </c>
      <c r="L503" s="354"/>
      <c r="M503" s="354"/>
      <c r="N503" s="354"/>
      <c r="O503" s="354"/>
      <c r="P503" s="354"/>
      <c r="Q503" s="354"/>
      <c r="R503" s="354"/>
      <c r="S503" s="354"/>
      <c r="T503" s="354"/>
      <c r="U503" s="354"/>
      <c r="V503" s="354"/>
      <c r="W503" s="354"/>
      <c r="X503" s="354"/>
      <c r="Y503" s="354"/>
      <c r="Z503" s="354"/>
      <c r="AA503" s="354"/>
    </row>
    <row r="504" spans="1:27" s="353" customFormat="1" ht="14.5">
      <c r="A504" s="342" t="s">
        <v>4417</v>
      </c>
      <c r="B504" s="354" t="s">
        <v>2980</v>
      </c>
      <c r="C504" s="354"/>
      <c r="D504" s="354"/>
      <c r="E504" s="354"/>
      <c r="F504" s="189"/>
      <c r="G504" s="354"/>
      <c r="H504" s="354"/>
      <c r="I504" s="354"/>
      <c r="J504" s="354"/>
      <c r="K504" s="189"/>
      <c r="L504" s="354"/>
      <c r="M504" s="354"/>
      <c r="N504" s="354"/>
      <c r="O504" s="354"/>
      <c r="P504" s="354"/>
      <c r="Q504" s="354"/>
      <c r="R504" s="354"/>
      <c r="S504" s="354"/>
      <c r="T504" s="354"/>
      <c r="U504" s="354"/>
      <c r="V504" s="354"/>
      <c r="W504" s="354"/>
      <c r="X504" s="354"/>
      <c r="Y504" s="354"/>
      <c r="Z504" s="354"/>
      <c r="AA504" s="354"/>
    </row>
    <row r="505" spans="1:27" s="353" customFormat="1" ht="14.5">
      <c r="A505" s="342" t="s">
        <v>4422</v>
      </c>
      <c r="B505" s="354" t="s">
        <v>2980</v>
      </c>
      <c r="C505" s="354"/>
      <c r="D505" s="354"/>
      <c r="E505" s="354"/>
      <c r="F505" s="189"/>
      <c r="G505" s="354"/>
      <c r="H505" s="354"/>
      <c r="I505" s="354"/>
      <c r="J505" s="354"/>
      <c r="K505" s="189"/>
      <c r="L505" s="354"/>
      <c r="M505" s="354"/>
      <c r="N505" s="354"/>
      <c r="O505" s="354"/>
      <c r="P505" s="354"/>
      <c r="Q505" s="354"/>
      <c r="R505" s="354"/>
      <c r="S505" s="354"/>
      <c r="T505" s="354"/>
      <c r="U505" s="354"/>
      <c r="V505" s="354"/>
      <c r="W505" s="354"/>
      <c r="X505" s="354"/>
      <c r="Y505" s="354"/>
      <c r="Z505" s="354"/>
      <c r="AA505" s="354"/>
    </row>
    <row r="506" spans="1:27" s="353" customFormat="1" ht="14.5">
      <c r="A506" s="342" t="s">
        <v>4431</v>
      </c>
      <c r="B506" s="354" t="s">
        <v>2980</v>
      </c>
      <c r="C506" s="354"/>
      <c r="D506" s="354"/>
      <c r="E506" s="354"/>
      <c r="F506" s="189"/>
      <c r="G506" s="354"/>
      <c r="H506" s="354"/>
      <c r="I506" s="354"/>
      <c r="J506" s="354"/>
      <c r="K506" s="189"/>
      <c r="L506" s="354"/>
      <c r="M506" s="354"/>
      <c r="N506" s="354"/>
      <c r="O506" s="354"/>
      <c r="P506" s="354"/>
      <c r="Q506" s="354"/>
      <c r="R506" s="354"/>
      <c r="S506" s="354"/>
      <c r="T506" s="354"/>
      <c r="U506" s="354"/>
      <c r="V506" s="354"/>
      <c r="W506" s="354"/>
      <c r="X506" s="354"/>
      <c r="Y506" s="354"/>
      <c r="Z506" s="354"/>
      <c r="AA506" s="354"/>
    </row>
    <row r="507" spans="1:27" s="353" customFormat="1" ht="14.5">
      <c r="A507" s="342" t="s">
        <v>4437</v>
      </c>
      <c r="B507" s="354" t="s">
        <v>36</v>
      </c>
      <c r="C507" s="354" t="s">
        <v>4183</v>
      </c>
      <c r="D507" s="354"/>
      <c r="E507" s="354"/>
      <c r="F507" s="189" t="s">
        <v>36</v>
      </c>
      <c r="G507" s="354" t="s">
        <v>36</v>
      </c>
      <c r="H507" s="354"/>
      <c r="I507" s="354"/>
      <c r="J507" s="354"/>
      <c r="K507" s="189"/>
      <c r="L507" s="354"/>
      <c r="M507" s="354"/>
      <c r="N507" s="354"/>
      <c r="O507" s="354"/>
      <c r="P507" s="354"/>
      <c r="Q507" s="354"/>
      <c r="R507" s="354"/>
      <c r="S507" s="354"/>
      <c r="T507" s="354"/>
      <c r="U507" s="354"/>
      <c r="V507" s="354"/>
      <c r="W507" s="354"/>
      <c r="X507" s="354"/>
      <c r="Y507" s="354"/>
      <c r="Z507" s="354"/>
      <c r="AA507" s="354"/>
    </row>
    <row r="508" spans="1:27" s="353" customFormat="1" ht="14.5">
      <c r="A508" s="342" t="s">
        <v>4442</v>
      </c>
      <c r="B508" s="354" t="s">
        <v>2980</v>
      </c>
      <c r="C508" s="354"/>
      <c r="D508" s="354"/>
      <c r="E508" s="354"/>
      <c r="F508" s="189"/>
      <c r="G508" s="354"/>
      <c r="H508" s="354"/>
      <c r="I508" s="354"/>
      <c r="J508" s="354"/>
      <c r="K508" s="189"/>
      <c r="L508" s="354"/>
      <c r="M508" s="354"/>
      <c r="N508" s="354"/>
      <c r="O508" s="354"/>
      <c r="P508" s="354"/>
      <c r="Q508" s="354"/>
      <c r="R508" s="354"/>
      <c r="S508" s="354"/>
      <c r="T508" s="354"/>
      <c r="U508" s="354"/>
      <c r="V508" s="354"/>
      <c r="W508" s="354"/>
      <c r="X508" s="354"/>
      <c r="Y508" s="354"/>
      <c r="Z508" s="354"/>
      <c r="AA508" s="354"/>
    </row>
    <row r="509" spans="1:27" s="353" customFormat="1" ht="14.5">
      <c r="A509" s="342" t="s">
        <v>4452</v>
      </c>
      <c r="B509" s="354" t="s">
        <v>2980</v>
      </c>
      <c r="C509" s="354"/>
      <c r="D509" s="354"/>
      <c r="E509" s="354"/>
      <c r="F509" s="189"/>
      <c r="G509" s="354"/>
      <c r="H509" s="354"/>
      <c r="I509" s="354"/>
      <c r="J509" s="354"/>
      <c r="K509" s="189" t="s">
        <v>4451</v>
      </c>
      <c r="L509" s="354"/>
      <c r="M509" s="354"/>
      <c r="N509" s="354"/>
      <c r="O509" s="354"/>
      <c r="P509" s="354"/>
      <c r="Q509" s="354"/>
      <c r="R509" s="354"/>
      <c r="S509" s="354"/>
      <c r="T509" s="354"/>
      <c r="U509" s="354"/>
      <c r="V509" s="354"/>
      <c r="W509" s="354"/>
      <c r="X509" s="354"/>
      <c r="Y509" s="354"/>
      <c r="Z509" s="354"/>
      <c r="AA509" s="354"/>
    </row>
    <row r="510" spans="1:27" s="353" customFormat="1" ht="14.5">
      <c r="A510" s="342" t="s">
        <v>4464</v>
      </c>
      <c r="B510" s="354" t="s">
        <v>50</v>
      </c>
      <c r="C510" s="354" t="s">
        <v>4461</v>
      </c>
      <c r="D510" s="354" t="s">
        <v>36</v>
      </c>
      <c r="E510" s="354" t="s">
        <v>4462</v>
      </c>
      <c r="F510" s="189"/>
      <c r="G510" s="354" t="s">
        <v>36</v>
      </c>
      <c r="H510" s="354"/>
      <c r="I510" s="354"/>
      <c r="J510" s="354"/>
      <c r="K510" s="189" t="s">
        <v>4463</v>
      </c>
      <c r="L510" s="354"/>
      <c r="M510" s="354"/>
      <c r="N510" s="354"/>
      <c r="O510" s="354"/>
      <c r="P510" s="354"/>
      <c r="Q510" s="354"/>
      <c r="R510" s="354"/>
      <c r="S510" s="354"/>
      <c r="T510" s="354"/>
      <c r="U510" s="354"/>
      <c r="V510" s="354"/>
      <c r="W510" s="354"/>
      <c r="X510" s="354"/>
      <c r="Y510" s="354"/>
      <c r="Z510" s="354"/>
      <c r="AA510" s="354"/>
    </row>
    <row r="511" spans="1:27" s="353" customFormat="1" ht="14.5">
      <c r="A511" s="342" t="s">
        <v>4470</v>
      </c>
      <c r="B511" s="354" t="s">
        <v>36</v>
      </c>
      <c r="C511" s="354"/>
      <c r="D511" s="354" t="s">
        <v>36</v>
      </c>
      <c r="E511" s="354"/>
      <c r="F511" s="189"/>
      <c r="G511" s="354"/>
      <c r="H511" s="354"/>
      <c r="I511" s="354"/>
      <c r="J511" s="354"/>
      <c r="K511" s="189"/>
      <c r="L511" s="354"/>
      <c r="M511" s="354"/>
      <c r="N511" s="354"/>
      <c r="O511" s="354"/>
      <c r="P511" s="354"/>
      <c r="Q511" s="354"/>
      <c r="R511" s="354"/>
      <c r="S511" s="354"/>
      <c r="T511" s="354"/>
      <c r="U511" s="354"/>
      <c r="V511" s="354"/>
      <c r="W511" s="354"/>
      <c r="X511" s="354"/>
      <c r="Y511" s="354"/>
      <c r="Z511" s="354"/>
      <c r="AA511" s="354"/>
    </row>
    <row r="512" spans="1:27" s="353" customFormat="1" ht="14.5">
      <c r="A512" s="342" t="s">
        <v>4475</v>
      </c>
      <c r="B512" s="354" t="s">
        <v>2980</v>
      </c>
      <c r="C512" s="354"/>
      <c r="D512" s="354"/>
      <c r="E512" s="354"/>
      <c r="F512" s="189"/>
      <c r="G512" s="354"/>
      <c r="H512" s="354"/>
      <c r="I512" s="354"/>
      <c r="J512" s="354"/>
      <c r="K512" s="189"/>
      <c r="L512" s="354"/>
      <c r="M512" s="354"/>
      <c r="N512" s="354"/>
      <c r="O512" s="354"/>
      <c r="P512" s="354"/>
      <c r="Q512" s="354"/>
      <c r="R512" s="354"/>
      <c r="S512" s="354"/>
      <c r="T512" s="354"/>
      <c r="U512" s="354"/>
      <c r="V512" s="354"/>
      <c r="W512" s="354"/>
      <c r="X512" s="354"/>
      <c r="Y512" s="354"/>
      <c r="Z512" s="354"/>
      <c r="AA512" s="354"/>
    </row>
    <row r="513" spans="1:27" s="353" customFormat="1" ht="14.5">
      <c r="A513" s="342" t="s">
        <v>4481</v>
      </c>
      <c r="B513" s="354" t="s">
        <v>2980</v>
      </c>
      <c r="C513" s="354"/>
      <c r="D513" s="354"/>
      <c r="E513" s="354"/>
      <c r="F513" s="189"/>
      <c r="G513" s="354"/>
      <c r="H513" s="354"/>
      <c r="I513" s="354"/>
      <c r="J513" s="354"/>
      <c r="K513" s="189"/>
      <c r="L513" s="354"/>
      <c r="M513" s="354"/>
      <c r="N513" s="354"/>
      <c r="O513" s="354"/>
      <c r="P513" s="354"/>
      <c r="Q513" s="354"/>
      <c r="R513" s="354"/>
      <c r="S513" s="354"/>
      <c r="T513" s="354"/>
      <c r="U513" s="354"/>
      <c r="V513" s="354"/>
      <c r="W513" s="354"/>
      <c r="X513" s="354"/>
      <c r="Y513" s="354"/>
      <c r="Z513" s="354"/>
      <c r="AA513" s="354"/>
    </row>
    <row r="514" spans="1:27" s="353" customFormat="1" ht="14.5">
      <c r="A514" s="342" t="s">
        <v>4487</v>
      </c>
      <c r="B514" s="354" t="s">
        <v>36</v>
      </c>
      <c r="C514" s="354" t="s">
        <v>3979</v>
      </c>
      <c r="D514" s="354" t="s">
        <v>135</v>
      </c>
      <c r="E514" s="354" t="s">
        <v>4486</v>
      </c>
      <c r="F514" s="189"/>
      <c r="G514" s="354"/>
      <c r="H514" s="354"/>
      <c r="I514" s="354"/>
      <c r="J514" s="354" t="s">
        <v>735</v>
      </c>
      <c r="K514" s="189"/>
      <c r="L514" s="354"/>
      <c r="M514" s="354"/>
      <c r="N514" s="354"/>
      <c r="O514" s="354"/>
      <c r="P514" s="354"/>
      <c r="Q514" s="354"/>
      <c r="R514" s="354"/>
      <c r="S514" s="354"/>
      <c r="T514" s="354"/>
      <c r="U514" s="354"/>
      <c r="V514" s="354"/>
      <c r="W514" s="354"/>
      <c r="X514" s="354"/>
      <c r="Y514" s="354"/>
      <c r="Z514" s="354"/>
      <c r="AA514" s="354"/>
    </row>
    <row r="515" spans="1:27" s="353" customFormat="1" ht="14.5">
      <c r="A515" s="342" t="s">
        <v>4494</v>
      </c>
      <c r="B515" s="354" t="s">
        <v>2980</v>
      </c>
      <c r="C515" s="354"/>
      <c r="D515" s="354"/>
      <c r="E515" s="354"/>
      <c r="F515" s="189"/>
      <c r="G515" s="354"/>
      <c r="H515" s="354"/>
      <c r="I515" s="354"/>
      <c r="J515" s="354"/>
      <c r="K515" s="189"/>
      <c r="L515" s="354"/>
      <c r="M515" s="354"/>
      <c r="N515" s="354"/>
      <c r="O515" s="354"/>
      <c r="P515" s="354"/>
      <c r="Q515" s="354"/>
      <c r="R515" s="354"/>
      <c r="S515" s="354"/>
      <c r="T515" s="354"/>
      <c r="U515" s="354"/>
      <c r="V515" s="354"/>
      <c r="W515" s="354"/>
      <c r="X515" s="354"/>
      <c r="Y515" s="354"/>
      <c r="Z515" s="354"/>
      <c r="AA515" s="354"/>
    </row>
    <row r="516" spans="1:27" s="353" customFormat="1" ht="14.5">
      <c r="A516" s="342" t="s">
        <v>4500</v>
      </c>
      <c r="B516" s="354" t="s">
        <v>2980</v>
      </c>
      <c r="C516" s="354"/>
      <c r="D516" s="354"/>
      <c r="E516" s="354"/>
      <c r="F516" s="189"/>
      <c r="G516" s="354"/>
      <c r="H516" s="354"/>
      <c r="I516" s="354"/>
      <c r="J516" s="354"/>
      <c r="K516" s="189"/>
      <c r="L516" s="354"/>
      <c r="M516" s="354"/>
      <c r="N516" s="354"/>
      <c r="O516" s="354"/>
      <c r="P516" s="354"/>
      <c r="Q516" s="354"/>
      <c r="R516" s="354"/>
      <c r="S516" s="354"/>
      <c r="T516" s="354"/>
      <c r="U516" s="354"/>
      <c r="V516" s="354"/>
      <c r="W516" s="354"/>
      <c r="X516" s="354"/>
      <c r="Y516" s="354"/>
      <c r="Z516" s="354"/>
      <c r="AA516" s="354"/>
    </row>
    <row r="517" spans="1:27" s="353" customFormat="1" ht="14.5">
      <c r="A517" s="342" t="s">
        <v>4506</v>
      </c>
      <c r="B517" s="354" t="s">
        <v>50</v>
      </c>
      <c r="C517" s="354" t="s">
        <v>4505</v>
      </c>
      <c r="D517" s="354" t="s">
        <v>36</v>
      </c>
      <c r="E517" s="354"/>
      <c r="F517" s="189"/>
      <c r="G517" s="354"/>
      <c r="H517" s="354"/>
      <c r="I517" s="354"/>
      <c r="J517" s="354"/>
      <c r="K517" s="189"/>
      <c r="L517" s="354"/>
      <c r="M517" s="354"/>
      <c r="N517" s="354"/>
      <c r="O517" s="354"/>
      <c r="P517" s="354"/>
      <c r="Q517" s="354"/>
      <c r="R517" s="354"/>
      <c r="S517" s="354"/>
      <c r="T517" s="354"/>
      <c r="U517" s="354"/>
      <c r="V517" s="354"/>
      <c r="W517" s="354"/>
      <c r="X517" s="354"/>
      <c r="Y517" s="354"/>
      <c r="Z517" s="354"/>
      <c r="AA517" s="354"/>
    </row>
    <row r="518" spans="1:27" s="353" customFormat="1" ht="14.5">
      <c r="A518" s="342" t="s">
        <v>4514</v>
      </c>
      <c r="B518" s="354" t="s">
        <v>36</v>
      </c>
      <c r="C518" s="354"/>
      <c r="D518" s="354"/>
      <c r="E518" s="354"/>
      <c r="F518" s="189"/>
      <c r="G518" s="354"/>
      <c r="H518" s="354"/>
      <c r="I518" s="354"/>
      <c r="J518" s="354"/>
      <c r="K518" s="189"/>
      <c r="L518" s="354"/>
      <c r="M518" s="354"/>
      <c r="N518" s="354"/>
      <c r="O518" s="354"/>
      <c r="P518" s="354"/>
      <c r="Q518" s="354"/>
      <c r="R518" s="354"/>
      <c r="S518" s="354"/>
      <c r="T518" s="354"/>
      <c r="U518" s="354"/>
      <c r="V518" s="354"/>
      <c r="W518" s="354"/>
      <c r="X518" s="354"/>
      <c r="Y518" s="354"/>
      <c r="Z518" s="354"/>
      <c r="AA518" s="354"/>
    </row>
    <row r="519" spans="1:27" s="353" customFormat="1" ht="14.5">
      <c r="A519" s="342" t="s">
        <v>4534</v>
      </c>
      <c r="B519" s="354" t="s">
        <v>4525</v>
      </c>
      <c r="C519" s="354" t="s">
        <v>4526</v>
      </c>
      <c r="D519" s="354" t="s">
        <v>4527</v>
      </c>
      <c r="E519" s="354"/>
      <c r="F519" s="189"/>
      <c r="G519" s="354"/>
      <c r="H519" s="354"/>
      <c r="I519" s="354"/>
      <c r="J519" s="354"/>
      <c r="K519" s="189" t="s">
        <v>4524</v>
      </c>
      <c r="L519" s="354"/>
      <c r="M519" s="354"/>
      <c r="N519" s="354"/>
      <c r="O519" s="354"/>
      <c r="P519" s="354"/>
      <c r="Q519" s="354"/>
      <c r="R519" s="354"/>
      <c r="S519" s="354"/>
      <c r="T519" s="354"/>
      <c r="U519" s="354"/>
      <c r="V519" s="354"/>
      <c r="W519" s="354"/>
      <c r="X519" s="354"/>
      <c r="Y519" s="354"/>
      <c r="Z519" s="354"/>
      <c r="AA519" s="354"/>
    </row>
    <row r="520" spans="1:27" s="337" customFormat="1" ht="14" customHeight="1">
      <c r="A520" s="342" t="s">
        <v>4535</v>
      </c>
      <c r="B520" s="354" t="s">
        <v>2980</v>
      </c>
      <c r="D520" s="339"/>
      <c r="E520" s="339"/>
      <c r="H520" s="339"/>
      <c r="I520" s="339"/>
      <c r="J520" s="339"/>
      <c r="N520" s="339"/>
      <c r="O520" s="339"/>
      <c r="P520" s="339"/>
      <c r="Q520" s="339"/>
      <c r="R520" s="339"/>
      <c r="S520" s="339"/>
      <c r="T520" s="339"/>
      <c r="U520" s="339"/>
      <c r="V520" s="339"/>
      <c r="W520" s="339"/>
      <c r="X520" s="339"/>
      <c r="Y520" s="339"/>
      <c r="Z520" s="339"/>
      <c r="AA520" s="339"/>
    </row>
    <row r="521" spans="1:27" s="353" customFormat="1" ht="14" customHeight="1">
      <c r="A521" s="342" t="s">
        <v>4542</v>
      </c>
      <c r="B521" s="354" t="s">
        <v>2980</v>
      </c>
      <c r="D521" s="354"/>
      <c r="E521" s="354"/>
      <c r="H521" s="354"/>
      <c r="I521" s="354"/>
      <c r="J521" s="354"/>
      <c r="N521" s="354"/>
      <c r="O521" s="354"/>
      <c r="P521" s="354"/>
      <c r="Q521" s="354"/>
      <c r="R521" s="354"/>
      <c r="S521" s="354"/>
      <c r="T521" s="354"/>
      <c r="U521" s="354"/>
      <c r="V521" s="354"/>
      <c r="W521" s="354"/>
      <c r="X521" s="354"/>
      <c r="Y521" s="354"/>
      <c r="Z521" s="354"/>
      <c r="AA521" s="354"/>
    </row>
    <row r="522" spans="1:27" s="362" customFormat="1" ht="14" customHeight="1">
      <c r="A522" s="342" t="s">
        <v>4548</v>
      </c>
      <c r="B522" s="364" t="s">
        <v>36</v>
      </c>
      <c r="D522" s="364"/>
      <c r="E522" s="364"/>
      <c r="H522" s="364"/>
      <c r="I522" s="364"/>
      <c r="J522" s="364"/>
      <c r="N522" s="364"/>
      <c r="O522" s="364"/>
      <c r="P522" s="364"/>
      <c r="Q522" s="364"/>
      <c r="R522" s="364"/>
      <c r="S522" s="364"/>
      <c r="T522" s="364"/>
      <c r="U522" s="364"/>
      <c r="V522" s="364"/>
      <c r="W522" s="364"/>
      <c r="X522" s="364"/>
      <c r="Y522" s="364"/>
      <c r="Z522" s="364"/>
      <c r="AA522" s="364"/>
    </row>
    <row r="523" spans="1:27" s="362" customFormat="1" ht="14" customHeight="1">
      <c r="A523" s="342" t="s">
        <v>4552</v>
      </c>
      <c r="B523" s="364" t="s">
        <v>4588</v>
      </c>
      <c r="D523" s="364"/>
      <c r="E523" s="364"/>
      <c r="H523" s="364"/>
      <c r="I523" s="364"/>
      <c r="J523" s="364"/>
      <c r="N523" s="364"/>
      <c r="O523" s="364"/>
      <c r="P523" s="364"/>
      <c r="Q523" s="364"/>
      <c r="R523" s="364"/>
      <c r="S523" s="364"/>
      <c r="T523" s="364"/>
      <c r="U523" s="364"/>
      <c r="V523" s="364"/>
      <c r="W523" s="364"/>
      <c r="X523" s="364"/>
      <c r="Y523" s="364"/>
      <c r="Z523" s="364"/>
      <c r="AA523" s="364"/>
    </row>
    <row r="524" spans="1:27" s="362" customFormat="1" ht="14" customHeight="1">
      <c r="A524" s="342" t="s">
        <v>4556</v>
      </c>
      <c r="B524" s="364" t="s">
        <v>4589</v>
      </c>
      <c r="D524" s="364"/>
      <c r="E524" s="364"/>
      <c r="H524" s="364"/>
      <c r="I524" s="364"/>
      <c r="J524" s="364" t="s">
        <v>4590</v>
      </c>
      <c r="K524" s="189" t="s">
        <v>4590</v>
      </c>
      <c r="N524" s="364"/>
      <c r="O524" s="364"/>
      <c r="P524" s="364"/>
      <c r="Q524" s="364"/>
      <c r="R524" s="364"/>
      <c r="S524" s="364"/>
      <c r="T524" s="364"/>
      <c r="U524" s="364"/>
      <c r="V524" s="364"/>
      <c r="W524" s="364"/>
      <c r="X524" s="364"/>
      <c r="Y524" s="364"/>
      <c r="Z524" s="364"/>
      <c r="AA524" s="364"/>
    </row>
    <row r="525" spans="1:27" s="362" customFormat="1" ht="14" customHeight="1">
      <c r="A525" s="342" t="s">
        <v>4560</v>
      </c>
      <c r="B525" s="364" t="s">
        <v>4586</v>
      </c>
      <c r="D525" s="364"/>
      <c r="E525" s="364"/>
      <c r="H525" s="364"/>
      <c r="I525" s="364"/>
      <c r="J525" s="364"/>
      <c r="K525" s="189"/>
      <c r="N525" s="364"/>
      <c r="O525" s="364"/>
      <c r="P525" s="364"/>
      <c r="Q525" s="364"/>
      <c r="R525" s="364"/>
      <c r="S525" s="364"/>
      <c r="T525" s="364"/>
      <c r="U525" s="364"/>
      <c r="V525" s="364"/>
      <c r="W525" s="364"/>
      <c r="X525" s="364"/>
      <c r="Y525" s="364"/>
      <c r="Z525" s="364"/>
      <c r="AA525" s="364"/>
    </row>
    <row r="526" spans="1:27" s="362" customFormat="1" ht="14" customHeight="1">
      <c r="A526" s="342" t="s">
        <v>4563</v>
      </c>
      <c r="B526" s="364" t="s">
        <v>2980</v>
      </c>
      <c r="D526" s="364"/>
      <c r="E526" s="364"/>
      <c r="H526" s="364"/>
      <c r="I526" s="364"/>
      <c r="J526" s="364"/>
      <c r="K526" s="189"/>
      <c r="N526" s="364"/>
      <c r="O526" s="364"/>
      <c r="P526" s="364"/>
      <c r="Q526" s="364"/>
      <c r="R526" s="364"/>
      <c r="S526" s="364"/>
      <c r="T526" s="364"/>
      <c r="U526" s="364"/>
      <c r="V526" s="364"/>
      <c r="W526" s="364"/>
      <c r="X526" s="364"/>
      <c r="Y526" s="364"/>
      <c r="Z526" s="364"/>
      <c r="AA526" s="364"/>
    </row>
    <row r="527" spans="1:27" s="362" customFormat="1" ht="14" customHeight="1">
      <c r="A527" s="342" t="s">
        <v>4568</v>
      </c>
      <c r="B527" s="364" t="s">
        <v>4591</v>
      </c>
      <c r="C527" s="189" t="s">
        <v>3044</v>
      </c>
      <c r="D527" s="364" t="s">
        <v>36</v>
      </c>
      <c r="E527" s="364" t="s">
        <v>3372</v>
      </c>
      <c r="H527" s="364"/>
      <c r="I527" s="364"/>
      <c r="J527" s="364" t="s">
        <v>661</v>
      </c>
      <c r="K527" s="189"/>
      <c r="N527" s="364"/>
      <c r="O527" s="364"/>
      <c r="P527" s="364"/>
      <c r="Q527" s="364"/>
      <c r="R527" s="364"/>
      <c r="S527" s="364"/>
      <c r="T527" s="364"/>
      <c r="U527" s="364"/>
      <c r="V527" s="364"/>
      <c r="W527" s="364"/>
      <c r="X527" s="364"/>
      <c r="Y527" s="364"/>
      <c r="Z527" s="364"/>
      <c r="AA527" s="364"/>
    </row>
    <row r="528" spans="1:27" s="362" customFormat="1" ht="14" customHeight="1">
      <c r="A528" s="342" t="s">
        <v>4570</v>
      </c>
      <c r="B528" s="364" t="s">
        <v>2980</v>
      </c>
      <c r="C528" s="189"/>
      <c r="D528" s="364"/>
      <c r="E528" s="364"/>
      <c r="H528" s="364"/>
      <c r="I528" s="364"/>
      <c r="J528" s="364"/>
      <c r="K528" s="189"/>
      <c r="N528" s="364"/>
      <c r="O528" s="364"/>
      <c r="P528" s="364"/>
      <c r="Q528" s="364"/>
      <c r="R528" s="364"/>
      <c r="S528" s="364"/>
      <c r="T528" s="364"/>
      <c r="U528" s="364"/>
      <c r="V528" s="364"/>
      <c r="W528" s="364"/>
      <c r="X528" s="364"/>
      <c r="Y528" s="364"/>
      <c r="Z528" s="364"/>
      <c r="AA528" s="364"/>
    </row>
    <row r="529" spans="1:27" s="362" customFormat="1" ht="14" customHeight="1">
      <c r="A529" s="342" t="s">
        <v>4573</v>
      </c>
      <c r="B529" s="364" t="s">
        <v>4592</v>
      </c>
      <c r="C529" s="189" t="s">
        <v>4593</v>
      </c>
      <c r="D529" s="364" t="s">
        <v>4592</v>
      </c>
      <c r="E529" s="364" t="s">
        <v>3455</v>
      </c>
      <c r="H529" s="364"/>
      <c r="I529" s="364"/>
      <c r="J529" s="364"/>
      <c r="K529" s="189"/>
      <c r="N529" s="364"/>
      <c r="O529" s="364"/>
      <c r="P529" s="364"/>
      <c r="Q529" s="364"/>
      <c r="R529" s="364"/>
      <c r="S529" s="364"/>
      <c r="T529" s="364"/>
      <c r="U529" s="364"/>
      <c r="V529" s="364"/>
      <c r="W529" s="364"/>
      <c r="X529" s="364"/>
      <c r="Y529" s="364"/>
      <c r="Z529" s="364"/>
      <c r="AA529" s="364"/>
    </row>
    <row r="530" spans="1:27" s="362" customFormat="1" ht="14" customHeight="1">
      <c r="A530" s="342" t="s">
        <v>4646</v>
      </c>
      <c r="B530" s="364"/>
      <c r="D530" s="364"/>
      <c r="E530" s="364"/>
      <c r="H530" s="364"/>
      <c r="I530" s="364"/>
      <c r="J530" s="364"/>
      <c r="N530" s="364"/>
      <c r="O530" s="364"/>
      <c r="P530" s="364"/>
      <c r="Q530" s="364"/>
      <c r="R530" s="364"/>
      <c r="S530" s="364"/>
      <c r="T530" s="364"/>
      <c r="U530" s="364"/>
      <c r="V530" s="364"/>
      <c r="W530" s="364"/>
      <c r="X530" s="364"/>
      <c r="Y530" s="364"/>
      <c r="Z530" s="364"/>
      <c r="AA530" s="364"/>
    </row>
    <row r="531" spans="1:27" s="362" customFormat="1" ht="14" customHeight="1">
      <c r="A531" s="342" t="s">
        <v>406</v>
      </c>
      <c r="B531" s="364" t="s">
        <v>2980</v>
      </c>
      <c r="D531" s="364"/>
      <c r="E531" s="364"/>
      <c r="H531" s="364"/>
      <c r="I531" s="364"/>
      <c r="J531" s="364"/>
      <c r="N531" s="364"/>
      <c r="O531" s="364"/>
      <c r="P531" s="364"/>
      <c r="Q531" s="364"/>
      <c r="R531" s="364"/>
      <c r="S531" s="364"/>
      <c r="T531" s="364"/>
      <c r="U531" s="364"/>
      <c r="V531" s="364"/>
      <c r="W531" s="364"/>
      <c r="X531" s="364"/>
      <c r="Y531" s="364"/>
      <c r="Z531" s="364"/>
      <c r="AA531" s="364"/>
    </row>
    <row r="532" spans="1:27" s="362" customFormat="1" ht="14" customHeight="1">
      <c r="A532" s="342" t="s">
        <v>4579</v>
      </c>
      <c r="B532" s="364" t="s">
        <v>3524</v>
      </c>
      <c r="C532" s="189" t="s">
        <v>3044</v>
      </c>
      <c r="D532" s="364"/>
      <c r="E532" s="364"/>
      <c r="H532" s="364"/>
      <c r="I532" s="364"/>
      <c r="J532" s="364"/>
      <c r="N532" s="364"/>
      <c r="O532" s="364"/>
      <c r="P532" s="364"/>
      <c r="Q532" s="364"/>
      <c r="R532" s="364"/>
      <c r="S532" s="364"/>
      <c r="T532" s="364"/>
      <c r="U532" s="364"/>
      <c r="V532" s="364"/>
      <c r="W532" s="364"/>
      <c r="X532" s="364"/>
      <c r="Y532" s="364"/>
      <c r="Z532" s="364"/>
      <c r="AA532" s="364"/>
    </row>
    <row r="533" spans="1:27" s="362" customFormat="1" ht="14" customHeight="1">
      <c r="A533" s="342" t="s">
        <v>4581</v>
      </c>
      <c r="B533" s="364" t="s">
        <v>2980</v>
      </c>
      <c r="C533" s="189"/>
      <c r="D533" s="364"/>
      <c r="E533" s="364"/>
      <c r="H533" s="364"/>
      <c r="I533" s="364"/>
      <c r="J533" s="364"/>
      <c r="N533" s="364"/>
      <c r="O533" s="364"/>
      <c r="P533" s="364"/>
      <c r="Q533" s="364"/>
      <c r="R533" s="364"/>
      <c r="S533" s="364"/>
      <c r="T533" s="364"/>
      <c r="U533" s="364"/>
      <c r="V533" s="364"/>
      <c r="W533" s="364"/>
      <c r="X533" s="364"/>
      <c r="Y533" s="364"/>
      <c r="Z533" s="364"/>
      <c r="AA533" s="364"/>
    </row>
    <row r="534" spans="1:27" s="362" customFormat="1" ht="14" customHeight="1">
      <c r="A534" s="342" t="s">
        <v>4654</v>
      </c>
      <c r="B534" s="364" t="s">
        <v>2980</v>
      </c>
      <c r="D534" s="364"/>
      <c r="E534" s="364"/>
      <c r="F534" s="189"/>
      <c r="H534" s="364"/>
      <c r="I534" s="364"/>
      <c r="J534" s="364"/>
      <c r="N534" s="364"/>
      <c r="O534" s="364"/>
      <c r="P534" s="364"/>
      <c r="Q534" s="364"/>
      <c r="R534" s="364"/>
      <c r="S534" s="364"/>
      <c r="T534" s="364"/>
      <c r="U534" s="364"/>
      <c r="V534" s="364"/>
      <c r="W534" s="364"/>
      <c r="X534" s="364"/>
      <c r="Y534" s="364"/>
      <c r="Z534" s="364"/>
      <c r="AA534" s="364"/>
    </row>
    <row r="535" spans="1:27" ht="15.75" customHeight="1">
      <c r="A535" s="83" t="s">
        <v>4702</v>
      </c>
      <c r="B535" s="380" t="s">
        <v>50</v>
      </c>
      <c r="C535" s="189" t="s">
        <v>4698</v>
      </c>
      <c r="D535" s="189" t="s">
        <v>50</v>
      </c>
      <c r="E535" s="189" t="s">
        <v>3372</v>
      </c>
      <c r="F535" s="189" t="s">
        <v>4701</v>
      </c>
      <c r="G535" s="189" t="s">
        <v>4701</v>
      </c>
      <c r="H535" s="189" t="s">
        <v>4700</v>
      </c>
      <c r="M535" s="189" t="s">
        <v>4699</v>
      </c>
    </row>
    <row r="536" spans="1:27" ht="15.75" customHeight="1">
      <c r="A536" s="83" t="s">
        <v>4716</v>
      </c>
      <c r="F536" s="189" t="s">
        <v>4713</v>
      </c>
    </row>
    <row r="537" spans="1:27" ht="15.75" customHeight="1">
      <c r="A537" s="83" t="s">
        <v>4726</v>
      </c>
      <c r="B537" s="380" t="s">
        <v>3524</v>
      </c>
    </row>
    <row r="538" spans="1:27" s="379" customFormat="1" ht="15.75" customHeight="1">
      <c r="A538" s="83" t="s">
        <v>417</v>
      </c>
      <c r="B538" s="380" t="s">
        <v>36</v>
      </c>
      <c r="C538" s="189" t="s">
        <v>3979</v>
      </c>
      <c r="D538" s="189" t="s">
        <v>36</v>
      </c>
      <c r="E538" s="189" t="s">
        <v>3608</v>
      </c>
    </row>
    <row r="539" spans="1:27" s="379" customFormat="1" ht="15.75" customHeight="1">
      <c r="A539" s="83" t="s">
        <v>4740</v>
      </c>
      <c r="B539" s="380"/>
      <c r="C539" s="189"/>
      <c r="D539" s="189"/>
      <c r="E539" s="189"/>
      <c r="M539" s="189" t="s">
        <v>4738</v>
      </c>
    </row>
    <row r="540" spans="1:27" s="379" customFormat="1" ht="15.75" customHeight="1">
      <c r="A540" s="83" t="s">
        <v>4027</v>
      </c>
      <c r="B540" s="380" t="s">
        <v>2980</v>
      </c>
      <c r="C540" s="189"/>
      <c r="D540" s="189"/>
      <c r="E540" s="189"/>
      <c r="M540" s="189"/>
    </row>
    <row r="541" spans="1:27" ht="15.75" customHeight="1">
      <c r="A541" s="83" t="s">
        <v>4755</v>
      </c>
      <c r="B541" s="385" t="s">
        <v>3524</v>
      </c>
    </row>
    <row r="542" spans="1:27" s="382" customFormat="1" ht="15.75" customHeight="1">
      <c r="A542" s="83" t="s">
        <v>4769</v>
      </c>
      <c r="B542" s="385" t="s">
        <v>3524</v>
      </c>
    </row>
    <row r="543" spans="1:27" s="382" customFormat="1" ht="15.75" customHeight="1">
      <c r="A543" s="83" t="s">
        <v>35</v>
      </c>
      <c r="B543" s="385" t="s">
        <v>3524</v>
      </c>
      <c r="G543" s="189" t="s">
        <v>4782</v>
      </c>
      <c r="J543" s="189" t="s">
        <v>4779</v>
      </c>
      <c r="K543" s="189" t="s">
        <v>661</v>
      </c>
    </row>
    <row r="544" spans="1:27" s="382" customFormat="1" ht="15.75" customHeight="1">
      <c r="A544" s="83" t="s">
        <v>277</v>
      </c>
      <c r="B544" s="385" t="s">
        <v>2980</v>
      </c>
    </row>
    <row r="545" spans="1:13" s="382" customFormat="1" ht="15.75" customHeight="1">
      <c r="A545" s="83" t="s">
        <v>4792</v>
      </c>
      <c r="B545" s="385" t="s">
        <v>2980</v>
      </c>
    </row>
    <row r="546" spans="1:13" s="389" customFormat="1" ht="15.75" customHeight="1">
      <c r="A546" s="83" t="s">
        <v>4802</v>
      </c>
      <c r="B546" s="390" t="s">
        <v>2980</v>
      </c>
    </row>
    <row r="547" spans="1:13" s="389" customFormat="1" ht="15.75" customHeight="1">
      <c r="A547" s="83" t="s">
        <v>4810</v>
      </c>
      <c r="B547" s="390" t="s">
        <v>2980</v>
      </c>
    </row>
    <row r="548" spans="1:13" s="389" customFormat="1" ht="15.75" customHeight="1">
      <c r="A548" s="83" t="s">
        <v>4820</v>
      </c>
      <c r="B548" s="390" t="s">
        <v>2980</v>
      </c>
    </row>
    <row r="549" spans="1:13" s="394" customFormat="1" ht="15.75" customHeight="1">
      <c r="A549" s="83" t="s">
        <v>4830</v>
      </c>
      <c r="B549" s="395"/>
      <c r="F549" s="394" t="s">
        <v>4829</v>
      </c>
      <c r="G549" s="394" t="s">
        <v>61</v>
      </c>
      <c r="M549" s="394" t="s">
        <v>4828</v>
      </c>
    </row>
    <row r="550" spans="1:13" s="394" customFormat="1" ht="15.75" customHeight="1">
      <c r="A550" s="83" t="s">
        <v>4838</v>
      </c>
      <c r="B550" s="395" t="s">
        <v>2980</v>
      </c>
    </row>
    <row r="551" spans="1:13" s="394" customFormat="1" ht="15.75" customHeight="1">
      <c r="A551" s="83" t="s">
        <v>4846</v>
      </c>
      <c r="B551" s="395" t="s">
        <v>2980</v>
      </c>
    </row>
    <row r="552" spans="1:13" s="394" customFormat="1" ht="15.75" customHeight="1">
      <c r="A552" s="83" t="s">
        <v>4853</v>
      </c>
      <c r="B552" s="395" t="s">
        <v>2980</v>
      </c>
    </row>
    <row r="553" spans="1:13" s="394" customFormat="1" ht="15.75" customHeight="1">
      <c r="A553" s="208" t="s">
        <v>4863</v>
      </c>
      <c r="B553" s="395" t="s">
        <v>2980</v>
      </c>
    </row>
    <row r="554" spans="1:13" s="394" customFormat="1" ht="15.75" customHeight="1">
      <c r="A554" s="208" t="s">
        <v>4870</v>
      </c>
      <c r="B554" s="395" t="s">
        <v>36</v>
      </c>
      <c r="C554" s="189" t="s">
        <v>3631</v>
      </c>
      <c r="D554" s="189" t="s">
        <v>36</v>
      </c>
      <c r="E554" s="189" t="s">
        <v>3979</v>
      </c>
    </row>
    <row r="555" spans="1:13" s="394" customFormat="1" ht="15.75" customHeight="1">
      <c r="A555" s="208" t="s">
        <v>4876</v>
      </c>
      <c r="B555" s="405" t="s">
        <v>2980</v>
      </c>
      <c r="C555" s="189"/>
      <c r="D555" s="189"/>
      <c r="E555" s="189"/>
    </row>
    <row r="556" spans="1:13" s="394" customFormat="1" ht="15.75" customHeight="1">
      <c r="A556" s="208" t="s">
        <v>4885</v>
      </c>
      <c r="B556" s="405" t="s">
        <v>2980</v>
      </c>
      <c r="C556" s="189"/>
      <c r="D556" s="189"/>
      <c r="E556" s="189"/>
    </row>
    <row r="557" spans="1:13" s="394" customFormat="1" ht="15.75" customHeight="1">
      <c r="A557" s="208" t="s">
        <v>4895</v>
      </c>
      <c r="B557" s="405" t="s">
        <v>2980</v>
      </c>
      <c r="C557" s="189"/>
      <c r="D557" s="189"/>
      <c r="E557" s="189"/>
    </row>
    <row r="558" spans="1:13" s="382" customFormat="1" ht="15.75" customHeight="1">
      <c r="A558" s="83" t="s">
        <v>4901</v>
      </c>
      <c r="B558" s="385" t="s">
        <v>4907</v>
      </c>
      <c r="C558" s="189" t="s">
        <v>3044</v>
      </c>
      <c r="D558" s="189" t="s">
        <v>4908</v>
      </c>
      <c r="E558" s="189" t="s">
        <v>4909</v>
      </c>
      <c r="J558" s="189" t="s">
        <v>735</v>
      </c>
      <c r="K558" s="189" t="s">
        <v>4906</v>
      </c>
    </row>
    <row r="559" spans="1:13" s="409" customFormat="1" ht="15.75" customHeight="1">
      <c r="A559" s="83" t="s">
        <v>4912</v>
      </c>
      <c r="B559" s="410" t="s">
        <v>3524</v>
      </c>
    </row>
    <row r="560" spans="1:13" s="412" customFormat="1" ht="15.75" customHeight="1">
      <c r="A560" s="83" t="s">
        <v>4918</v>
      </c>
      <c r="B560" s="414" t="s">
        <v>2980</v>
      </c>
      <c r="K560" s="189" t="s">
        <v>4930</v>
      </c>
    </row>
    <row r="561" spans="1:13" s="412" customFormat="1" ht="15.75" customHeight="1">
      <c r="A561" s="83" t="s">
        <v>4933</v>
      </c>
      <c r="B561" s="414" t="s">
        <v>4954</v>
      </c>
      <c r="C561" s="189" t="s">
        <v>4953</v>
      </c>
    </row>
    <row r="562" spans="1:13" s="412" customFormat="1" ht="15.75" customHeight="1">
      <c r="A562" s="83" t="s">
        <v>4937</v>
      </c>
      <c r="B562" s="414" t="s">
        <v>2980</v>
      </c>
    </row>
    <row r="563" spans="1:13" s="412" customFormat="1" ht="15.75" customHeight="1">
      <c r="A563" s="83" t="s">
        <v>4942</v>
      </c>
      <c r="B563" s="414" t="s">
        <v>2980</v>
      </c>
    </row>
    <row r="564" spans="1:13" s="412" customFormat="1" ht="15.75" customHeight="1">
      <c r="A564" s="83" t="s">
        <v>4957</v>
      </c>
      <c r="B564" s="414" t="s">
        <v>243</v>
      </c>
      <c r="C564" s="189" t="s">
        <v>1411</v>
      </c>
    </row>
    <row r="565" spans="1:13" s="416" customFormat="1" ht="15.75" customHeight="1">
      <c r="A565" s="208" t="s">
        <v>4963</v>
      </c>
      <c r="B565" s="405" t="s">
        <v>4982</v>
      </c>
      <c r="C565" s="189" t="s">
        <v>4983</v>
      </c>
      <c r="D565" s="189"/>
      <c r="E565" s="189"/>
    </row>
    <row r="566" spans="1:13" s="416" customFormat="1" ht="15.75" customHeight="1">
      <c r="A566" s="208" t="s">
        <v>4966</v>
      </c>
      <c r="B566" s="405" t="s">
        <v>2980</v>
      </c>
      <c r="C566" s="189"/>
      <c r="D566" s="189"/>
      <c r="E566" s="189"/>
    </row>
    <row r="567" spans="1:13" s="416" customFormat="1" ht="15.75" customHeight="1">
      <c r="A567" s="208" t="s">
        <v>4968</v>
      </c>
      <c r="B567" s="405" t="s">
        <v>2980</v>
      </c>
      <c r="C567" s="189"/>
      <c r="D567" s="189"/>
      <c r="E567" s="189"/>
    </row>
    <row r="568" spans="1:13" s="416" customFormat="1" ht="15.75" customHeight="1">
      <c r="A568" s="208" t="s">
        <v>4972</v>
      </c>
      <c r="B568" s="405" t="s">
        <v>2980</v>
      </c>
      <c r="C568" s="189"/>
      <c r="D568" s="189"/>
      <c r="E568" s="189"/>
    </row>
    <row r="569" spans="1:13" s="416" customFormat="1" ht="15.75" customHeight="1">
      <c r="A569" s="208" t="s">
        <v>4974</v>
      </c>
      <c r="B569" s="405"/>
      <c r="C569" s="189"/>
      <c r="D569" s="189"/>
      <c r="E569" s="189"/>
      <c r="M569" s="189" t="s">
        <v>4984</v>
      </c>
    </row>
    <row r="570" spans="1:13" s="416" customFormat="1" ht="15.75" customHeight="1">
      <c r="A570" s="208" t="s">
        <v>80</v>
      </c>
      <c r="B570" s="405" t="s">
        <v>3524</v>
      </c>
      <c r="C570" s="189" t="s">
        <v>1411</v>
      </c>
      <c r="D570" s="405" t="s">
        <v>3524</v>
      </c>
      <c r="E570" s="189" t="s">
        <v>4985</v>
      </c>
      <c r="M570" s="189"/>
    </row>
    <row r="571" spans="1:13" s="438" customFormat="1" ht="15.75" customHeight="1">
      <c r="A571" s="208" t="s">
        <v>5020</v>
      </c>
      <c r="B571" s="405"/>
      <c r="C571" s="189"/>
      <c r="D571" s="405"/>
      <c r="E571" s="189"/>
      <c r="F571" s="189" t="s">
        <v>5019</v>
      </c>
      <c r="G571" s="189" t="s">
        <v>5019</v>
      </c>
      <c r="M571" s="189"/>
    </row>
    <row r="572" spans="1:13" s="438" customFormat="1" ht="15.75" customHeight="1">
      <c r="A572" s="208" t="s">
        <v>5031</v>
      </c>
      <c r="B572" s="405" t="s">
        <v>2980</v>
      </c>
      <c r="C572" s="189"/>
      <c r="D572" s="405"/>
      <c r="E572" s="189"/>
      <c r="F572" s="189"/>
      <c r="G572" s="189"/>
      <c r="M572" s="189"/>
    </row>
    <row r="573" spans="1:13" s="438" customFormat="1" ht="15.75" customHeight="1">
      <c r="A573" s="208" t="s">
        <v>5038</v>
      </c>
      <c r="B573" s="405" t="s">
        <v>36</v>
      </c>
      <c r="C573" s="189" t="s">
        <v>5036</v>
      </c>
      <c r="D573" s="405" t="s">
        <v>50</v>
      </c>
      <c r="E573" s="189" t="s">
        <v>5037</v>
      </c>
      <c r="F573" s="189"/>
      <c r="G573" s="189"/>
      <c r="M573" s="189"/>
    </row>
    <row r="574" spans="1:13" s="438" customFormat="1" ht="15.75" customHeight="1">
      <c r="A574" s="208" t="s">
        <v>5048</v>
      </c>
      <c r="B574" s="405" t="s">
        <v>2980</v>
      </c>
      <c r="C574" s="189"/>
      <c r="D574" s="405"/>
      <c r="E574" s="189"/>
      <c r="F574" s="189"/>
      <c r="G574" s="189"/>
      <c r="M574" s="189"/>
    </row>
    <row r="575" spans="1:13" s="438" customFormat="1" ht="15.75" customHeight="1">
      <c r="A575" s="208" t="s">
        <v>5063</v>
      </c>
      <c r="B575" s="405" t="s">
        <v>3524</v>
      </c>
      <c r="C575" s="189"/>
      <c r="D575" s="405"/>
      <c r="E575" s="189"/>
      <c r="F575" s="189"/>
      <c r="G575" s="189"/>
      <c r="K575" s="189" t="s">
        <v>5082</v>
      </c>
      <c r="M575" s="189"/>
    </row>
    <row r="576" spans="1:13" s="445" customFormat="1" ht="15.75" customHeight="1">
      <c r="A576" s="208" t="s">
        <v>5084</v>
      </c>
      <c r="B576" s="405" t="s">
        <v>49</v>
      </c>
      <c r="C576" s="189"/>
      <c r="D576" s="405"/>
      <c r="E576" s="189"/>
      <c r="F576" s="189"/>
      <c r="G576" s="189"/>
      <c r="K576" s="189"/>
      <c r="M576" s="189"/>
    </row>
    <row r="577" spans="1:13" s="445" customFormat="1" ht="15.75" customHeight="1">
      <c r="A577" s="208" t="s">
        <v>5093</v>
      </c>
      <c r="B577" s="405" t="s">
        <v>2980</v>
      </c>
      <c r="C577" s="189"/>
      <c r="D577" s="405"/>
      <c r="E577" s="189"/>
      <c r="F577" s="189"/>
      <c r="G577" s="189"/>
      <c r="K577" s="189"/>
      <c r="M577" s="189"/>
    </row>
    <row r="578" spans="1:13" s="445" customFormat="1" ht="15.75" customHeight="1">
      <c r="A578" s="208" t="s">
        <v>5101</v>
      </c>
      <c r="B578" s="405" t="s">
        <v>2980</v>
      </c>
      <c r="C578" s="189"/>
      <c r="D578" s="405"/>
      <c r="E578" s="189"/>
      <c r="F578" s="189"/>
      <c r="G578" s="189"/>
      <c r="K578" s="189"/>
      <c r="M578" s="189"/>
    </row>
    <row r="579" spans="1:13" s="445" customFormat="1" ht="15.75" customHeight="1">
      <c r="A579" s="208" t="s">
        <v>5114</v>
      </c>
      <c r="B579" s="405" t="s">
        <v>36</v>
      </c>
      <c r="C579" s="189" t="s">
        <v>5110</v>
      </c>
      <c r="D579" s="405" t="s">
        <v>5111</v>
      </c>
      <c r="E579" s="189" t="s">
        <v>5112</v>
      </c>
      <c r="F579" s="189"/>
      <c r="G579" s="189"/>
      <c r="K579" s="189" t="s">
        <v>5109</v>
      </c>
      <c r="M579" s="189"/>
    </row>
    <row r="580" spans="1:13" s="445" customFormat="1" ht="15.75" customHeight="1">
      <c r="A580" s="208" t="s">
        <v>5122</v>
      </c>
      <c r="B580" s="405" t="s">
        <v>2980</v>
      </c>
      <c r="C580" s="189"/>
      <c r="D580" s="405"/>
      <c r="E580" s="189"/>
      <c r="F580" s="189"/>
      <c r="G580" s="189"/>
      <c r="K580" s="189"/>
      <c r="M580" s="189"/>
    </row>
    <row r="581" spans="1:13" s="445" customFormat="1" ht="15.75" customHeight="1">
      <c r="A581" s="83" t="s">
        <v>574</v>
      </c>
      <c r="B581" s="405" t="s">
        <v>2980</v>
      </c>
      <c r="C581" s="189"/>
      <c r="D581" s="405"/>
      <c r="E581" s="189"/>
      <c r="F581" s="189"/>
      <c r="G581" s="189"/>
      <c r="K581" s="189"/>
      <c r="M581" s="189"/>
    </row>
    <row r="582" spans="1:13" s="445" customFormat="1" ht="15.75" customHeight="1">
      <c r="A582" s="83" t="s">
        <v>5138</v>
      </c>
      <c r="B582" s="405" t="s">
        <v>36</v>
      </c>
      <c r="C582" s="189"/>
      <c r="D582" s="405"/>
      <c r="E582" s="189"/>
      <c r="F582" s="189"/>
      <c r="G582" s="189"/>
      <c r="K582" s="189"/>
      <c r="M582" s="189"/>
    </row>
    <row r="583" spans="1:13" s="445" customFormat="1" ht="15.75" customHeight="1">
      <c r="A583" s="83" t="s">
        <v>5145</v>
      </c>
      <c r="B583" s="405" t="s">
        <v>36</v>
      </c>
      <c r="C583" s="189"/>
      <c r="D583" s="405"/>
      <c r="E583" s="189"/>
      <c r="F583" s="189"/>
      <c r="G583" s="189"/>
      <c r="K583" s="189"/>
      <c r="M583" s="189"/>
    </row>
    <row r="584" spans="1:13" s="445" customFormat="1" ht="15.75" customHeight="1">
      <c r="A584" s="83" t="s">
        <v>5156</v>
      </c>
      <c r="B584" s="405" t="s">
        <v>2980</v>
      </c>
      <c r="C584" s="189"/>
      <c r="D584" s="405"/>
      <c r="E584" s="189"/>
      <c r="F584" s="189"/>
      <c r="G584" s="189"/>
      <c r="K584" s="189"/>
      <c r="M584" s="189"/>
    </row>
    <row r="585" spans="1:13" s="445" customFormat="1" ht="15.75" customHeight="1">
      <c r="A585" s="83" t="s">
        <v>5163</v>
      </c>
      <c r="B585" s="405" t="s">
        <v>36</v>
      </c>
      <c r="C585" s="189"/>
      <c r="D585" s="405"/>
      <c r="E585" s="189"/>
      <c r="F585" s="189"/>
      <c r="G585" s="189"/>
      <c r="K585" s="189"/>
      <c r="M585" s="189"/>
    </row>
    <row r="586" spans="1:13" s="445" customFormat="1" ht="15.75" customHeight="1">
      <c r="A586" s="83" t="s">
        <v>5169</v>
      </c>
      <c r="B586" s="405" t="s">
        <v>2980</v>
      </c>
      <c r="C586" s="189"/>
      <c r="D586" s="405"/>
      <c r="E586" s="189"/>
      <c r="F586" s="189"/>
      <c r="G586" s="189"/>
      <c r="K586" s="189"/>
      <c r="M586" s="189"/>
    </row>
    <row r="587" spans="1:13" s="445" customFormat="1" ht="15.75" customHeight="1">
      <c r="A587" s="83" t="s">
        <v>5177</v>
      </c>
      <c r="B587" s="405" t="s">
        <v>36</v>
      </c>
      <c r="C587" s="189"/>
      <c r="D587" s="405"/>
      <c r="E587" s="189"/>
      <c r="F587" s="189"/>
      <c r="G587" s="189"/>
      <c r="K587" s="189"/>
      <c r="M587" s="189"/>
    </row>
    <row r="588" spans="1:13" s="445" customFormat="1" ht="15.75" customHeight="1">
      <c r="A588" s="83" t="s">
        <v>5186</v>
      </c>
      <c r="B588" s="405" t="s">
        <v>5183</v>
      </c>
      <c r="C588" s="189"/>
      <c r="D588" s="405"/>
      <c r="E588" s="189"/>
      <c r="F588" s="189"/>
      <c r="G588" s="189"/>
      <c r="K588" s="189"/>
      <c r="M588" s="189"/>
    </row>
    <row r="589" spans="1:13" s="445" customFormat="1" ht="15.75" customHeight="1">
      <c r="A589" s="83" t="s">
        <v>4870</v>
      </c>
      <c r="B589" s="405" t="s">
        <v>36</v>
      </c>
      <c r="C589" s="189"/>
      <c r="D589" s="405" t="s">
        <v>36</v>
      </c>
      <c r="E589" s="189"/>
      <c r="F589" s="189"/>
      <c r="G589" s="189"/>
      <c r="K589" s="189"/>
      <c r="M589" s="189"/>
    </row>
    <row r="590" spans="1:13" s="466" customFormat="1" ht="15.75" customHeight="1">
      <c r="A590" s="83" t="s">
        <v>5201</v>
      </c>
      <c r="B590" s="405" t="s">
        <v>36</v>
      </c>
      <c r="C590" s="189"/>
      <c r="D590" s="405"/>
      <c r="E590" s="189"/>
      <c r="F590" s="189"/>
      <c r="G590" s="189"/>
      <c r="K590" s="189"/>
      <c r="M590" s="189"/>
    </row>
    <row r="591" spans="1:13" s="466" customFormat="1" ht="15.75" customHeight="1">
      <c r="A591" s="83" t="s">
        <v>5206</v>
      </c>
      <c r="B591" s="405" t="s">
        <v>50</v>
      </c>
      <c r="C591" s="189"/>
      <c r="D591" s="405"/>
      <c r="E591" s="189"/>
      <c r="F591" s="189"/>
      <c r="G591" s="189"/>
      <c r="K591" s="189"/>
      <c r="L591" s="189" t="s">
        <v>5372</v>
      </c>
      <c r="M591" s="189" t="s">
        <v>5373</v>
      </c>
    </row>
    <row r="592" spans="1:13" s="466" customFormat="1" ht="15.75" customHeight="1">
      <c r="A592" s="83" t="s">
        <v>5212</v>
      </c>
      <c r="B592" s="405" t="s">
        <v>36</v>
      </c>
      <c r="C592" s="189" t="s">
        <v>3372</v>
      </c>
      <c r="D592" s="405" t="s">
        <v>36</v>
      </c>
      <c r="E592" s="189" t="s">
        <v>5374</v>
      </c>
      <c r="F592" s="189"/>
      <c r="G592" s="189"/>
      <c r="K592" s="189" t="s">
        <v>5375</v>
      </c>
      <c r="L592" s="189"/>
      <c r="M592" s="189"/>
    </row>
    <row r="593" spans="1:13" s="466" customFormat="1" ht="15.75" customHeight="1">
      <c r="A593" s="83" t="s">
        <v>5217</v>
      </c>
      <c r="B593" s="405" t="s">
        <v>2980</v>
      </c>
      <c r="C593" s="189"/>
      <c r="D593" s="405"/>
      <c r="E593" s="189"/>
      <c r="F593" s="189"/>
      <c r="G593" s="189"/>
      <c r="K593" s="189"/>
      <c r="L593" s="189"/>
      <c r="M593" s="189"/>
    </row>
    <row r="595" spans="1:13" s="466" customFormat="1" ht="15.75" customHeight="1">
      <c r="A595" s="83" t="s">
        <v>5227</v>
      </c>
      <c r="B595" s="405" t="s">
        <v>2980</v>
      </c>
      <c r="C595" s="189"/>
      <c r="D595" s="405"/>
      <c r="E595" s="189"/>
      <c r="F595" s="189"/>
      <c r="G595" s="189"/>
      <c r="K595" s="189"/>
      <c r="L595" s="189"/>
      <c r="M595" s="189"/>
    </row>
    <row r="596" spans="1:13" s="466" customFormat="1" ht="15.75" customHeight="1">
      <c r="A596" s="83" t="s">
        <v>5232</v>
      </c>
      <c r="B596" s="405" t="s">
        <v>2980</v>
      </c>
      <c r="C596" s="189"/>
      <c r="D596" s="405"/>
      <c r="E596" s="189"/>
      <c r="F596" s="189"/>
      <c r="G596" s="189"/>
      <c r="K596" s="189"/>
      <c r="L596" s="189"/>
      <c r="M596" s="189"/>
    </row>
    <row r="597" spans="1:13" s="466" customFormat="1" ht="15.75" customHeight="1">
      <c r="A597" s="83" t="s">
        <v>5237</v>
      </c>
      <c r="B597" s="405" t="s">
        <v>2980</v>
      </c>
      <c r="C597" s="189"/>
      <c r="D597" s="405"/>
      <c r="E597" s="189"/>
      <c r="F597" s="189"/>
      <c r="G597" s="189"/>
      <c r="K597" s="189"/>
      <c r="L597" s="189"/>
      <c r="M597" s="189"/>
    </row>
    <row r="598" spans="1:13" s="466" customFormat="1" ht="15.75" customHeight="1">
      <c r="A598" s="83" t="s">
        <v>5238</v>
      </c>
      <c r="B598" s="405" t="s">
        <v>2980</v>
      </c>
      <c r="C598" s="189"/>
      <c r="D598" s="405"/>
      <c r="E598" s="189"/>
      <c r="F598" s="189"/>
      <c r="G598" s="189"/>
      <c r="K598" s="189"/>
      <c r="L598" s="189"/>
      <c r="M598" s="189"/>
    </row>
    <row r="599" spans="1:13" s="466" customFormat="1" ht="15.75" customHeight="1">
      <c r="A599" s="83" t="s">
        <v>5241</v>
      </c>
      <c r="B599" s="405" t="s">
        <v>2980</v>
      </c>
      <c r="C599" s="189"/>
      <c r="D599" s="405"/>
      <c r="E599" s="189"/>
      <c r="F599" s="189"/>
      <c r="G599" s="189"/>
      <c r="K599" s="189"/>
      <c r="L599" s="189"/>
      <c r="M599" s="189"/>
    </row>
    <row r="600" spans="1:13" s="466" customFormat="1" ht="15.75" customHeight="1">
      <c r="A600" s="83" t="s">
        <v>5247</v>
      </c>
      <c r="B600" s="405" t="s">
        <v>2980</v>
      </c>
      <c r="C600" s="189"/>
      <c r="D600" s="405"/>
      <c r="E600" s="189"/>
      <c r="F600" s="189"/>
      <c r="G600" s="189"/>
      <c r="K600" s="189"/>
      <c r="L600" s="189"/>
      <c r="M600" s="189"/>
    </row>
    <row r="601" spans="1:13" s="466" customFormat="1" ht="15.75" customHeight="1">
      <c r="A601" s="83" t="s">
        <v>5253</v>
      </c>
      <c r="B601" s="405" t="s">
        <v>3524</v>
      </c>
      <c r="C601" s="189" t="s">
        <v>1411</v>
      </c>
      <c r="D601" s="405" t="s">
        <v>211</v>
      </c>
      <c r="E601" s="189" t="s">
        <v>5036</v>
      </c>
      <c r="F601" s="189"/>
      <c r="G601" s="189"/>
      <c r="K601" s="189"/>
      <c r="L601" s="189"/>
      <c r="M601" s="189" t="s">
        <v>5376</v>
      </c>
    </row>
    <row r="602" spans="1:13" s="466" customFormat="1" ht="15.75" customHeight="1">
      <c r="A602" s="83" t="s">
        <v>5259</v>
      </c>
      <c r="B602" s="405" t="s">
        <v>2980</v>
      </c>
      <c r="C602" s="189"/>
      <c r="D602" s="405"/>
      <c r="E602" s="189"/>
      <c r="F602" s="189"/>
      <c r="G602" s="189"/>
      <c r="K602" s="189"/>
      <c r="L602" s="189"/>
      <c r="M602" s="189"/>
    </row>
    <row r="603" spans="1:13" s="466" customFormat="1" ht="15.75" customHeight="1">
      <c r="A603" s="83" t="s">
        <v>3500</v>
      </c>
      <c r="B603" s="405" t="s">
        <v>3524</v>
      </c>
      <c r="C603" s="189"/>
      <c r="D603" s="405"/>
      <c r="E603" s="189"/>
      <c r="F603" s="189"/>
      <c r="G603" s="189" t="s">
        <v>309</v>
      </c>
      <c r="K603" s="189"/>
      <c r="L603" s="189"/>
      <c r="M603" s="189" t="s">
        <v>5377</v>
      </c>
    </row>
    <row r="604" spans="1:13" s="466" customFormat="1" ht="15.75" customHeight="1">
      <c r="A604" s="83" t="s">
        <v>5265</v>
      </c>
      <c r="B604" s="405" t="s">
        <v>36</v>
      </c>
      <c r="C604" s="189"/>
      <c r="D604" s="405"/>
      <c r="E604" s="189"/>
      <c r="F604" s="189"/>
      <c r="G604" s="189"/>
      <c r="K604" s="189"/>
      <c r="L604" s="189"/>
      <c r="M604" s="189"/>
    </row>
    <row r="605" spans="1:13" s="466" customFormat="1" ht="15.75" customHeight="1">
      <c r="A605" s="83" t="s">
        <v>527</v>
      </c>
      <c r="B605" s="405" t="s">
        <v>2980</v>
      </c>
      <c r="C605" s="189"/>
      <c r="D605" s="405"/>
      <c r="E605" s="189"/>
      <c r="F605" s="189"/>
      <c r="G605" s="189"/>
      <c r="K605" s="189"/>
      <c r="L605" s="189"/>
      <c r="M605" s="189"/>
    </row>
    <row r="607" spans="1:13" s="466" customFormat="1" ht="15.75" customHeight="1">
      <c r="A607" s="83" t="s">
        <v>5281</v>
      </c>
      <c r="B607" s="405" t="s">
        <v>2980</v>
      </c>
      <c r="C607" s="189"/>
      <c r="D607" s="405"/>
      <c r="E607" s="189"/>
      <c r="F607" s="189"/>
      <c r="G607" s="189"/>
      <c r="K607" s="189"/>
      <c r="L607" s="189"/>
      <c r="M607" s="189"/>
    </row>
    <row r="608" spans="1:13" s="466" customFormat="1" ht="15.75" customHeight="1">
      <c r="A608" s="83" t="s">
        <v>5286</v>
      </c>
      <c r="B608" s="405" t="s">
        <v>2980</v>
      </c>
      <c r="C608" s="189"/>
      <c r="D608" s="405"/>
      <c r="E608" s="189"/>
      <c r="F608" s="189"/>
      <c r="G608" s="189"/>
      <c r="K608" s="189"/>
      <c r="L608" s="189"/>
      <c r="M608" s="189"/>
    </row>
    <row r="609" spans="1:27" s="466" customFormat="1" ht="15.75" customHeight="1">
      <c r="A609" s="83" t="s">
        <v>5291</v>
      </c>
      <c r="B609" s="405" t="s">
        <v>2980</v>
      </c>
      <c r="C609" s="189"/>
      <c r="D609" s="405"/>
      <c r="E609" s="189"/>
      <c r="F609" s="189"/>
      <c r="G609" s="189"/>
      <c r="K609" s="189"/>
      <c r="L609" s="189"/>
      <c r="M609" s="189"/>
    </row>
    <row r="610" spans="1:27" s="466" customFormat="1" ht="15.75" customHeight="1">
      <c r="A610" s="83" t="s">
        <v>5295</v>
      </c>
      <c r="B610" s="405" t="s">
        <v>4982</v>
      </c>
      <c r="C610" s="189"/>
      <c r="D610" s="405"/>
      <c r="E610" s="189"/>
      <c r="F610" s="189"/>
      <c r="G610" s="189"/>
      <c r="K610" s="189"/>
      <c r="L610" s="189"/>
      <c r="M610" s="189"/>
    </row>
    <row r="611" spans="1:27" s="466" customFormat="1" ht="15.75" customHeight="1">
      <c r="A611" s="83" t="s">
        <v>5299</v>
      </c>
      <c r="B611" s="405" t="s">
        <v>5378</v>
      </c>
      <c r="C611" s="189" t="s">
        <v>3491</v>
      </c>
      <c r="D611" s="405"/>
      <c r="E611" s="189"/>
      <c r="F611" s="189"/>
      <c r="G611" s="189" t="s">
        <v>5379</v>
      </c>
      <c r="K611" s="189"/>
      <c r="L611" s="189"/>
      <c r="M611" s="189"/>
    </row>
    <row r="612" spans="1:27" s="466" customFormat="1" ht="15.75" customHeight="1">
      <c r="A612" s="83" t="s">
        <v>5305</v>
      </c>
      <c r="B612" s="405" t="s">
        <v>2980</v>
      </c>
      <c r="C612" s="189"/>
      <c r="D612" s="405"/>
      <c r="E612" s="189"/>
      <c r="F612" s="189"/>
      <c r="G612" s="189"/>
      <c r="K612" s="189"/>
      <c r="L612" s="189"/>
      <c r="M612" s="189"/>
    </row>
    <row r="613" spans="1:27" s="466" customFormat="1" ht="15.75" customHeight="1">
      <c r="A613" s="83" t="s">
        <v>5310</v>
      </c>
      <c r="B613" s="405" t="s">
        <v>5380</v>
      </c>
      <c r="C613" s="189"/>
      <c r="D613" s="405"/>
      <c r="E613" s="189"/>
      <c r="F613" s="189"/>
      <c r="G613" s="189"/>
      <c r="J613" s="189" t="s">
        <v>735</v>
      </c>
      <c r="K613" s="189"/>
      <c r="L613" s="189"/>
      <c r="M613" s="189"/>
    </row>
    <row r="614" spans="1:27" s="466" customFormat="1" ht="15.75" customHeight="1">
      <c r="A614" s="83" t="s">
        <v>5316</v>
      </c>
      <c r="B614" s="405" t="s">
        <v>41</v>
      </c>
      <c r="C614" s="189"/>
      <c r="D614" s="405"/>
      <c r="E614" s="189"/>
      <c r="F614" s="189"/>
      <c r="G614" s="189"/>
      <c r="J614" s="189"/>
      <c r="K614" s="189"/>
      <c r="L614" s="189"/>
      <c r="M614" s="189"/>
    </row>
    <row r="615" spans="1:27" s="466" customFormat="1" ht="15.75" customHeight="1">
      <c r="A615" s="83" t="s">
        <v>5321</v>
      </c>
      <c r="B615" s="405" t="s">
        <v>36</v>
      </c>
      <c r="C615" s="189" t="s">
        <v>5381</v>
      </c>
      <c r="D615" s="405"/>
      <c r="E615" s="189"/>
      <c r="F615" s="189"/>
      <c r="G615" s="189"/>
      <c r="J615" s="189"/>
      <c r="K615" s="189"/>
      <c r="L615" s="189"/>
      <c r="M615" s="189"/>
    </row>
    <row r="616" spans="1:27" s="466" customFormat="1" ht="15.75" customHeight="1">
      <c r="A616" s="83" t="s">
        <v>5328</v>
      </c>
      <c r="B616" s="405" t="s">
        <v>36</v>
      </c>
      <c r="C616" s="189"/>
      <c r="D616" s="405"/>
      <c r="E616" s="189"/>
      <c r="F616" s="189"/>
      <c r="G616" s="189"/>
      <c r="J616" s="189"/>
      <c r="K616" s="189"/>
      <c r="L616" s="189"/>
      <c r="M616" s="189"/>
    </row>
    <row r="617" spans="1:27" s="466" customFormat="1" ht="15.75" customHeight="1">
      <c r="A617" s="83" t="s">
        <v>5333</v>
      </c>
      <c r="B617" s="405" t="s">
        <v>211</v>
      </c>
      <c r="C617" s="189" t="s">
        <v>5381</v>
      </c>
      <c r="D617" s="405" t="s">
        <v>243</v>
      </c>
      <c r="E617" s="189" t="s">
        <v>3372</v>
      </c>
      <c r="F617" s="189"/>
      <c r="G617" s="189"/>
      <c r="J617" s="189"/>
      <c r="K617" s="189" t="s">
        <v>5382</v>
      </c>
      <c r="L617" s="189"/>
      <c r="M617" s="189"/>
    </row>
    <row r="618" spans="1:27" s="466" customFormat="1" ht="15.75" customHeight="1">
      <c r="A618" s="83" t="s">
        <v>5339</v>
      </c>
      <c r="B618" s="405" t="s">
        <v>2980</v>
      </c>
      <c r="C618" s="189"/>
      <c r="D618" s="405"/>
      <c r="E618" s="189"/>
      <c r="F618" s="189"/>
      <c r="G618" s="189"/>
      <c r="J618" s="189"/>
      <c r="K618" s="189"/>
      <c r="L618" s="189"/>
      <c r="M618" s="189"/>
    </row>
    <row r="619" spans="1:27" s="466" customFormat="1" ht="15.75" customHeight="1">
      <c r="A619" s="83" t="s">
        <v>5345</v>
      </c>
      <c r="B619" s="405" t="s">
        <v>2980</v>
      </c>
      <c r="C619" s="189"/>
      <c r="D619" s="405"/>
      <c r="E619" s="189"/>
      <c r="F619" s="189"/>
      <c r="G619" s="189"/>
      <c r="J619" s="189"/>
      <c r="K619" s="189"/>
      <c r="L619" s="189"/>
      <c r="M619" s="189"/>
    </row>
    <row r="620" spans="1:27" s="466" customFormat="1" ht="15.75" customHeight="1">
      <c r="A620" s="83" t="s">
        <v>5383</v>
      </c>
      <c r="B620" s="405" t="s">
        <v>5384</v>
      </c>
      <c r="C620" s="189"/>
      <c r="D620" s="405"/>
      <c r="E620" s="189"/>
      <c r="F620" s="189"/>
      <c r="G620" s="189"/>
      <c r="J620" s="189"/>
      <c r="K620" s="189"/>
      <c r="L620" s="189"/>
      <c r="M620" s="189"/>
    </row>
    <row r="621" spans="1:27" s="466" customFormat="1" ht="15.75" customHeight="1">
      <c r="A621" s="208" t="s">
        <v>5356</v>
      </c>
      <c r="B621" s="405" t="s">
        <v>5385</v>
      </c>
      <c r="C621" s="189" t="s">
        <v>5386</v>
      </c>
      <c r="D621" s="405"/>
      <c r="E621" s="189"/>
      <c r="F621" s="189"/>
      <c r="G621" s="189"/>
      <c r="J621" s="189"/>
      <c r="K621" s="189"/>
      <c r="L621" s="189"/>
      <c r="M621" s="189"/>
    </row>
    <row r="622" spans="1:27" s="466" customFormat="1" ht="15.75" customHeight="1">
      <c r="A622" s="208" t="s">
        <v>5362</v>
      </c>
      <c r="B622" s="405" t="s">
        <v>523</v>
      </c>
      <c r="C622" s="189" t="s">
        <v>5387</v>
      </c>
      <c r="D622" s="405"/>
      <c r="E622" s="189"/>
      <c r="F622" s="189" t="s">
        <v>243</v>
      </c>
      <c r="G622" s="189" t="s">
        <v>243</v>
      </c>
      <c r="J622" s="189"/>
      <c r="K622" s="189">
        <v>12</v>
      </c>
      <c r="L622" s="189"/>
      <c r="M622" s="189"/>
    </row>
    <row r="623" spans="1:27" s="466" customFormat="1" ht="15.75" customHeight="1">
      <c r="A623" s="208" t="s">
        <v>5366</v>
      </c>
      <c r="B623" s="405" t="s">
        <v>36</v>
      </c>
      <c r="C623" s="189"/>
      <c r="D623" s="405"/>
      <c r="E623" s="189"/>
      <c r="F623" s="189"/>
      <c r="G623" s="189"/>
      <c r="J623" s="189"/>
      <c r="K623" s="189"/>
      <c r="L623" s="189"/>
      <c r="M623" s="189"/>
    </row>
    <row r="624" spans="1:27" ht="14.5">
      <c r="A624" s="83" t="s">
        <v>5470</v>
      </c>
      <c r="B624" s="93" t="s">
        <v>5465</v>
      </c>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row>
    <row r="625" spans="1:27" ht="14.5">
      <c r="A625" s="83" t="s">
        <v>5473</v>
      </c>
      <c r="B625" s="93" t="s">
        <v>2980</v>
      </c>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row>
    <row r="626" spans="1:27" s="479" customFormat="1" ht="14.5">
      <c r="A626" s="83" t="s">
        <v>5478</v>
      </c>
      <c r="B626" s="485" t="s">
        <v>219</v>
      </c>
      <c r="C626" s="485"/>
      <c r="D626" s="485"/>
      <c r="E626" s="485"/>
      <c r="F626" s="485"/>
      <c r="G626" s="485"/>
      <c r="H626" s="485"/>
      <c r="I626" s="485"/>
      <c r="J626" s="485"/>
      <c r="K626" s="485"/>
      <c r="L626" s="485"/>
      <c r="M626" s="485"/>
      <c r="N626" s="485"/>
      <c r="O626" s="485"/>
      <c r="P626" s="485"/>
      <c r="Q626" s="485"/>
      <c r="R626" s="485"/>
      <c r="S626" s="485"/>
      <c r="T626" s="485"/>
      <c r="U626" s="485"/>
      <c r="V626" s="485"/>
      <c r="W626" s="485"/>
      <c r="X626" s="485"/>
      <c r="Y626" s="485"/>
      <c r="Z626" s="485"/>
      <c r="AA626" s="485"/>
    </row>
    <row r="627" spans="1:27" s="479" customFormat="1" ht="14.5">
      <c r="A627" s="83" t="s">
        <v>5486</v>
      </c>
      <c r="B627" s="485" t="s">
        <v>2980</v>
      </c>
      <c r="C627" s="485"/>
      <c r="D627" s="485"/>
      <c r="E627" s="485"/>
      <c r="F627" s="485"/>
      <c r="G627" s="485"/>
      <c r="H627" s="485"/>
      <c r="I627" s="485"/>
      <c r="J627" s="485"/>
      <c r="K627" s="485"/>
      <c r="L627" s="485"/>
      <c r="M627" s="485"/>
      <c r="N627" s="485"/>
      <c r="O627" s="485"/>
      <c r="P627" s="485"/>
      <c r="Q627" s="485"/>
      <c r="R627" s="485"/>
      <c r="S627" s="485"/>
      <c r="T627" s="485"/>
      <c r="U627" s="485"/>
      <c r="V627" s="485"/>
      <c r="W627" s="485"/>
      <c r="X627" s="485"/>
      <c r="Y627" s="485"/>
      <c r="Z627" s="485"/>
      <c r="AA627" s="485"/>
    </row>
    <row r="628" spans="1:27" s="479" customFormat="1" ht="14.5">
      <c r="A628" s="83" t="s">
        <v>5493</v>
      </c>
      <c r="B628" s="485" t="s">
        <v>36</v>
      </c>
      <c r="C628" s="485"/>
      <c r="D628" s="485"/>
      <c r="E628" s="485"/>
      <c r="F628" s="485"/>
      <c r="G628" s="485"/>
      <c r="H628" s="485"/>
      <c r="I628" s="485"/>
      <c r="J628" s="485"/>
      <c r="K628" s="485"/>
      <c r="L628" s="485"/>
      <c r="M628" s="485"/>
      <c r="N628" s="485"/>
      <c r="O628" s="485"/>
      <c r="P628" s="485"/>
      <c r="Q628" s="485"/>
      <c r="R628" s="485"/>
      <c r="S628" s="485"/>
      <c r="T628" s="485"/>
      <c r="U628" s="485"/>
      <c r="V628" s="485"/>
      <c r="W628" s="485"/>
      <c r="X628" s="485"/>
      <c r="Y628" s="485"/>
      <c r="Z628" s="485"/>
      <c r="AA628" s="485"/>
    </row>
    <row r="629" spans="1:27" s="479" customFormat="1" ht="14.5">
      <c r="A629" s="83" t="s">
        <v>5503</v>
      </c>
      <c r="B629" s="485" t="s">
        <v>36</v>
      </c>
      <c r="C629" s="485"/>
      <c r="D629" s="485"/>
      <c r="E629" s="485"/>
      <c r="F629" s="485"/>
      <c r="G629" s="485"/>
      <c r="H629" s="485"/>
      <c r="I629" s="485"/>
      <c r="J629" s="485"/>
      <c r="K629" s="485"/>
      <c r="L629" s="485"/>
      <c r="M629" s="485"/>
      <c r="N629" s="485"/>
      <c r="O629" s="485"/>
      <c r="P629" s="485"/>
      <c r="Q629" s="485"/>
      <c r="R629" s="485"/>
      <c r="S629" s="485"/>
      <c r="T629" s="485"/>
      <c r="U629" s="485"/>
      <c r="V629" s="485"/>
      <c r="W629" s="485"/>
      <c r="X629" s="485"/>
      <c r="Y629" s="485"/>
      <c r="Z629" s="485"/>
      <c r="AA629" s="485"/>
    </row>
    <row r="630" spans="1:27" s="479" customFormat="1" ht="14.5">
      <c r="A630" s="83" t="s">
        <v>5508</v>
      </c>
      <c r="B630" s="485" t="s">
        <v>2980</v>
      </c>
      <c r="C630" s="485"/>
      <c r="D630" s="485"/>
      <c r="E630" s="485"/>
      <c r="F630" s="485"/>
      <c r="G630" s="485"/>
      <c r="H630" s="485"/>
      <c r="I630" s="485"/>
      <c r="J630" s="485"/>
      <c r="K630" s="485"/>
      <c r="L630" s="485"/>
      <c r="M630" s="485"/>
      <c r="N630" s="485"/>
      <c r="O630" s="485"/>
      <c r="P630" s="485"/>
      <c r="Q630" s="485"/>
      <c r="R630" s="485"/>
      <c r="S630" s="485"/>
      <c r="T630" s="485"/>
      <c r="U630" s="485"/>
      <c r="V630" s="485"/>
      <c r="W630" s="485"/>
      <c r="X630" s="485"/>
      <c r="Y630" s="485"/>
      <c r="Z630" s="485"/>
      <c r="AA630" s="485"/>
    </row>
    <row r="631" spans="1:27" s="479" customFormat="1" ht="14.5">
      <c r="A631" s="83" t="s">
        <v>5522</v>
      </c>
      <c r="B631" s="485" t="s">
        <v>5519</v>
      </c>
      <c r="C631" s="485" t="s">
        <v>5381</v>
      </c>
      <c r="D631" s="485"/>
      <c r="E631" s="485"/>
      <c r="F631" s="485"/>
      <c r="G631" s="485"/>
      <c r="H631" s="485"/>
      <c r="I631" s="485"/>
      <c r="J631" s="485" t="s">
        <v>5518</v>
      </c>
      <c r="K631" s="485" t="s">
        <v>5520</v>
      </c>
      <c r="L631" s="485"/>
      <c r="M631" s="485"/>
      <c r="N631" s="485"/>
      <c r="O631" s="485"/>
      <c r="P631" s="485"/>
      <c r="Q631" s="485"/>
      <c r="R631" s="485"/>
      <c r="S631" s="485"/>
      <c r="T631" s="485"/>
      <c r="U631" s="485"/>
      <c r="V631" s="485"/>
      <c r="W631" s="485"/>
      <c r="X631" s="485"/>
      <c r="Y631" s="485"/>
      <c r="Z631" s="485"/>
      <c r="AA631" s="485"/>
    </row>
    <row r="632" spans="1:27" s="479" customFormat="1" ht="14.5">
      <c r="A632" s="83" t="s">
        <v>5529</v>
      </c>
      <c r="B632" s="485" t="s">
        <v>2980</v>
      </c>
      <c r="C632" s="485"/>
      <c r="D632" s="485"/>
      <c r="E632" s="485"/>
      <c r="F632" s="485"/>
      <c r="G632" s="485"/>
      <c r="H632" s="485"/>
      <c r="I632" s="485"/>
      <c r="J632" s="485"/>
      <c r="K632" s="485"/>
      <c r="L632" s="485"/>
      <c r="M632" s="485"/>
      <c r="N632" s="485"/>
      <c r="O632" s="485"/>
      <c r="P632" s="485"/>
      <c r="Q632" s="485"/>
      <c r="R632" s="485"/>
      <c r="S632" s="485"/>
      <c r="T632" s="485"/>
      <c r="U632" s="485"/>
      <c r="V632" s="485"/>
      <c r="W632" s="485"/>
      <c r="X632" s="485"/>
      <c r="Y632" s="485"/>
      <c r="Z632" s="485"/>
      <c r="AA632" s="485"/>
    </row>
    <row r="633" spans="1:27" s="479" customFormat="1" ht="14.5">
      <c r="A633" s="83" t="s">
        <v>5535</v>
      </c>
      <c r="B633" s="485" t="s">
        <v>4178</v>
      </c>
      <c r="C633" s="485"/>
      <c r="D633" s="485"/>
      <c r="E633" s="485"/>
      <c r="F633" s="485"/>
      <c r="G633" s="485"/>
      <c r="H633" s="485"/>
      <c r="I633" s="485"/>
      <c r="J633" s="485"/>
      <c r="K633" s="485"/>
      <c r="L633" s="485"/>
      <c r="M633" s="485"/>
      <c r="N633" s="485"/>
      <c r="O633" s="485"/>
      <c r="P633" s="485"/>
      <c r="Q633" s="485"/>
      <c r="R633" s="485"/>
      <c r="S633" s="485"/>
      <c r="T633" s="485"/>
      <c r="U633" s="485"/>
      <c r="V633" s="485"/>
      <c r="W633" s="485"/>
      <c r="X633" s="485"/>
      <c r="Y633" s="485"/>
      <c r="Z633" s="485"/>
      <c r="AA633" s="485"/>
    </row>
    <row r="634" spans="1:27" s="479" customFormat="1" ht="14.5">
      <c r="A634" s="83" t="s">
        <v>5542</v>
      </c>
      <c r="B634" s="485" t="s">
        <v>2980</v>
      </c>
      <c r="C634" s="485"/>
      <c r="D634" s="485"/>
      <c r="E634" s="485"/>
      <c r="F634" s="485"/>
      <c r="G634" s="485"/>
      <c r="H634" s="485"/>
      <c r="I634" s="485"/>
      <c r="J634" s="485"/>
      <c r="K634" s="485"/>
      <c r="L634" s="485"/>
      <c r="M634" s="485"/>
      <c r="N634" s="485"/>
      <c r="O634" s="485"/>
      <c r="P634" s="485"/>
      <c r="Q634" s="485"/>
      <c r="R634" s="485"/>
      <c r="S634" s="485"/>
      <c r="T634" s="485"/>
      <c r="U634" s="485"/>
      <c r="V634" s="485"/>
      <c r="W634" s="485"/>
      <c r="X634" s="485"/>
      <c r="Y634" s="485"/>
      <c r="Z634" s="485"/>
      <c r="AA634" s="485"/>
    </row>
    <row r="635" spans="1:27" s="479" customFormat="1" ht="14.5">
      <c r="A635" s="83" t="s">
        <v>5548</v>
      </c>
      <c r="B635" s="485" t="s">
        <v>2980</v>
      </c>
      <c r="C635" s="485"/>
      <c r="D635" s="485"/>
      <c r="E635" s="485"/>
      <c r="F635" s="485"/>
      <c r="G635" s="485"/>
      <c r="H635" s="485"/>
      <c r="I635" s="485"/>
      <c r="J635" s="485"/>
      <c r="K635" s="485"/>
      <c r="L635" s="485"/>
      <c r="M635" s="485"/>
      <c r="N635" s="485"/>
      <c r="O635" s="485"/>
      <c r="P635" s="485"/>
      <c r="Q635" s="485"/>
      <c r="R635" s="485"/>
      <c r="S635" s="485"/>
      <c r="T635" s="485"/>
      <c r="U635" s="485"/>
      <c r="V635" s="485"/>
      <c r="W635" s="485"/>
      <c r="X635" s="485"/>
      <c r="Y635" s="485"/>
      <c r="Z635" s="485"/>
      <c r="AA635" s="485"/>
    </row>
    <row r="636" spans="1:27" s="479" customFormat="1" ht="14.5">
      <c r="A636" s="83" t="s">
        <v>395</v>
      </c>
      <c r="B636" s="485" t="s">
        <v>3524</v>
      </c>
      <c r="C636" s="485" t="s">
        <v>1411</v>
      </c>
      <c r="D636" s="485" t="s">
        <v>243</v>
      </c>
      <c r="E636" s="485" t="s">
        <v>5554</v>
      </c>
      <c r="F636" s="485"/>
      <c r="G636" s="485"/>
      <c r="H636" s="485"/>
      <c r="I636" s="485"/>
      <c r="J636" s="485"/>
      <c r="K636" s="485"/>
      <c r="L636" s="485"/>
      <c r="M636" s="485"/>
      <c r="N636" s="485"/>
      <c r="O636" s="485"/>
      <c r="P636" s="485"/>
      <c r="Q636" s="485"/>
      <c r="R636" s="485"/>
      <c r="S636" s="485"/>
      <c r="T636" s="485"/>
      <c r="U636" s="485"/>
      <c r="V636" s="485"/>
      <c r="W636" s="485"/>
      <c r="X636" s="485"/>
      <c r="Y636" s="485"/>
      <c r="Z636" s="485"/>
      <c r="AA636" s="485"/>
    </row>
    <row r="637" spans="1:27" s="479" customFormat="1" ht="14.5">
      <c r="A637" s="83" t="s">
        <v>5561</v>
      </c>
      <c r="B637" s="485" t="s">
        <v>36</v>
      </c>
      <c r="C637" s="485"/>
      <c r="D637" s="485"/>
      <c r="E637" s="485"/>
      <c r="F637" s="485"/>
      <c r="G637" s="485"/>
      <c r="H637" s="485"/>
      <c r="I637" s="485"/>
      <c r="J637" s="485"/>
      <c r="K637" s="485"/>
      <c r="L637" s="485"/>
      <c r="M637" s="485"/>
      <c r="N637" s="485"/>
      <c r="O637" s="485"/>
      <c r="P637" s="485"/>
      <c r="Q637" s="485"/>
      <c r="R637" s="485"/>
      <c r="S637" s="485"/>
      <c r="T637" s="485"/>
      <c r="U637" s="485"/>
      <c r="V637" s="485"/>
      <c r="W637" s="485"/>
      <c r="X637" s="485"/>
      <c r="Y637" s="485"/>
      <c r="Z637" s="485"/>
      <c r="AA637" s="485"/>
    </row>
    <row r="638" spans="1:27" s="479" customFormat="1" ht="14.5">
      <c r="A638" s="83" t="s">
        <v>5565</v>
      </c>
      <c r="B638" s="485" t="s">
        <v>2980</v>
      </c>
      <c r="C638" s="485"/>
      <c r="D638" s="485"/>
      <c r="E638" s="485"/>
      <c r="F638" s="485"/>
      <c r="G638" s="485"/>
      <c r="H638" s="485"/>
      <c r="I638" s="485"/>
      <c r="J638" s="485"/>
      <c r="K638" s="485"/>
      <c r="L638" s="485"/>
      <c r="M638" s="485"/>
      <c r="N638" s="485"/>
      <c r="O638" s="485"/>
      <c r="P638" s="485"/>
      <c r="Q638" s="485"/>
      <c r="R638" s="485"/>
      <c r="S638" s="485"/>
      <c r="T638" s="485"/>
      <c r="U638" s="485"/>
      <c r="V638" s="485"/>
      <c r="W638" s="485"/>
      <c r="X638" s="485"/>
      <c r="Y638" s="485"/>
      <c r="Z638" s="485"/>
      <c r="AA638" s="485"/>
    </row>
    <row r="639" spans="1:27" s="479" customFormat="1" ht="14.5">
      <c r="A639" s="83" t="s">
        <v>5577</v>
      </c>
      <c r="B639" s="485" t="s">
        <v>36</v>
      </c>
      <c r="C639" s="485" t="s">
        <v>5554</v>
      </c>
      <c r="D639" s="485" t="s">
        <v>36</v>
      </c>
      <c r="E639" s="485" t="s">
        <v>5572</v>
      </c>
      <c r="F639" s="485"/>
      <c r="G639" s="485"/>
      <c r="H639" s="485"/>
      <c r="I639" s="485"/>
      <c r="J639" s="485"/>
      <c r="K639" s="485"/>
      <c r="L639" s="485"/>
      <c r="M639" s="485"/>
      <c r="N639" s="485"/>
      <c r="O639" s="485"/>
      <c r="P639" s="485"/>
      <c r="Q639" s="485"/>
      <c r="R639" s="485"/>
      <c r="S639" s="485"/>
      <c r="T639" s="485"/>
      <c r="U639" s="485"/>
      <c r="V639" s="485"/>
      <c r="W639" s="485"/>
      <c r="X639" s="485"/>
      <c r="Y639" s="485"/>
      <c r="Z639" s="485"/>
      <c r="AA639" s="485"/>
    </row>
    <row r="640" spans="1:27" s="479" customFormat="1" ht="14.5">
      <c r="A640" s="83" t="s">
        <v>5578</v>
      </c>
      <c r="B640" s="485" t="s">
        <v>2980</v>
      </c>
      <c r="C640" s="485"/>
      <c r="D640" s="485"/>
      <c r="E640" s="485"/>
      <c r="F640" s="485"/>
      <c r="G640" s="485"/>
      <c r="H640" s="485"/>
      <c r="I640" s="485"/>
      <c r="J640" s="485"/>
      <c r="K640" s="485"/>
      <c r="L640" s="485"/>
      <c r="M640" s="485"/>
      <c r="N640" s="485"/>
      <c r="O640" s="485"/>
      <c r="P640" s="485"/>
      <c r="Q640" s="485"/>
      <c r="R640" s="485"/>
      <c r="S640" s="485"/>
      <c r="T640" s="485"/>
      <c r="U640" s="485"/>
      <c r="V640" s="485"/>
      <c r="W640" s="485"/>
      <c r="X640" s="485"/>
      <c r="Y640" s="485"/>
      <c r="Z640" s="485"/>
      <c r="AA640" s="485"/>
    </row>
    <row r="641" spans="1:27" s="479" customFormat="1" ht="14.5">
      <c r="A641" s="208" t="s">
        <v>5275</v>
      </c>
      <c r="B641" s="485" t="s">
        <v>309</v>
      </c>
      <c r="C641" s="485"/>
      <c r="D641" s="485"/>
      <c r="E641" s="485"/>
      <c r="F641" s="485"/>
      <c r="G641" s="485"/>
      <c r="H641" s="485"/>
      <c r="I641" s="485"/>
      <c r="J641" s="485" t="s">
        <v>5587</v>
      </c>
      <c r="K641" s="485" t="s">
        <v>5588</v>
      </c>
      <c r="L641" s="485"/>
      <c r="M641" s="485"/>
      <c r="N641" s="485"/>
      <c r="O641" s="485"/>
      <c r="P641" s="485"/>
      <c r="Q641" s="485"/>
      <c r="R641" s="485"/>
      <c r="S641" s="485"/>
      <c r="T641" s="485"/>
      <c r="U641" s="485"/>
      <c r="V641" s="485"/>
      <c r="W641" s="485"/>
      <c r="X641" s="485"/>
      <c r="Y641" s="485"/>
      <c r="Z641" s="485"/>
      <c r="AA641" s="485"/>
    </row>
    <row r="642" spans="1:27" s="479" customFormat="1" ht="14.5">
      <c r="A642" s="208" t="s">
        <v>5241</v>
      </c>
      <c r="B642" s="485"/>
      <c r="C642" s="485"/>
      <c r="D642" s="485"/>
      <c r="E642" s="485"/>
      <c r="F642" s="485"/>
      <c r="G642" s="485" t="s">
        <v>5601</v>
      </c>
      <c r="H642" s="485"/>
      <c r="I642" s="485"/>
      <c r="J642" s="485"/>
      <c r="K642" s="485" t="s">
        <v>5596</v>
      </c>
      <c r="L642" s="485"/>
      <c r="M642" s="485"/>
      <c r="N642" s="485"/>
      <c r="O642" s="485"/>
      <c r="P642" s="485"/>
      <c r="Q642" s="485"/>
      <c r="R642" s="485"/>
      <c r="S642" s="485"/>
      <c r="T642" s="485"/>
      <c r="U642" s="485"/>
      <c r="V642" s="485"/>
      <c r="W642" s="485"/>
      <c r="X642" s="485"/>
      <c r="Y642" s="485"/>
      <c r="Z642" s="485"/>
      <c r="AA642" s="485"/>
    </row>
    <row r="643" spans="1:27" s="479" customFormat="1" ht="14.5">
      <c r="A643" s="208" t="s">
        <v>5613</v>
      </c>
      <c r="B643" s="485" t="s">
        <v>2980</v>
      </c>
      <c r="C643" s="485"/>
      <c r="D643" s="485"/>
      <c r="E643" s="485"/>
      <c r="F643" s="485"/>
      <c r="G643" s="485"/>
      <c r="H643" s="485"/>
      <c r="I643" s="485"/>
      <c r="J643" s="485"/>
      <c r="K643" s="485"/>
      <c r="L643" s="485"/>
      <c r="M643" s="485"/>
      <c r="N643" s="485"/>
      <c r="O643" s="485"/>
      <c r="P643" s="485"/>
      <c r="Q643" s="485"/>
      <c r="R643" s="485"/>
      <c r="S643" s="485"/>
      <c r="T643" s="485"/>
      <c r="U643" s="485"/>
      <c r="V643" s="485"/>
      <c r="W643" s="485"/>
      <c r="X643" s="485"/>
      <c r="Y643" s="485"/>
      <c r="Z643" s="485"/>
      <c r="AA643" s="485"/>
    </row>
    <row r="644" spans="1:27" s="479" customFormat="1" ht="14.5">
      <c r="A644" s="208" t="s">
        <v>5614</v>
      </c>
      <c r="B644" s="485" t="s">
        <v>2980</v>
      </c>
      <c r="C644" s="485"/>
      <c r="D644" s="485"/>
      <c r="E644" s="485"/>
      <c r="F644" s="485"/>
      <c r="G644" s="485"/>
      <c r="H644" s="485"/>
      <c r="I644" s="485"/>
      <c r="J644" s="485"/>
      <c r="K644" s="485"/>
      <c r="L644" s="485"/>
      <c r="M644" s="485"/>
      <c r="N644" s="485"/>
      <c r="O644" s="485"/>
      <c r="P644" s="485"/>
      <c r="Q644" s="485"/>
      <c r="R644" s="485"/>
      <c r="S644" s="485"/>
      <c r="T644" s="485"/>
      <c r="U644" s="485"/>
      <c r="V644" s="485"/>
      <c r="W644" s="485"/>
      <c r="X644" s="485"/>
      <c r="Y644" s="485"/>
      <c r="Z644" s="485"/>
      <c r="AA644" s="485"/>
    </row>
    <row r="645" spans="1:27" ht="14.5">
      <c r="A645" s="208" t="s">
        <v>3500</v>
      </c>
      <c r="B645" s="472" t="s">
        <v>2980</v>
      </c>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row>
    <row r="646" spans="1:27" s="479" customFormat="1" ht="14.5">
      <c r="A646" s="208" t="s">
        <v>5632</v>
      </c>
      <c r="B646" s="485" t="s">
        <v>2980</v>
      </c>
      <c r="C646" s="485"/>
      <c r="D646" s="485"/>
      <c r="E646" s="485"/>
      <c r="F646" s="485"/>
      <c r="G646" s="485"/>
      <c r="H646" s="485"/>
      <c r="I646" s="485"/>
      <c r="J646" s="485"/>
      <c r="K646" s="485"/>
      <c r="L646" s="485"/>
      <c r="M646" s="485"/>
      <c r="N646" s="485"/>
      <c r="O646" s="485"/>
      <c r="P646" s="485"/>
      <c r="Q646" s="485"/>
      <c r="R646" s="485"/>
      <c r="S646" s="485"/>
      <c r="T646" s="485"/>
      <c r="U646" s="485"/>
      <c r="V646" s="485"/>
      <c r="W646" s="485"/>
      <c r="X646" s="485"/>
      <c r="Y646" s="485"/>
      <c r="Z646" s="485"/>
      <c r="AA646" s="485"/>
    </row>
    <row r="647" spans="1:27" s="479" customFormat="1" ht="14.5">
      <c r="A647" s="208" t="s">
        <v>5640</v>
      </c>
      <c r="B647" s="485" t="s">
        <v>2980</v>
      </c>
      <c r="C647" s="485"/>
      <c r="D647" s="485"/>
      <c r="E647" s="485"/>
      <c r="F647" s="485"/>
      <c r="G647" s="485"/>
      <c r="H647" s="485"/>
      <c r="I647" s="485"/>
      <c r="J647" s="485"/>
      <c r="K647" s="485"/>
      <c r="L647" s="485"/>
      <c r="M647" s="485"/>
      <c r="N647" s="485"/>
      <c r="O647" s="485"/>
      <c r="P647" s="485"/>
      <c r="Q647" s="485"/>
      <c r="R647" s="485"/>
      <c r="S647" s="485"/>
      <c r="T647" s="485"/>
      <c r="U647" s="485"/>
      <c r="V647" s="485"/>
      <c r="W647" s="485"/>
      <c r="X647" s="485"/>
      <c r="Y647" s="485"/>
      <c r="Z647" s="485"/>
      <c r="AA647" s="485"/>
    </row>
    <row r="648" spans="1:27" s="479" customFormat="1" ht="14.5">
      <c r="A648" s="208" t="s">
        <v>5647</v>
      </c>
      <c r="B648" s="485" t="s">
        <v>2980</v>
      </c>
      <c r="C648" s="485"/>
      <c r="D648" s="485"/>
      <c r="E648" s="485"/>
      <c r="F648" s="485"/>
      <c r="G648" s="485"/>
      <c r="H648" s="485"/>
      <c r="I648" s="485"/>
      <c r="J648" s="485"/>
      <c r="K648" s="485"/>
      <c r="L648" s="485"/>
      <c r="M648" s="485"/>
      <c r="N648" s="485"/>
      <c r="O648" s="485"/>
      <c r="P648" s="485"/>
      <c r="Q648" s="485"/>
      <c r="R648" s="485"/>
      <c r="S648" s="485"/>
      <c r="T648" s="485"/>
      <c r="U648" s="485"/>
      <c r="V648" s="485"/>
      <c r="W648" s="485"/>
      <c r="X648" s="485"/>
      <c r="Y648" s="485"/>
      <c r="Z648" s="485"/>
      <c r="AA648" s="485"/>
    </row>
    <row r="649" spans="1:27" s="479" customFormat="1" ht="14.5">
      <c r="A649" s="208" t="s">
        <v>5657</v>
      </c>
      <c r="B649" s="485" t="s">
        <v>5655</v>
      </c>
      <c r="C649" s="485" t="s">
        <v>1411</v>
      </c>
      <c r="D649" s="485"/>
      <c r="E649" s="485"/>
      <c r="F649" s="485"/>
      <c r="G649" s="485"/>
      <c r="H649" s="485"/>
      <c r="I649" s="485"/>
      <c r="J649" s="485"/>
      <c r="K649" s="485"/>
      <c r="L649" s="485"/>
      <c r="M649" s="485"/>
      <c r="N649" s="485"/>
      <c r="O649" s="485"/>
      <c r="P649" s="485"/>
      <c r="Q649" s="485"/>
      <c r="R649" s="485"/>
      <c r="S649" s="485"/>
      <c r="T649" s="485"/>
      <c r="U649" s="485"/>
      <c r="V649" s="485"/>
      <c r="W649" s="485"/>
      <c r="X649" s="485"/>
      <c r="Y649" s="485"/>
      <c r="Z649" s="485"/>
      <c r="AA649" s="485"/>
    </row>
    <row r="650" spans="1:27" s="479" customFormat="1" ht="14.5">
      <c r="A650" s="208"/>
      <c r="B650" s="485"/>
      <c r="C650" s="485"/>
      <c r="D650" s="485"/>
      <c r="E650" s="485"/>
      <c r="F650" s="485"/>
      <c r="G650" s="485"/>
      <c r="H650" s="485"/>
      <c r="I650" s="485"/>
      <c r="J650" s="485"/>
      <c r="K650" s="485"/>
      <c r="L650" s="485"/>
      <c r="M650" s="485"/>
      <c r="N650" s="485"/>
      <c r="O650" s="485"/>
      <c r="P650" s="485"/>
      <c r="Q650" s="485"/>
      <c r="R650" s="485"/>
      <c r="S650" s="485"/>
      <c r="T650" s="485"/>
      <c r="U650" s="485"/>
      <c r="V650" s="485"/>
      <c r="W650" s="485"/>
      <c r="X650" s="485"/>
      <c r="Y650" s="485"/>
      <c r="Z650" s="485"/>
      <c r="AA650" s="485"/>
    </row>
    <row r="651" spans="1:27" s="489" customFormat="1" ht="14.5">
      <c r="A651" s="208" t="s">
        <v>5665</v>
      </c>
      <c r="B651" s="493" t="s">
        <v>2980</v>
      </c>
      <c r="C651" s="493"/>
      <c r="D651" s="493"/>
      <c r="E651" s="493"/>
      <c r="F651" s="493"/>
      <c r="G651" s="493"/>
      <c r="H651" s="493"/>
      <c r="I651" s="493"/>
      <c r="J651" s="493"/>
      <c r="K651" s="493"/>
      <c r="L651" s="493"/>
      <c r="M651" s="493"/>
      <c r="N651" s="493"/>
      <c r="O651" s="493"/>
      <c r="P651" s="493"/>
      <c r="Q651" s="493"/>
      <c r="R651" s="493"/>
      <c r="S651" s="493"/>
      <c r="T651" s="493"/>
      <c r="U651" s="493"/>
      <c r="V651" s="493"/>
      <c r="W651" s="493"/>
      <c r="X651" s="493"/>
      <c r="Y651" s="493"/>
      <c r="Z651" s="493"/>
      <c r="AA651" s="493"/>
    </row>
    <row r="652" spans="1:27" s="501" customFormat="1" ht="14.5">
      <c r="A652" s="208" t="s">
        <v>4792</v>
      </c>
      <c r="B652" s="507" t="s">
        <v>5753</v>
      </c>
      <c r="C652" s="507" t="s">
        <v>5754</v>
      </c>
      <c r="D652" s="507"/>
      <c r="E652" s="507"/>
      <c r="F652" s="507"/>
      <c r="G652" s="507"/>
      <c r="H652" s="507"/>
      <c r="I652" s="507"/>
      <c r="J652" s="507"/>
      <c r="K652" s="507"/>
      <c r="L652" s="507"/>
      <c r="M652" s="507"/>
      <c r="N652" s="507"/>
      <c r="O652" s="507"/>
      <c r="P652" s="507"/>
      <c r="Q652" s="507"/>
      <c r="R652" s="507"/>
      <c r="S652" s="507"/>
      <c r="T652" s="507"/>
      <c r="U652" s="507"/>
      <c r="V652" s="507"/>
      <c r="W652" s="507"/>
      <c r="X652" s="507"/>
      <c r="Y652" s="507"/>
      <c r="Z652" s="507"/>
      <c r="AA652" s="507"/>
    </row>
    <row r="653" spans="1:27" s="489" customFormat="1" ht="14.5">
      <c r="A653" s="208" t="s">
        <v>5679</v>
      </c>
      <c r="B653" s="493" t="s">
        <v>5682</v>
      </c>
      <c r="C653" s="493" t="s">
        <v>5036</v>
      </c>
      <c r="D653" s="493" t="s">
        <v>5682</v>
      </c>
      <c r="E653" s="493" t="s">
        <v>5681</v>
      </c>
      <c r="F653" s="493" t="s">
        <v>3524</v>
      </c>
      <c r="G653" s="493" t="s">
        <v>243</v>
      </c>
      <c r="H653" s="493"/>
      <c r="I653" s="493"/>
      <c r="J653" s="493"/>
      <c r="K653" s="493" t="s">
        <v>5685</v>
      </c>
      <c r="L653" s="493"/>
      <c r="M653" s="493"/>
      <c r="N653" s="493"/>
      <c r="O653" s="493"/>
      <c r="P653" s="493"/>
      <c r="Q653" s="493"/>
      <c r="R653" s="493"/>
      <c r="S653" s="493"/>
      <c r="T653" s="493"/>
      <c r="U653" s="493"/>
      <c r="V653" s="493"/>
      <c r="W653" s="493"/>
      <c r="X653" s="493"/>
      <c r="Y653" s="493"/>
      <c r="Z653" s="493"/>
      <c r="AA653" s="493"/>
    </row>
    <row r="654" spans="1:27" s="501" customFormat="1" ht="14.5">
      <c r="A654" s="83" t="s">
        <v>5697</v>
      </c>
      <c r="B654" s="507" t="s">
        <v>50</v>
      </c>
      <c r="C654" s="507" t="s">
        <v>5726</v>
      </c>
      <c r="D654" s="507"/>
      <c r="E654" s="507"/>
      <c r="F654" s="507" t="s">
        <v>5728</v>
      </c>
      <c r="G654" s="507" t="s">
        <v>36</v>
      </c>
      <c r="H654" s="507"/>
      <c r="I654" s="507"/>
      <c r="J654" s="507" t="s">
        <v>735</v>
      </c>
      <c r="K654" s="507" t="s">
        <v>5727</v>
      </c>
      <c r="L654" s="507"/>
      <c r="M654" s="507"/>
      <c r="N654" s="507"/>
      <c r="O654" s="507"/>
      <c r="P654" s="507"/>
      <c r="Q654" s="507"/>
      <c r="R654" s="507"/>
      <c r="S654" s="507"/>
      <c r="T654" s="507"/>
      <c r="U654" s="507"/>
      <c r="V654" s="507"/>
      <c r="W654" s="507"/>
      <c r="X654" s="507"/>
      <c r="Y654" s="507"/>
      <c r="Z654" s="507"/>
      <c r="AA654" s="507"/>
    </row>
    <row r="655" spans="1:27" s="501" customFormat="1" ht="14.5">
      <c r="A655" s="83" t="s">
        <v>5700</v>
      </c>
      <c r="B655" s="507" t="s">
        <v>2980</v>
      </c>
      <c r="C655" s="507"/>
      <c r="D655" s="507"/>
      <c r="E655" s="507"/>
      <c r="F655" s="507"/>
      <c r="G655" s="507"/>
      <c r="H655" s="507"/>
      <c r="I655" s="507"/>
      <c r="J655" s="507"/>
      <c r="K655" s="507"/>
      <c r="L655" s="507"/>
      <c r="M655" s="507"/>
      <c r="N655" s="507"/>
      <c r="O655" s="507"/>
      <c r="P655" s="507"/>
      <c r="Q655" s="507"/>
      <c r="R655" s="507"/>
      <c r="S655" s="507"/>
      <c r="T655" s="507"/>
      <c r="U655" s="507"/>
      <c r="V655" s="507"/>
      <c r="W655" s="507"/>
      <c r="X655" s="507"/>
      <c r="Y655" s="507"/>
      <c r="Z655" s="507"/>
      <c r="AA655" s="507"/>
    </row>
    <row r="656" spans="1:27" s="501" customFormat="1" ht="14.5">
      <c r="A656" s="83" t="s">
        <v>5707</v>
      </c>
      <c r="B656" s="507" t="s">
        <v>2980</v>
      </c>
      <c r="C656" s="507"/>
      <c r="D656" s="507"/>
      <c r="E656" s="507"/>
      <c r="F656" s="507"/>
      <c r="G656" s="507"/>
      <c r="H656" s="507"/>
      <c r="I656" s="507"/>
      <c r="J656" s="507"/>
      <c r="K656" s="507"/>
      <c r="L656" s="507"/>
      <c r="M656" s="507"/>
      <c r="N656" s="507"/>
      <c r="O656" s="507"/>
      <c r="P656" s="507"/>
      <c r="Q656" s="507"/>
      <c r="R656" s="507"/>
      <c r="S656" s="507"/>
      <c r="T656" s="507"/>
      <c r="U656" s="507"/>
      <c r="V656" s="507"/>
      <c r="W656" s="507"/>
      <c r="X656" s="507"/>
      <c r="Y656" s="507"/>
      <c r="Z656" s="507"/>
      <c r="AA656" s="507"/>
    </row>
    <row r="657" spans="1:27" s="501" customFormat="1" ht="14.5">
      <c r="A657" s="83" t="s">
        <v>5741</v>
      </c>
      <c r="B657" s="507" t="s">
        <v>2865</v>
      </c>
      <c r="C657" s="507"/>
      <c r="D657" s="507"/>
      <c r="E657" s="507"/>
      <c r="F657" s="507"/>
      <c r="G657" s="507"/>
      <c r="H657" s="507"/>
      <c r="I657" s="507"/>
      <c r="J657" s="507"/>
      <c r="K657" s="507"/>
      <c r="L657" s="507"/>
      <c r="M657" s="507"/>
      <c r="N657" s="507"/>
      <c r="O657" s="507"/>
      <c r="P657" s="507"/>
      <c r="Q657" s="507"/>
      <c r="R657" s="507"/>
      <c r="S657" s="507"/>
      <c r="T657" s="507"/>
      <c r="U657" s="507"/>
      <c r="V657" s="507"/>
      <c r="W657" s="507"/>
      <c r="X657" s="507"/>
      <c r="Y657" s="507"/>
      <c r="Z657" s="507"/>
      <c r="AA657" s="507"/>
    </row>
    <row r="658" spans="1:27" s="501" customFormat="1" ht="14.5">
      <c r="A658" s="83" t="s">
        <v>5742</v>
      </c>
      <c r="B658" s="507" t="s">
        <v>550</v>
      </c>
      <c r="C658" s="507"/>
      <c r="D658" s="507"/>
      <c r="E658" s="507"/>
      <c r="F658" s="507"/>
      <c r="G658" s="507"/>
      <c r="H658" s="507"/>
      <c r="I658" s="507"/>
      <c r="J658" s="507"/>
      <c r="K658" s="507"/>
      <c r="L658" s="507"/>
      <c r="M658" s="507"/>
      <c r="N658" s="507"/>
      <c r="O658" s="507"/>
      <c r="P658" s="507"/>
      <c r="Q658" s="507"/>
      <c r="R658" s="507"/>
      <c r="S658" s="507"/>
      <c r="T658" s="507"/>
      <c r="U658" s="507"/>
      <c r="V658" s="507"/>
      <c r="W658" s="507"/>
      <c r="X658" s="507"/>
      <c r="Y658" s="507"/>
      <c r="Z658" s="507"/>
      <c r="AA658" s="507"/>
    </row>
    <row r="659" spans="1:27" s="501" customFormat="1" ht="14.5">
      <c r="A659" s="83" t="s">
        <v>5714</v>
      </c>
      <c r="B659" s="507" t="s">
        <v>2980</v>
      </c>
      <c r="C659" s="507"/>
      <c r="D659" s="507"/>
      <c r="E659" s="507"/>
      <c r="F659" s="507"/>
      <c r="G659" s="507"/>
      <c r="H659" s="507"/>
      <c r="I659" s="507"/>
      <c r="J659" s="507"/>
      <c r="K659" s="507"/>
      <c r="L659" s="507"/>
      <c r="M659" s="507"/>
      <c r="N659" s="507"/>
      <c r="O659" s="507"/>
      <c r="P659" s="507"/>
      <c r="Q659" s="507"/>
      <c r="R659" s="507"/>
      <c r="S659" s="507"/>
      <c r="T659" s="507"/>
      <c r="U659" s="507"/>
      <c r="V659" s="507"/>
      <c r="W659" s="507"/>
      <c r="X659" s="507"/>
      <c r="Y659" s="507"/>
      <c r="Z659" s="507"/>
      <c r="AA659" s="507"/>
    </row>
    <row r="660" spans="1:27" s="501" customFormat="1" ht="14.5">
      <c r="A660" s="83" t="s">
        <v>5722</v>
      </c>
      <c r="B660" s="507" t="s">
        <v>5748</v>
      </c>
      <c r="C660" s="507"/>
      <c r="D660" s="507"/>
      <c r="E660" s="507"/>
      <c r="F660" s="507"/>
      <c r="G660" s="507"/>
      <c r="H660" s="507"/>
      <c r="I660" s="507"/>
      <c r="J660" s="507"/>
      <c r="K660" s="507"/>
      <c r="L660" s="507"/>
      <c r="M660" s="507"/>
      <c r="N660" s="507"/>
      <c r="O660" s="507"/>
      <c r="P660" s="507"/>
      <c r="Q660" s="507"/>
      <c r="R660" s="507"/>
      <c r="S660" s="507"/>
      <c r="T660" s="507"/>
      <c r="U660" s="507"/>
      <c r="V660" s="507"/>
      <c r="W660" s="507"/>
      <c r="X660" s="507"/>
      <c r="Y660" s="507"/>
      <c r="Z660" s="507"/>
      <c r="AA660" s="507"/>
    </row>
    <row r="661" spans="1:27" s="509" customFormat="1" ht="14.5">
      <c r="A661" s="83" t="s">
        <v>5770</v>
      </c>
      <c r="B661" s="515" t="s">
        <v>2980</v>
      </c>
      <c r="C661" s="515"/>
      <c r="D661" s="515"/>
      <c r="E661" s="515"/>
      <c r="F661" s="515"/>
      <c r="G661" s="515"/>
      <c r="H661" s="515"/>
      <c r="I661" s="515"/>
      <c r="J661" s="515"/>
      <c r="K661" s="515"/>
      <c r="L661" s="515"/>
      <c r="M661" s="515"/>
      <c r="N661" s="515"/>
      <c r="O661" s="515"/>
      <c r="P661" s="515"/>
      <c r="Q661" s="515"/>
      <c r="R661" s="515"/>
      <c r="S661" s="515"/>
      <c r="T661" s="515"/>
      <c r="U661" s="515"/>
      <c r="V661" s="515"/>
      <c r="W661" s="515"/>
      <c r="X661" s="515"/>
      <c r="Y661" s="515"/>
      <c r="Z661" s="515"/>
      <c r="AA661" s="515"/>
    </row>
    <row r="662" spans="1:27" s="509" customFormat="1" ht="14.5">
      <c r="A662" s="83" t="s">
        <v>5776</v>
      </c>
      <c r="B662" s="515" t="s">
        <v>2980</v>
      </c>
      <c r="C662" s="515"/>
      <c r="D662" s="515"/>
      <c r="E662" s="515"/>
      <c r="F662" s="515"/>
      <c r="G662" s="515"/>
      <c r="H662" s="515"/>
      <c r="I662" s="515"/>
      <c r="J662" s="515"/>
      <c r="K662" s="515"/>
      <c r="L662" s="515"/>
      <c r="M662" s="515"/>
      <c r="N662" s="515"/>
      <c r="O662" s="515"/>
      <c r="P662" s="515"/>
      <c r="Q662" s="515"/>
      <c r="R662" s="515"/>
      <c r="S662" s="515"/>
      <c r="T662" s="515"/>
      <c r="U662" s="515"/>
      <c r="V662" s="515"/>
      <c r="W662" s="515"/>
      <c r="X662" s="515"/>
      <c r="Y662" s="515"/>
      <c r="Z662" s="515"/>
      <c r="AA662" s="515"/>
    </row>
    <row r="663" spans="1:27" s="509" customFormat="1" ht="14.5">
      <c r="A663" s="83" t="s">
        <v>5786</v>
      </c>
      <c r="B663" s="515" t="s">
        <v>2980</v>
      </c>
      <c r="C663" s="515"/>
      <c r="D663" s="515"/>
      <c r="E663" s="515"/>
      <c r="F663" s="515"/>
      <c r="G663" s="515"/>
      <c r="H663" s="515"/>
      <c r="I663" s="515"/>
      <c r="J663" s="515"/>
      <c r="K663" s="515"/>
      <c r="L663" s="515"/>
      <c r="M663" s="515"/>
      <c r="N663" s="515"/>
      <c r="O663" s="515"/>
      <c r="P663" s="515"/>
      <c r="Q663" s="515"/>
      <c r="R663" s="515"/>
      <c r="S663" s="515"/>
      <c r="T663" s="515"/>
      <c r="U663" s="515"/>
      <c r="V663" s="515"/>
      <c r="W663" s="515"/>
      <c r="X663" s="515"/>
      <c r="Y663" s="515"/>
      <c r="Z663" s="515"/>
      <c r="AA663" s="515"/>
    </row>
    <row r="664" spans="1:27" s="509" customFormat="1" ht="14.5">
      <c r="A664" s="83" t="s">
        <v>5795</v>
      </c>
      <c r="B664" s="515" t="s">
        <v>5793</v>
      </c>
      <c r="C664" s="515"/>
      <c r="D664" s="515"/>
      <c r="E664" s="515"/>
      <c r="F664" s="515"/>
      <c r="G664" s="515"/>
      <c r="H664" s="515"/>
      <c r="I664" s="515"/>
      <c r="J664" s="515"/>
      <c r="K664" s="515"/>
      <c r="L664" s="515"/>
      <c r="M664" s="515"/>
      <c r="N664" s="515"/>
      <c r="O664" s="515"/>
      <c r="P664" s="515"/>
      <c r="Q664" s="515"/>
      <c r="R664" s="515"/>
      <c r="S664" s="515"/>
      <c r="T664" s="515"/>
      <c r="U664" s="515"/>
      <c r="V664" s="515"/>
      <c r="W664" s="515"/>
      <c r="X664" s="515"/>
      <c r="Y664" s="515"/>
      <c r="Z664" s="515"/>
      <c r="AA664" s="515"/>
    </row>
    <row r="665" spans="1:27" s="509" customFormat="1" ht="14.5">
      <c r="A665" s="83" t="s">
        <v>5806</v>
      </c>
      <c r="B665" s="515" t="s">
        <v>5801</v>
      </c>
      <c r="C665" s="515" t="s">
        <v>5036</v>
      </c>
      <c r="D665" s="515" t="s">
        <v>5804</v>
      </c>
      <c r="E665" s="515" t="s">
        <v>5805</v>
      </c>
      <c r="F665" s="515"/>
      <c r="G665" s="515"/>
      <c r="H665" s="515"/>
      <c r="I665" s="515"/>
      <c r="J665" s="515" t="s">
        <v>1283</v>
      </c>
      <c r="K665" s="493" t="s">
        <v>5802</v>
      </c>
      <c r="L665" s="515"/>
      <c r="M665" s="515"/>
      <c r="N665" s="515"/>
      <c r="O665" s="515"/>
      <c r="P665" s="515"/>
      <c r="Q665" s="515"/>
      <c r="R665" s="515"/>
      <c r="S665" s="515"/>
      <c r="T665" s="515"/>
      <c r="U665" s="515"/>
      <c r="V665" s="515"/>
      <c r="W665" s="515"/>
      <c r="X665" s="515"/>
      <c r="Y665" s="515"/>
      <c r="Z665" s="515"/>
      <c r="AA665" s="515"/>
    </row>
    <row r="666" spans="1:27" s="509" customFormat="1" ht="14.5">
      <c r="A666" s="83" t="s">
        <v>5817</v>
      </c>
      <c r="B666" s="515" t="s">
        <v>2980</v>
      </c>
      <c r="C666" s="515"/>
      <c r="D666" s="515"/>
      <c r="E666" s="515"/>
      <c r="F666" s="515"/>
      <c r="G666" s="515"/>
      <c r="H666" s="515"/>
      <c r="I666" s="515"/>
      <c r="J666" s="515"/>
      <c r="K666" s="515"/>
      <c r="L666" s="515"/>
      <c r="M666" s="515"/>
      <c r="N666" s="515"/>
      <c r="O666" s="515"/>
      <c r="P666" s="515"/>
      <c r="Q666" s="515"/>
      <c r="R666" s="515"/>
      <c r="S666" s="515"/>
      <c r="T666" s="515"/>
      <c r="U666" s="515"/>
      <c r="V666" s="515"/>
      <c r="W666" s="515"/>
      <c r="X666" s="515"/>
      <c r="Y666" s="515"/>
      <c r="Z666" s="515"/>
      <c r="AA666" s="515"/>
    </row>
    <row r="667" spans="1:27" s="509" customFormat="1" ht="14.5">
      <c r="A667" s="83" t="s">
        <v>5828</v>
      </c>
      <c r="B667" s="515" t="s">
        <v>3524</v>
      </c>
      <c r="C667" s="515"/>
      <c r="D667" s="515"/>
      <c r="E667" s="515"/>
      <c r="F667" s="515"/>
      <c r="G667" s="515"/>
      <c r="H667" s="515"/>
      <c r="I667" s="515"/>
      <c r="J667" s="515"/>
      <c r="K667" s="515" t="s">
        <v>5826</v>
      </c>
      <c r="L667" s="515"/>
      <c r="M667" s="515"/>
      <c r="N667" s="515"/>
      <c r="O667" s="515"/>
      <c r="P667" s="515"/>
      <c r="Q667" s="515"/>
      <c r="R667" s="515"/>
      <c r="S667" s="515"/>
      <c r="T667" s="515"/>
      <c r="U667" s="515"/>
      <c r="V667" s="515"/>
      <c r="W667" s="515"/>
      <c r="X667" s="515"/>
      <c r="Y667" s="515"/>
      <c r="Z667" s="515"/>
      <c r="AA667" s="515"/>
    </row>
    <row r="668" spans="1:27" s="509" customFormat="1" ht="14.5">
      <c r="A668" s="83" t="s">
        <v>5839</v>
      </c>
      <c r="B668" s="515" t="s">
        <v>5846</v>
      </c>
      <c r="C668" s="515" t="s">
        <v>5836</v>
      </c>
      <c r="D668" s="515"/>
      <c r="E668" s="515"/>
      <c r="F668" s="515"/>
      <c r="G668" s="515"/>
      <c r="H668" s="515"/>
      <c r="I668" s="515"/>
      <c r="J668" s="515"/>
      <c r="K668" s="515"/>
      <c r="L668" s="515"/>
      <c r="M668" s="515"/>
      <c r="N668" s="515"/>
      <c r="O668" s="515"/>
      <c r="P668" s="515"/>
      <c r="Q668" s="515"/>
      <c r="R668" s="515"/>
      <c r="S668" s="515"/>
      <c r="T668" s="515"/>
      <c r="U668" s="515"/>
      <c r="V668" s="515"/>
      <c r="W668" s="515"/>
      <c r="X668" s="515"/>
      <c r="Y668" s="515"/>
      <c r="Z668" s="515"/>
      <c r="AA668" s="515"/>
    </row>
    <row r="669" spans="1:27" s="509" customFormat="1" ht="14.5">
      <c r="A669" s="83" t="s">
        <v>5851</v>
      </c>
      <c r="B669" s="515" t="s">
        <v>5850</v>
      </c>
      <c r="C669" s="515"/>
      <c r="D669" s="515"/>
      <c r="E669" s="515"/>
      <c r="F669" s="515"/>
      <c r="G669" s="515"/>
      <c r="H669" s="515"/>
      <c r="I669" s="515"/>
      <c r="J669" s="515"/>
      <c r="K669" s="515"/>
      <c r="L669" s="515"/>
      <c r="M669" s="515"/>
      <c r="N669" s="515"/>
      <c r="O669" s="515"/>
      <c r="P669" s="515"/>
      <c r="Q669" s="515"/>
      <c r="R669" s="515"/>
      <c r="S669" s="515"/>
      <c r="T669" s="515"/>
      <c r="U669" s="515"/>
      <c r="V669" s="515"/>
      <c r="W669" s="515"/>
      <c r="X669" s="515"/>
      <c r="Y669" s="515"/>
      <c r="Z669" s="515"/>
      <c r="AA669" s="515"/>
    </row>
    <row r="670" spans="1:27" s="509" customFormat="1" ht="14.5">
      <c r="A670" s="83" t="s">
        <v>5862</v>
      </c>
      <c r="B670" s="515" t="s">
        <v>2980</v>
      </c>
      <c r="C670" s="515"/>
      <c r="D670" s="515"/>
      <c r="E670" s="515"/>
      <c r="F670" s="515"/>
      <c r="G670" s="515"/>
      <c r="H670" s="515"/>
      <c r="I670" s="515"/>
      <c r="J670" s="515"/>
      <c r="K670" s="515"/>
      <c r="L670" s="515"/>
      <c r="M670" s="515"/>
      <c r="N670" s="515"/>
      <c r="O670" s="515"/>
      <c r="P670" s="515"/>
      <c r="Q670" s="515"/>
      <c r="R670" s="515"/>
      <c r="S670" s="515"/>
      <c r="T670" s="515"/>
      <c r="U670" s="515"/>
      <c r="V670" s="515"/>
      <c r="W670" s="515"/>
      <c r="X670" s="515"/>
      <c r="Y670" s="515"/>
      <c r="Z670" s="515"/>
      <c r="AA670" s="515"/>
    </row>
    <row r="671" spans="1:27" s="509" customFormat="1" ht="14.5">
      <c r="A671" s="83" t="s">
        <v>5869</v>
      </c>
      <c r="B671" s="515" t="s">
        <v>2980</v>
      </c>
      <c r="C671" s="515"/>
      <c r="D671" s="515"/>
      <c r="E671" s="515"/>
      <c r="F671" s="515"/>
      <c r="G671" s="515"/>
      <c r="H671" s="515"/>
      <c r="I671" s="515"/>
      <c r="J671" s="515"/>
      <c r="K671" s="515"/>
      <c r="L671" s="515"/>
      <c r="M671" s="515"/>
      <c r="N671" s="515"/>
      <c r="O671" s="515"/>
      <c r="P671" s="515"/>
      <c r="Q671" s="515"/>
      <c r="R671" s="515"/>
      <c r="S671" s="515"/>
      <c r="T671" s="515"/>
      <c r="U671" s="515"/>
      <c r="V671" s="515"/>
      <c r="W671" s="515"/>
      <c r="X671" s="515"/>
      <c r="Y671" s="515"/>
      <c r="Z671" s="515"/>
      <c r="AA671" s="515"/>
    </row>
    <row r="672" spans="1:27" s="489" customFormat="1" ht="14.5">
      <c r="A672" s="208" t="s">
        <v>5876</v>
      </c>
      <c r="B672" s="493" t="s">
        <v>36</v>
      </c>
      <c r="C672" s="493" t="s">
        <v>5899</v>
      </c>
      <c r="D672" s="493" t="s">
        <v>36</v>
      </c>
      <c r="E672" s="493" t="s">
        <v>5898</v>
      </c>
      <c r="F672" s="84" t="s">
        <v>36</v>
      </c>
      <c r="G672" s="493" t="s">
        <v>36</v>
      </c>
      <c r="H672" s="493"/>
      <c r="I672" s="493"/>
      <c r="J672" s="493"/>
      <c r="L672" s="493"/>
      <c r="M672" s="493" t="s">
        <v>5897</v>
      </c>
      <c r="N672" s="493"/>
      <c r="O672" s="493"/>
      <c r="P672" s="493"/>
      <c r="Q672" s="493"/>
      <c r="R672" s="493"/>
      <c r="S672" s="493"/>
      <c r="T672" s="493"/>
      <c r="U672" s="493"/>
      <c r="V672" s="493"/>
      <c r="W672" s="493"/>
      <c r="X672" s="493"/>
      <c r="Y672" s="493"/>
      <c r="Z672" s="493"/>
      <c r="AA672" s="493"/>
    </row>
    <row r="673" spans="1:27" s="525" customFormat="1" ht="14.5">
      <c r="A673" s="208" t="s">
        <v>574</v>
      </c>
      <c r="B673" s="189" t="s">
        <v>5912</v>
      </c>
      <c r="C673" s="530"/>
      <c r="D673" s="530"/>
      <c r="E673" s="530"/>
      <c r="F673" s="83"/>
      <c r="G673" s="530"/>
      <c r="H673" s="530"/>
      <c r="I673" s="530"/>
      <c r="J673" s="530"/>
      <c r="L673" s="530"/>
      <c r="M673" s="530"/>
      <c r="N673" s="530"/>
      <c r="O673" s="530"/>
      <c r="P673" s="530"/>
      <c r="Q673" s="530"/>
      <c r="R673" s="530"/>
      <c r="S673" s="530"/>
      <c r="T673" s="530"/>
      <c r="U673" s="530"/>
      <c r="V673" s="530"/>
      <c r="W673" s="530"/>
      <c r="X673" s="530"/>
      <c r="Y673" s="530"/>
      <c r="Z673" s="530"/>
      <c r="AA673" s="530"/>
    </row>
    <row r="674" spans="1:27" s="525" customFormat="1" ht="14.5">
      <c r="A674" s="208" t="s">
        <v>5888</v>
      </c>
      <c r="B674" s="530" t="s">
        <v>36</v>
      </c>
      <c r="C674" s="530" t="s">
        <v>2990</v>
      </c>
      <c r="D674" s="530" t="s">
        <v>3524</v>
      </c>
      <c r="E674" s="530" t="s">
        <v>5916</v>
      </c>
      <c r="F674" s="83"/>
      <c r="G674" s="530" t="s">
        <v>5921</v>
      </c>
      <c r="H674" s="530"/>
      <c r="I674" s="530"/>
      <c r="J674" s="530"/>
      <c r="L674" s="530"/>
      <c r="M674" s="530"/>
      <c r="N674" s="530"/>
      <c r="O674" s="530"/>
      <c r="P674" s="530"/>
      <c r="Q674" s="530"/>
      <c r="R674" s="530"/>
      <c r="S674" s="530"/>
      <c r="T674" s="530"/>
      <c r="U674" s="530"/>
      <c r="V674" s="530"/>
      <c r="W674" s="530"/>
      <c r="X674" s="530"/>
      <c r="Y674" s="530"/>
      <c r="Z674" s="530"/>
      <c r="AA674" s="530"/>
    </row>
    <row r="675" spans="1:27" s="525" customFormat="1" ht="14.5">
      <c r="A675" s="208" t="s">
        <v>5891</v>
      </c>
      <c r="B675" s="530"/>
      <c r="C675" s="530"/>
      <c r="D675" s="530"/>
      <c r="E675" s="530"/>
      <c r="F675" s="83"/>
      <c r="G675" s="530"/>
      <c r="H675" s="530"/>
      <c r="I675" s="530"/>
      <c r="J675" s="530"/>
      <c r="L675" s="530"/>
      <c r="M675" s="530" t="s">
        <v>5920</v>
      </c>
      <c r="N675" s="530"/>
      <c r="O675" s="530"/>
      <c r="P675" s="530"/>
      <c r="Q675" s="530"/>
      <c r="R675" s="530"/>
      <c r="S675" s="530"/>
      <c r="T675" s="530"/>
      <c r="U675" s="530"/>
      <c r="V675" s="530"/>
      <c r="W675" s="530"/>
      <c r="X675" s="530"/>
      <c r="Y675" s="530"/>
      <c r="Z675" s="530"/>
      <c r="AA675" s="530"/>
    </row>
    <row r="676" spans="1:27" s="525" customFormat="1" ht="14.5">
      <c r="A676" s="83" t="s">
        <v>5925</v>
      </c>
      <c r="B676" s="530" t="s">
        <v>36</v>
      </c>
      <c r="C676" s="530"/>
      <c r="D676" s="530"/>
      <c r="E676" s="530"/>
      <c r="F676" s="84" t="s">
        <v>36</v>
      </c>
      <c r="G676" s="530" t="s">
        <v>5984</v>
      </c>
      <c r="H676" s="530"/>
      <c r="I676" s="530"/>
      <c r="J676" s="530"/>
      <c r="L676" s="530"/>
      <c r="M676" s="530" t="s">
        <v>5986</v>
      </c>
      <c r="N676" s="530"/>
      <c r="O676" s="530"/>
      <c r="P676" s="530"/>
      <c r="Q676" s="530"/>
      <c r="R676" s="530"/>
      <c r="S676" s="530"/>
      <c r="T676" s="530"/>
      <c r="U676" s="530"/>
      <c r="V676" s="530"/>
      <c r="W676" s="530"/>
      <c r="X676" s="530"/>
      <c r="Y676" s="530"/>
      <c r="Z676" s="530"/>
      <c r="AA676" s="530"/>
    </row>
    <row r="677" spans="1:27" s="525" customFormat="1" ht="14.5">
      <c r="A677" s="83" t="s">
        <v>5928</v>
      </c>
      <c r="B677" s="530" t="s">
        <v>2980</v>
      </c>
      <c r="C677" s="530"/>
      <c r="D677" s="530"/>
      <c r="E677" s="530"/>
      <c r="F677" s="83"/>
      <c r="G677" s="530"/>
      <c r="H677" s="530"/>
      <c r="I677" s="530"/>
      <c r="J677" s="530"/>
      <c r="L677" s="530"/>
      <c r="M677" s="530"/>
      <c r="N677" s="530"/>
      <c r="O677" s="530"/>
      <c r="P677" s="530"/>
      <c r="Q677" s="530"/>
      <c r="R677" s="530"/>
      <c r="S677" s="530"/>
      <c r="T677" s="530"/>
      <c r="U677" s="530"/>
      <c r="V677" s="530"/>
      <c r="W677" s="530"/>
      <c r="X677" s="530"/>
      <c r="Y677" s="530"/>
      <c r="Z677" s="530"/>
      <c r="AA677" s="530"/>
    </row>
    <row r="678" spans="1:27" s="525" customFormat="1" ht="14.5">
      <c r="A678" s="83" t="s">
        <v>5934</v>
      </c>
      <c r="B678" s="530" t="s">
        <v>41</v>
      </c>
      <c r="C678" s="530" t="s">
        <v>5973</v>
      </c>
      <c r="D678" s="530"/>
      <c r="E678" s="530"/>
      <c r="F678" s="83"/>
      <c r="G678" s="530"/>
      <c r="H678" s="530"/>
      <c r="I678" s="530"/>
      <c r="J678" s="530"/>
      <c r="L678" s="530"/>
      <c r="M678" s="530"/>
      <c r="N678" s="530"/>
      <c r="O678" s="530"/>
      <c r="P678" s="530"/>
      <c r="Q678" s="530"/>
      <c r="R678" s="530"/>
      <c r="S678" s="530"/>
      <c r="T678" s="530"/>
      <c r="U678" s="530"/>
      <c r="V678" s="530"/>
      <c r="W678" s="530"/>
      <c r="X678" s="530"/>
      <c r="Y678" s="530"/>
      <c r="Z678" s="530"/>
      <c r="AA678" s="530"/>
    </row>
    <row r="679" spans="1:27" s="525" customFormat="1" ht="14.5">
      <c r="A679" s="83" t="s">
        <v>5944</v>
      </c>
      <c r="B679" s="530" t="s">
        <v>2980</v>
      </c>
      <c r="C679" s="530"/>
      <c r="D679" s="530"/>
      <c r="E679" s="530"/>
      <c r="F679" s="83"/>
      <c r="G679" s="530"/>
      <c r="H679" s="530"/>
      <c r="I679" s="530"/>
      <c r="J679" s="530"/>
      <c r="L679" s="530"/>
      <c r="M679" s="530"/>
      <c r="N679" s="530"/>
      <c r="O679" s="530"/>
      <c r="P679" s="530"/>
      <c r="Q679" s="530"/>
      <c r="R679" s="530"/>
      <c r="S679" s="530"/>
      <c r="T679" s="530"/>
      <c r="U679" s="530"/>
      <c r="V679" s="530"/>
      <c r="W679" s="530"/>
      <c r="X679" s="530"/>
      <c r="Y679" s="530"/>
      <c r="Z679" s="530"/>
      <c r="AA679" s="530"/>
    </row>
    <row r="680" spans="1:27" s="525" customFormat="1" ht="14.5">
      <c r="A680" s="83" t="s">
        <v>5948</v>
      </c>
      <c r="B680" s="530" t="s">
        <v>41</v>
      </c>
      <c r="C680" s="530" t="s">
        <v>5964</v>
      </c>
      <c r="D680" s="530"/>
      <c r="E680" s="530"/>
      <c r="F680" s="83"/>
      <c r="G680" s="530"/>
      <c r="H680" s="530"/>
      <c r="I680" s="530"/>
      <c r="J680" s="530"/>
      <c r="K680" s="525">
        <v>23</v>
      </c>
      <c r="L680" s="530"/>
      <c r="M680" s="530"/>
      <c r="N680" s="530"/>
      <c r="O680" s="530"/>
      <c r="P680" s="530"/>
      <c r="Q680" s="530"/>
      <c r="R680" s="530"/>
      <c r="S680" s="530"/>
      <c r="T680" s="530"/>
      <c r="U680" s="530"/>
      <c r="V680" s="530"/>
      <c r="W680" s="530"/>
      <c r="X680" s="530"/>
      <c r="Y680" s="530"/>
      <c r="Z680" s="530"/>
      <c r="AA680" s="530"/>
    </row>
    <row r="681" spans="1:27" s="525" customFormat="1" ht="14.5">
      <c r="A681" s="83" t="s">
        <v>5954</v>
      </c>
      <c r="B681" s="530" t="s">
        <v>50</v>
      </c>
      <c r="C681" s="530" t="s">
        <v>5960</v>
      </c>
      <c r="D681" s="530" t="s">
        <v>50</v>
      </c>
      <c r="E681" s="530" t="s">
        <v>5961</v>
      </c>
      <c r="F681" s="84" t="s">
        <v>5962</v>
      </c>
      <c r="G681" s="530" t="s">
        <v>5962</v>
      </c>
      <c r="H681" s="530"/>
      <c r="I681" s="530"/>
      <c r="J681" s="530" t="s">
        <v>661</v>
      </c>
      <c r="L681" s="530"/>
      <c r="M681" s="530"/>
      <c r="N681" s="530"/>
      <c r="O681" s="530"/>
      <c r="P681" s="530"/>
      <c r="Q681" s="530"/>
      <c r="R681" s="530"/>
      <c r="S681" s="530"/>
      <c r="T681" s="530"/>
      <c r="U681" s="530"/>
      <c r="V681" s="530"/>
      <c r="W681" s="530"/>
      <c r="X681" s="530"/>
      <c r="Y681" s="530"/>
      <c r="Z681" s="530"/>
      <c r="AA681" s="530"/>
    </row>
    <row r="682" spans="1:27" s="525" customFormat="1" ht="14.5">
      <c r="A682" s="83" t="s">
        <v>5578</v>
      </c>
      <c r="B682" s="530" t="s">
        <v>2980</v>
      </c>
      <c r="C682" s="530"/>
      <c r="D682" s="530"/>
      <c r="E682" s="530"/>
      <c r="F682" s="83"/>
      <c r="G682" s="530"/>
      <c r="H682" s="530"/>
      <c r="I682" s="530"/>
      <c r="J682" s="530"/>
      <c r="L682" s="530"/>
      <c r="M682" s="530"/>
      <c r="N682" s="530"/>
      <c r="O682" s="530"/>
      <c r="P682" s="530"/>
      <c r="Q682" s="530"/>
      <c r="R682" s="530"/>
      <c r="S682" s="530"/>
      <c r="T682" s="530"/>
      <c r="U682" s="530"/>
      <c r="V682" s="530"/>
      <c r="W682" s="530"/>
      <c r="X682" s="530"/>
      <c r="Y682" s="530"/>
      <c r="Z682" s="530"/>
      <c r="AA682" s="530"/>
    </row>
    <row r="683" spans="1:27" s="525" customFormat="1" ht="14.5">
      <c r="A683" s="83" t="s">
        <v>5992</v>
      </c>
      <c r="B683" s="530" t="s">
        <v>50</v>
      </c>
      <c r="C683" s="530" t="s">
        <v>5997</v>
      </c>
      <c r="D683" s="530" t="s">
        <v>6004</v>
      </c>
      <c r="E683" s="530" t="s">
        <v>5999</v>
      </c>
      <c r="F683" s="83"/>
      <c r="G683" s="530"/>
      <c r="H683" s="530"/>
      <c r="I683" s="530"/>
      <c r="J683" s="530" t="s">
        <v>661</v>
      </c>
      <c r="L683" s="530"/>
      <c r="M683" s="530"/>
      <c r="N683" s="530"/>
      <c r="O683" s="530"/>
      <c r="P683" s="530"/>
      <c r="Q683" s="530"/>
      <c r="R683" s="530"/>
      <c r="S683" s="530"/>
      <c r="T683" s="530"/>
      <c r="U683" s="530"/>
      <c r="V683" s="530"/>
      <c r="W683" s="530"/>
      <c r="X683" s="530"/>
      <c r="Y683" s="530"/>
      <c r="Z683" s="530"/>
      <c r="AA683" s="530"/>
    </row>
    <row r="684" spans="1:27" s="525" customFormat="1" ht="14.5">
      <c r="A684" s="83" t="s">
        <v>5993</v>
      </c>
      <c r="B684" s="530" t="s">
        <v>50</v>
      </c>
      <c r="C684" s="530" t="s">
        <v>5960</v>
      </c>
      <c r="D684" s="530" t="s">
        <v>6004</v>
      </c>
      <c r="E684" s="530" t="s">
        <v>6000</v>
      </c>
      <c r="F684" s="83"/>
      <c r="G684" s="530"/>
      <c r="H684" s="530"/>
      <c r="I684" s="530"/>
      <c r="J684" s="530" t="s">
        <v>661</v>
      </c>
      <c r="K684" s="189" t="s">
        <v>735</v>
      </c>
      <c r="L684" s="530"/>
      <c r="M684" s="530"/>
      <c r="N684" s="530"/>
      <c r="O684" s="530"/>
      <c r="P684" s="530"/>
      <c r="Q684" s="530"/>
      <c r="R684" s="530"/>
      <c r="S684" s="530"/>
      <c r="T684" s="530"/>
      <c r="U684" s="530"/>
      <c r="V684" s="530"/>
      <c r="W684" s="530"/>
      <c r="X684" s="530"/>
      <c r="Y684" s="530"/>
      <c r="Z684" s="530"/>
      <c r="AA684" s="530"/>
    </row>
    <row r="685" spans="1:27" s="525" customFormat="1" ht="14.5">
      <c r="A685" s="83" t="s">
        <v>5994</v>
      </c>
      <c r="B685" s="530" t="s">
        <v>50</v>
      </c>
      <c r="C685" s="530" t="s">
        <v>5960</v>
      </c>
      <c r="D685" s="530" t="s">
        <v>6004</v>
      </c>
      <c r="E685" s="530" t="s">
        <v>6001</v>
      </c>
      <c r="F685" s="83"/>
      <c r="G685" s="530"/>
      <c r="H685" s="530"/>
      <c r="I685" s="530"/>
      <c r="J685" s="530" t="s">
        <v>661</v>
      </c>
      <c r="K685" s="189" t="s">
        <v>735</v>
      </c>
      <c r="L685" s="530"/>
      <c r="M685" s="530"/>
      <c r="N685" s="530"/>
      <c r="O685" s="530"/>
      <c r="P685" s="530"/>
      <c r="Q685" s="530"/>
      <c r="R685" s="530"/>
      <c r="S685" s="530"/>
      <c r="T685" s="530"/>
      <c r="U685" s="530"/>
      <c r="V685" s="530"/>
      <c r="W685" s="530"/>
      <c r="X685" s="530"/>
      <c r="Y685" s="530"/>
      <c r="Z685" s="530"/>
      <c r="AA685" s="530"/>
    </row>
    <row r="686" spans="1:27" s="525" customFormat="1" ht="14.5">
      <c r="A686" s="83" t="s">
        <v>5995</v>
      </c>
      <c r="B686" s="530" t="s">
        <v>36</v>
      </c>
      <c r="C686" s="530" t="s">
        <v>5998</v>
      </c>
      <c r="D686" s="530" t="s">
        <v>6004</v>
      </c>
      <c r="E686" s="530" t="s">
        <v>6002</v>
      </c>
      <c r="F686" s="83"/>
      <c r="G686" s="530"/>
      <c r="H686" s="530"/>
      <c r="I686" s="530"/>
      <c r="J686" s="530" t="s">
        <v>661</v>
      </c>
      <c r="K686" s="189" t="s">
        <v>735</v>
      </c>
      <c r="L686" s="530"/>
      <c r="M686" s="530"/>
      <c r="N686" s="530"/>
      <c r="O686" s="530"/>
      <c r="P686" s="530"/>
      <c r="Q686" s="530"/>
      <c r="R686" s="530"/>
      <c r="S686" s="530"/>
      <c r="T686" s="530"/>
      <c r="U686" s="530"/>
      <c r="V686" s="530"/>
      <c r="W686" s="530"/>
      <c r="X686" s="530"/>
      <c r="Y686" s="530"/>
      <c r="Z686" s="530"/>
      <c r="AA686" s="530"/>
    </row>
    <row r="687" spans="1:27" s="525" customFormat="1" ht="14.5">
      <c r="A687" s="83" t="s">
        <v>5996</v>
      </c>
      <c r="B687" s="530" t="s">
        <v>50</v>
      </c>
      <c r="C687" s="530" t="s">
        <v>5998</v>
      </c>
      <c r="D687" s="530" t="s">
        <v>6004</v>
      </c>
      <c r="E687" s="530" t="s">
        <v>6003</v>
      </c>
      <c r="F687" s="83"/>
      <c r="G687" s="530"/>
      <c r="H687" s="530"/>
      <c r="I687" s="530"/>
      <c r="J687" s="530" t="s">
        <v>661</v>
      </c>
      <c r="K687" s="189" t="s">
        <v>735</v>
      </c>
      <c r="L687" s="530"/>
      <c r="M687" s="530"/>
      <c r="N687" s="530"/>
      <c r="O687" s="530"/>
      <c r="P687" s="530"/>
      <c r="Q687" s="530"/>
      <c r="R687" s="530"/>
      <c r="S687" s="530"/>
      <c r="T687" s="530"/>
      <c r="U687" s="530"/>
      <c r="V687" s="530"/>
      <c r="W687" s="530"/>
      <c r="X687" s="530"/>
      <c r="Y687" s="530"/>
      <c r="Z687" s="530"/>
      <c r="AA687" s="530"/>
    </row>
    <row r="688" spans="1:27" s="532" customFormat="1" ht="14.5">
      <c r="A688" s="83" t="s">
        <v>6008</v>
      </c>
      <c r="B688" s="537" t="s">
        <v>2980</v>
      </c>
      <c r="C688" s="537"/>
      <c r="D688" s="537"/>
      <c r="E688" s="537"/>
      <c r="F688" s="83"/>
      <c r="G688" s="537" t="s">
        <v>243</v>
      </c>
      <c r="H688" s="537"/>
      <c r="I688" s="537"/>
      <c r="J688" s="537"/>
      <c r="K688" s="189"/>
      <c r="L688" s="537"/>
      <c r="M688" s="537"/>
      <c r="N688" s="537"/>
      <c r="O688" s="537"/>
      <c r="P688" s="537"/>
      <c r="Q688" s="537"/>
      <c r="R688" s="537"/>
      <c r="S688" s="537"/>
      <c r="T688" s="537"/>
      <c r="U688" s="537"/>
      <c r="V688" s="537"/>
      <c r="W688" s="537"/>
      <c r="X688" s="537"/>
      <c r="Y688" s="537"/>
      <c r="Z688" s="537"/>
      <c r="AA688" s="537"/>
    </row>
    <row r="689" spans="1:27" s="532" customFormat="1" ht="14.5">
      <c r="A689" s="83" t="s">
        <v>6012</v>
      </c>
      <c r="B689" s="537" t="s">
        <v>36</v>
      </c>
      <c r="C689" s="537"/>
      <c r="D689" s="537"/>
      <c r="E689" s="537"/>
      <c r="F689" s="83"/>
      <c r="G689" s="537"/>
      <c r="H689" s="537"/>
      <c r="I689" s="537"/>
      <c r="J689" s="537"/>
      <c r="K689" s="189"/>
      <c r="L689" s="537"/>
      <c r="M689" s="537"/>
      <c r="N689" s="537"/>
      <c r="O689" s="537"/>
      <c r="P689" s="537"/>
      <c r="Q689" s="537"/>
      <c r="R689" s="537"/>
      <c r="S689" s="537"/>
      <c r="T689" s="537"/>
      <c r="U689" s="537"/>
      <c r="V689" s="537"/>
      <c r="W689" s="537"/>
      <c r="X689" s="537"/>
      <c r="Y689" s="537"/>
      <c r="Z689" s="537"/>
      <c r="AA689" s="537"/>
    </row>
    <row r="690" spans="1:27" s="532" customFormat="1" ht="14.5">
      <c r="A690" s="83" t="s">
        <v>6017</v>
      </c>
      <c r="B690" s="537" t="s">
        <v>2980</v>
      </c>
      <c r="C690" s="537"/>
      <c r="D690" s="537"/>
      <c r="E690" s="537"/>
      <c r="F690" s="83"/>
      <c r="G690" s="537"/>
      <c r="H690" s="537"/>
      <c r="I690" s="537"/>
      <c r="J690" s="537"/>
      <c r="K690" s="189"/>
      <c r="L690" s="537"/>
      <c r="M690" s="537"/>
      <c r="N690" s="537"/>
      <c r="O690" s="537"/>
      <c r="P690" s="537"/>
      <c r="Q690" s="537"/>
      <c r="R690" s="537"/>
      <c r="S690" s="537"/>
      <c r="T690" s="537"/>
      <c r="U690" s="537"/>
      <c r="V690" s="537"/>
      <c r="W690" s="537"/>
      <c r="X690" s="537"/>
      <c r="Y690" s="537"/>
      <c r="Z690" s="537"/>
      <c r="AA690" s="537"/>
    </row>
    <row r="691" spans="1:27" s="532" customFormat="1" ht="14.5">
      <c r="A691" s="83" t="s">
        <v>6021</v>
      </c>
      <c r="B691" s="537" t="s">
        <v>2980</v>
      </c>
      <c r="C691" s="537"/>
      <c r="D691" s="537"/>
      <c r="E691" s="537"/>
      <c r="F691" s="83"/>
      <c r="G691" s="537"/>
      <c r="H691" s="537"/>
      <c r="I691" s="537"/>
      <c r="J691" s="537"/>
      <c r="K691" s="189"/>
      <c r="L691" s="537"/>
      <c r="M691" s="537"/>
      <c r="N691" s="537"/>
      <c r="O691" s="537"/>
      <c r="P691" s="537"/>
      <c r="Q691" s="537"/>
      <c r="R691" s="537"/>
      <c r="S691" s="537"/>
      <c r="T691" s="537"/>
      <c r="U691" s="537"/>
      <c r="V691" s="537"/>
      <c r="W691" s="537"/>
      <c r="X691" s="537"/>
      <c r="Y691" s="537"/>
      <c r="Z691" s="537"/>
      <c r="AA691" s="537"/>
    </row>
    <row r="692" spans="1:27" s="532" customFormat="1" ht="14.5">
      <c r="A692" s="83" t="s">
        <v>6026</v>
      </c>
      <c r="B692" s="537"/>
      <c r="C692" s="537"/>
      <c r="D692" s="537"/>
      <c r="E692" s="537"/>
      <c r="F692" s="83"/>
      <c r="G692" s="537" t="s">
        <v>50</v>
      </c>
      <c r="H692" s="537"/>
      <c r="I692" s="537"/>
      <c r="J692" s="537"/>
      <c r="K692" s="189"/>
      <c r="L692" s="537"/>
      <c r="M692" s="537"/>
      <c r="N692" s="537"/>
      <c r="O692" s="537"/>
      <c r="P692" s="537"/>
      <c r="Q692" s="537"/>
      <c r="R692" s="537"/>
      <c r="S692" s="537"/>
      <c r="T692" s="537"/>
      <c r="U692" s="537"/>
      <c r="V692" s="537"/>
      <c r="W692" s="537"/>
      <c r="X692" s="537"/>
      <c r="Y692" s="537"/>
      <c r="Z692" s="537"/>
      <c r="AA692" s="537"/>
    </row>
    <row r="693" spans="1:27" s="532" customFormat="1" ht="14.5">
      <c r="A693" s="83" t="s">
        <v>5281</v>
      </c>
      <c r="B693" s="537" t="s">
        <v>2980</v>
      </c>
      <c r="C693" s="537"/>
      <c r="D693" s="537"/>
      <c r="E693" s="537"/>
      <c r="F693" s="83"/>
      <c r="G693" s="537"/>
      <c r="H693" s="537"/>
      <c r="I693" s="537"/>
      <c r="J693" s="537"/>
      <c r="K693" s="189"/>
      <c r="L693" s="537"/>
      <c r="M693" s="537"/>
      <c r="N693" s="537"/>
      <c r="O693" s="537"/>
      <c r="P693" s="537"/>
      <c r="Q693" s="537"/>
      <c r="R693" s="537"/>
      <c r="S693" s="537"/>
      <c r="T693" s="537"/>
      <c r="U693" s="537"/>
      <c r="V693" s="537"/>
      <c r="W693" s="537"/>
      <c r="X693" s="537"/>
      <c r="Y693" s="537"/>
      <c r="Z693" s="537"/>
      <c r="AA693" s="537"/>
    </row>
    <row r="694" spans="1:27" s="532" customFormat="1" ht="14.5">
      <c r="A694" s="83" t="s">
        <v>6039</v>
      </c>
      <c r="B694" s="537" t="s">
        <v>2980</v>
      </c>
      <c r="C694" s="537"/>
      <c r="D694" s="537"/>
      <c r="E694" s="537"/>
      <c r="F694" s="83"/>
      <c r="G694" s="537"/>
      <c r="H694" s="537"/>
      <c r="I694" s="537"/>
      <c r="J694" s="537"/>
      <c r="K694" s="189"/>
      <c r="L694" s="537"/>
      <c r="M694" s="537"/>
      <c r="N694" s="537"/>
      <c r="O694" s="537"/>
      <c r="P694" s="537"/>
      <c r="Q694" s="537"/>
      <c r="R694" s="537"/>
      <c r="S694" s="537"/>
      <c r="T694" s="537"/>
      <c r="U694" s="537"/>
      <c r="V694" s="537"/>
      <c r="W694" s="537"/>
      <c r="X694" s="537"/>
      <c r="Y694" s="537"/>
      <c r="Z694" s="537"/>
      <c r="AA694" s="537"/>
    </row>
    <row r="695" spans="1:27" s="546" customFormat="1" ht="14.5">
      <c r="A695" s="83" t="s">
        <v>6044</v>
      </c>
      <c r="B695" s="550"/>
      <c r="C695" s="550"/>
      <c r="D695" s="550"/>
      <c r="E695" s="550"/>
      <c r="F695" s="83"/>
      <c r="G695" s="550" t="s">
        <v>6065</v>
      </c>
      <c r="H695" s="550"/>
      <c r="I695" s="550"/>
      <c r="J695" s="550"/>
      <c r="K695" s="189" t="s">
        <v>735</v>
      </c>
      <c r="L695" s="550"/>
      <c r="M695" s="550"/>
      <c r="N695" s="550"/>
      <c r="O695" s="550"/>
      <c r="P695" s="550"/>
      <c r="Q695" s="550"/>
      <c r="R695" s="550"/>
      <c r="S695" s="550"/>
      <c r="T695" s="550"/>
      <c r="U695" s="550"/>
      <c r="V695" s="550"/>
      <c r="W695" s="550"/>
      <c r="X695" s="550"/>
      <c r="Y695" s="550"/>
      <c r="Z695" s="550"/>
      <c r="AA695" s="550"/>
    </row>
    <row r="696" spans="1:27" s="546" customFormat="1" ht="14.5">
      <c r="A696" s="83" t="s">
        <v>6050</v>
      </c>
      <c r="B696" s="550"/>
      <c r="C696" s="550"/>
      <c r="D696" s="550"/>
      <c r="E696" s="550"/>
      <c r="F696" s="83"/>
      <c r="G696" s="550"/>
      <c r="H696" s="550"/>
      <c r="I696" s="550"/>
      <c r="J696" s="550"/>
      <c r="K696" s="189"/>
      <c r="L696" s="550"/>
      <c r="M696" s="550"/>
      <c r="N696" s="550"/>
      <c r="O696" s="550"/>
      <c r="P696" s="550"/>
      <c r="Q696" s="550"/>
      <c r="R696" s="550"/>
      <c r="S696" s="550"/>
      <c r="T696" s="550"/>
      <c r="U696" s="550"/>
      <c r="V696" s="550"/>
      <c r="W696" s="550"/>
      <c r="X696" s="550"/>
      <c r="Y696" s="550"/>
      <c r="Z696" s="550"/>
      <c r="AA696" s="550"/>
    </row>
    <row r="697" spans="1:27" s="546" customFormat="1" ht="14.5">
      <c r="A697" s="83" t="s">
        <v>6055</v>
      </c>
      <c r="B697" s="550" t="s">
        <v>6075</v>
      </c>
      <c r="C697" s="550" t="s">
        <v>5754</v>
      </c>
      <c r="D697" s="550" t="s">
        <v>6075</v>
      </c>
      <c r="E697" s="550" t="s">
        <v>6074</v>
      </c>
      <c r="F697" s="83"/>
      <c r="G697" s="550"/>
      <c r="H697" s="550"/>
      <c r="I697" s="550"/>
      <c r="J697" s="550"/>
      <c r="K697" s="189"/>
      <c r="L697" s="550"/>
      <c r="M697" s="550"/>
      <c r="N697" s="550"/>
      <c r="O697" s="550"/>
      <c r="P697" s="550"/>
      <c r="Q697" s="550"/>
      <c r="R697" s="550"/>
      <c r="S697" s="550"/>
      <c r="T697" s="550"/>
      <c r="U697" s="550"/>
      <c r="V697" s="550"/>
      <c r="W697" s="550"/>
      <c r="X697" s="550"/>
      <c r="Y697" s="550"/>
      <c r="Z697" s="550"/>
      <c r="AA697" s="550"/>
    </row>
    <row r="698" spans="1:27" s="546" customFormat="1" ht="14.5">
      <c r="A698" s="83" t="s">
        <v>6061</v>
      </c>
      <c r="B698" s="550" t="s">
        <v>36</v>
      </c>
      <c r="C698" s="550" t="s">
        <v>6078</v>
      </c>
      <c r="D698" s="550" t="s">
        <v>36</v>
      </c>
      <c r="E698" s="550" t="s">
        <v>6079</v>
      </c>
      <c r="F698" s="83"/>
      <c r="G698" s="550"/>
      <c r="H698" s="550"/>
      <c r="I698" s="550"/>
      <c r="J698" s="550" t="s">
        <v>6077</v>
      </c>
      <c r="K698" s="189"/>
      <c r="L698" s="550"/>
      <c r="M698" s="550"/>
      <c r="N698" s="550"/>
      <c r="O698" s="550"/>
      <c r="P698" s="550"/>
      <c r="Q698" s="550"/>
      <c r="R698" s="550"/>
      <c r="S698" s="550"/>
      <c r="T698" s="550"/>
      <c r="U698" s="550"/>
      <c r="V698" s="550"/>
      <c r="W698" s="550"/>
      <c r="X698" s="550"/>
      <c r="Y698" s="550"/>
      <c r="Z698" s="550"/>
      <c r="AA698" s="550"/>
    </row>
    <row r="699" spans="1:27" s="546" customFormat="1" ht="14.5">
      <c r="A699" s="83" t="s">
        <v>6083</v>
      </c>
      <c r="B699" s="550" t="s">
        <v>2980</v>
      </c>
      <c r="C699" s="550"/>
      <c r="D699" s="550"/>
      <c r="E699" s="550"/>
      <c r="F699" s="83"/>
      <c r="G699" s="550"/>
      <c r="H699" s="550"/>
      <c r="I699" s="550"/>
      <c r="J699" s="550"/>
      <c r="K699" s="189"/>
      <c r="L699" s="550"/>
      <c r="M699" s="550"/>
      <c r="N699" s="550"/>
      <c r="O699" s="550"/>
      <c r="P699" s="550"/>
      <c r="Q699" s="550"/>
      <c r="R699" s="550"/>
      <c r="S699" s="550"/>
      <c r="T699" s="550"/>
      <c r="U699" s="550"/>
      <c r="V699" s="550"/>
      <c r="W699" s="550"/>
      <c r="X699" s="550"/>
      <c r="Y699" s="550"/>
      <c r="Z699" s="550"/>
      <c r="AA699" s="550"/>
    </row>
    <row r="700" spans="1:27" s="552" customFormat="1" ht="14.5">
      <c r="A700" s="83" t="s">
        <v>6089</v>
      </c>
      <c r="B700" s="557" t="s">
        <v>3524</v>
      </c>
      <c r="C700" s="557"/>
      <c r="D700" s="557"/>
      <c r="E700" s="557"/>
      <c r="F700" s="83"/>
      <c r="G700" s="557"/>
      <c r="H700" s="557"/>
      <c r="I700" s="557"/>
      <c r="J700" s="557"/>
      <c r="K700" s="189"/>
      <c r="L700" s="557"/>
      <c r="M700" s="557"/>
      <c r="N700" s="557"/>
      <c r="O700" s="557"/>
      <c r="P700" s="557"/>
      <c r="Q700" s="557"/>
      <c r="R700" s="557"/>
      <c r="S700" s="557"/>
      <c r="T700" s="557"/>
      <c r="U700" s="557"/>
      <c r="V700" s="557"/>
      <c r="W700" s="557"/>
      <c r="X700" s="557"/>
      <c r="Y700" s="557"/>
      <c r="Z700" s="557"/>
      <c r="AA700" s="557"/>
    </row>
    <row r="701" spans="1:27" s="552" customFormat="1" ht="14.5">
      <c r="A701" s="83" t="s">
        <v>6097</v>
      </c>
      <c r="B701" s="557" t="s">
        <v>36</v>
      </c>
      <c r="C701" s="557" t="s">
        <v>6095</v>
      </c>
      <c r="D701" s="557"/>
      <c r="E701" s="557"/>
      <c r="F701" s="83"/>
      <c r="G701" s="557"/>
      <c r="H701" s="557"/>
      <c r="I701" s="557"/>
      <c r="J701" s="557" t="s">
        <v>661</v>
      </c>
      <c r="K701" s="189"/>
      <c r="L701" s="557"/>
      <c r="M701" s="557"/>
      <c r="N701" s="557"/>
      <c r="O701" s="557"/>
      <c r="P701" s="557"/>
      <c r="Q701" s="557"/>
      <c r="R701" s="557"/>
      <c r="S701" s="557"/>
      <c r="T701" s="557"/>
      <c r="U701" s="557"/>
      <c r="V701" s="557"/>
      <c r="W701" s="557"/>
      <c r="X701" s="557"/>
      <c r="Y701" s="557"/>
      <c r="Z701" s="557"/>
      <c r="AA701" s="557"/>
    </row>
    <row r="702" spans="1:27" s="552" customFormat="1" ht="14.5">
      <c r="A702" s="83" t="s">
        <v>6102</v>
      </c>
      <c r="B702" s="557" t="s">
        <v>2980</v>
      </c>
      <c r="C702" s="557"/>
      <c r="D702" s="557"/>
      <c r="E702" s="557"/>
      <c r="F702" s="83"/>
      <c r="G702" s="557"/>
      <c r="H702" s="557"/>
      <c r="I702" s="557"/>
      <c r="J702" s="557"/>
      <c r="K702" s="189"/>
      <c r="L702" s="557"/>
      <c r="M702" s="557"/>
      <c r="N702" s="557"/>
      <c r="O702" s="557"/>
      <c r="P702" s="557"/>
      <c r="Q702" s="557"/>
      <c r="R702" s="557"/>
      <c r="S702" s="557"/>
      <c r="T702" s="557"/>
      <c r="U702" s="557"/>
      <c r="V702" s="557"/>
      <c r="W702" s="557"/>
      <c r="X702" s="557"/>
      <c r="Y702" s="557"/>
      <c r="Z702" s="557"/>
      <c r="AA702" s="557"/>
    </row>
    <row r="703" spans="1:27" s="552" customFormat="1" ht="14.5">
      <c r="A703" s="83" t="s">
        <v>6108</v>
      </c>
      <c r="B703" s="557" t="s">
        <v>36</v>
      </c>
      <c r="C703" s="557" t="s">
        <v>3044</v>
      </c>
      <c r="D703" s="557" t="s">
        <v>36</v>
      </c>
      <c r="E703" s="557" t="s">
        <v>6107</v>
      </c>
      <c r="F703" s="83"/>
      <c r="G703" s="557"/>
      <c r="H703" s="557"/>
      <c r="I703" s="557"/>
      <c r="J703" s="557" t="s">
        <v>735</v>
      </c>
      <c r="K703" s="189"/>
      <c r="L703" s="557"/>
      <c r="M703" s="557"/>
      <c r="N703" s="557"/>
      <c r="O703" s="557"/>
      <c r="P703" s="557"/>
      <c r="Q703" s="557"/>
      <c r="R703" s="557"/>
      <c r="S703" s="557"/>
      <c r="T703" s="557"/>
      <c r="U703" s="557"/>
      <c r="V703" s="557"/>
      <c r="W703" s="557"/>
      <c r="X703" s="557"/>
      <c r="Y703" s="557"/>
      <c r="Z703" s="557"/>
      <c r="AA703" s="557"/>
    </row>
    <row r="704" spans="1:27" s="552" customFormat="1" ht="14.5">
      <c r="A704" s="83" t="s">
        <v>6121</v>
      </c>
      <c r="B704" s="557" t="s">
        <v>6120</v>
      </c>
      <c r="C704" s="557"/>
      <c r="D704" s="557"/>
      <c r="E704" s="557"/>
      <c r="F704" s="83"/>
      <c r="G704" s="557"/>
      <c r="H704" s="557"/>
      <c r="I704" s="557"/>
      <c r="J704" s="557"/>
      <c r="K704" s="189"/>
      <c r="L704" s="557"/>
      <c r="M704" s="557"/>
      <c r="N704" s="557"/>
      <c r="O704" s="557"/>
      <c r="P704" s="557"/>
      <c r="Q704" s="557"/>
      <c r="R704" s="557"/>
      <c r="S704" s="557"/>
      <c r="T704" s="557"/>
      <c r="U704" s="557"/>
      <c r="V704" s="557"/>
      <c r="W704" s="557"/>
      <c r="X704" s="557"/>
      <c r="Y704" s="557"/>
      <c r="Z704" s="557"/>
      <c r="AA704" s="557"/>
    </row>
    <row r="705" spans="1:27" s="552" customFormat="1" ht="14.5">
      <c r="A705" s="83" t="s">
        <v>4096</v>
      </c>
      <c r="B705" s="557" t="s">
        <v>5380</v>
      </c>
      <c r="C705" s="557"/>
      <c r="D705" s="557"/>
      <c r="E705" s="557"/>
      <c r="F705" s="83"/>
      <c r="G705" s="557"/>
      <c r="H705" s="557"/>
      <c r="I705" s="557"/>
      <c r="J705" s="557" t="s">
        <v>735</v>
      </c>
      <c r="K705" s="189"/>
      <c r="L705" s="557"/>
      <c r="M705" s="557"/>
      <c r="N705" s="557"/>
      <c r="O705" s="557"/>
      <c r="P705" s="557"/>
      <c r="Q705" s="557"/>
      <c r="R705" s="557"/>
      <c r="S705" s="557"/>
      <c r="T705" s="557"/>
      <c r="U705" s="557"/>
      <c r="V705" s="557"/>
      <c r="W705" s="557"/>
      <c r="X705" s="557"/>
      <c r="Y705" s="557"/>
      <c r="Z705" s="557"/>
      <c r="AA705" s="557"/>
    </row>
    <row r="706" spans="1:27" s="552" customFormat="1" ht="14.5">
      <c r="A706" s="83" t="s">
        <v>6131</v>
      </c>
      <c r="B706" s="557" t="s">
        <v>6130</v>
      </c>
      <c r="C706" s="557"/>
      <c r="D706" s="557"/>
      <c r="E706" s="557"/>
      <c r="F706" s="83"/>
      <c r="G706" s="557"/>
      <c r="H706" s="557"/>
      <c r="I706" s="557"/>
      <c r="J706" s="557"/>
      <c r="K706" s="189"/>
      <c r="L706" s="557"/>
      <c r="M706" s="557"/>
      <c r="N706" s="557"/>
      <c r="O706" s="557"/>
      <c r="P706" s="557"/>
      <c r="Q706" s="557"/>
      <c r="R706" s="557"/>
      <c r="S706" s="557"/>
      <c r="T706" s="557"/>
      <c r="U706" s="557"/>
      <c r="V706" s="557"/>
      <c r="W706" s="557"/>
      <c r="X706" s="557"/>
      <c r="Y706" s="557"/>
      <c r="Z706" s="557"/>
      <c r="AA706" s="557"/>
    </row>
    <row r="707" spans="1:27" s="552" customFormat="1" ht="14.5">
      <c r="A707" s="83" t="s">
        <v>6139</v>
      </c>
      <c r="B707" s="557"/>
      <c r="C707" s="557"/>
      <c r="D707" s="557"/>
      <c r="E707" s="557"/>
      <c r="F707" s="83"/>
      <c r="G707" s="557"/>
      <c r="H707" s="557"/>
      <c r="I707" s="557"/>
      <c r="J707" s="557"/>
      <c r="K707" s="189" t="s">
        <v>6138</v>
      </c>
      <c r="L707" s="557"/>
      <c r="M707" s="557"/>
      <c r="N707" s="557"/>
      <c r="O707" s="557"/>
      <c r="P707" s="557"/>
      <c r="Q707" s="557"/>
      <c r="R707" s="557"/>
      <c r="S707" s="557"/>
      <c r="T707" s="557"/>
      <c r="U707" s="557"/>
      <c r="V707" s="557"/>
      <c r="W707" s="557"/>
      <c r="X707" s="557"/>
      <c r="Y707" s="557"/>
      <c r="Z707" s="557"/>
      <c r="AA707" s="557"/>
    </row>
    <row r="708" spans="1:27" s="552" customFormat="1" ht="14.5">
      <c r="A708" s="83" t="s">
        <v>6148</v>
      </c>
      <c r="B708" s="557" t="s">
        <v>6145</v>
      </c>
      <c r="C708" s="557"/>
      <c r="D708" s="557"/>
      <c r="E708" s="557"/>
      <c r="F708" s="83"/>
      <c r="G708" s="557"/>
      <c r="H708" s="557"/>
      <c r="I708" s="557"/>
      <c r="J708" s="557"/>
      <c r="K708" s="189"/>
      <c r="L708" s="557"/>
      <c r="M708" s="557"/>
      <c r="N708" s="557"/>
      <c r="O708" s="557"/>
      <c r="P708" s="557"/>
      <c r="Q708" s="557"/>
      <c r="R708" s="557"/>
      <c r="S708" s="557"/>
      <c r="T708" s="557"/>
      <c r="U708" s="557"/>
      <c r="V708" s="557"/>
      <c r="W708" s="557"/>
      <c r="X708" s="557"/>
      <c r="Y708" s="557"/>
      <c r="Z708" s="557"/>
      <c r="AA708" s="557"/>
    </row>
    <row r="709" spans="1:27" s="552" customFormat="1" ht="14.5">
      <c r="A709" s="83" t="s">
        <v>6160</v>
      </c>
      <c r="B709" s="557" t="s">
        <v>3524</v>
      </c>
      <c r="C709" s="557" t="s">
        <v>1411</v>
      </c>
      <c r="D709" s="557" t="s">
        <v>6159</v>
      </c>
      <c r="E709" s="557" t="s">
        <v>5374</v>
      </c>
      <c r="F709" s="83"/>
      <c r="G709" s="557"/>
      <c r="H709" s="557"/>
      <c r="I709" s="557"/>
      <c r="J709" s="557"/>
      <c r="K709" s="189"/>
      <c r="L709" s="557"/>
      <c r="M709" s="557"/>
      <c r="N709" s="557"/>
      <c r="O709" s="557"/>
      <c r="P709" s="557"/>
      <c r="Q709" s="557"/>
      <c r="R709" s="557"/>
      <c r="S709" s="557"/>
      <c r="T709" s="557"/>
      <c r="U709" s="557"/>
      <c r="V709" s="557"/>
      <c r="W709" s="557"/>
      <c r="X709" s="557"/>
      <c r="Y709" s="557"/>
      <c r="Z709" s="557"/>
      <c r="AA709" s="557"/>
    </row>
    <row r="710" spans="1:27" s="546" customFormat="1" ht="14.5">
      <c r="A710" s="208" t="s">
        <v>6169</v>
      </c>
      <c r="B710" s="550" t="s">
        <v>3524</v>
      </c>
      <c r="C710" s="550"/>
      <c r="D710" s="550"/>
      <c r="E710" s="550"/>
      <c r="F710" s="83"/>
      <c r="G710" s="550"/>
      <c r="H710" s="550"/>
      <c r="I710" s="550"/>
      <c r="J710" s="550"/>
      <c r="K710" s="189"/>
      <c r="L710" s="550"/>
      <c r="M710" s="550"/>
      <c r="N710" s="550"/>
      <c r="O710" s="550"/>
      <c r="P710" s="550"/>
      <c r="Q710" s="550"/>
      <c r="R710" s="550"/>
      <c r="S710" s="550"/>
      <c r="T710" s="550"/>
      <c r="U710" s="550"/>
      <c r="V710" s="550"/>
      <c r="W710" s="550"/>
      <c r="X710" s="550"/>
      <c r="Y710" s="550"/>
      <c r="Z710" s="550"/>
      <c r="AA710" s="550"/>
    </row>
    <row r="711" spans="1:27" s="561" customFormat="1" ht="14.5">
      <c r="A711" s="83" t="s">
        <v>6102</v>
      </c>
      <c r="B711" s="565" t="s">
        <v>2980</v>
      </c>
      <c r="C711" s="565"/>
      <c r="D711" s="565"/>
      <c r="E711" s="565"/>
      <c r="F711" s="83"/>
      <c r="G711" s="565"/>
      <c r="H711" s="565"/>
      <c r="I711" s="565"/>
      <c r="J711" s="565"/>
      <c r="K711" s="189"/>
      <c r="L711" s="565"/>
      <c r="M711" s="565"/>
      <c r="N711" s="565"/>
      <c r="O711" s="565"/>
      <c r="P711" s="565"/>
      <c r="Q711" s="565"/>
      <c r="R711" s="565"/>
      <c r="S711" s="565"/>
      <c r="T711" s="565"/>
      <c r="U711" s="565"/>
      <c r="V711" s="565"/>
      <c r="W711" s="565"/>
      <c r="X711" s="565"/>
      <c r="Y711" s="565"/>
      <c r="Z711" s="565"/>
      <c r="AA711" s="565"/>
    </row>
    <row r="712" spans="1:27" ht="14" customHeight="1">
      <c r="A712" s="83" t="s">
        <v>6175</v>
      </c>
      <c r="B712" s="230" t="s">
        <v>36</v>
      </c>
      <c r="C712" s="93"/>
      <c r="D712" s="93"/>
      <c r="E712" s="93"/>
      <c r="F712" s="83"/>
      <c r="G712" s="93"/>
      <c r="H712" s="93"/>
      <c r="I712" s="93"/>
      <c r="J712" s="530"/>
      <c r="K712" s="189"/>
      <c r="L712" s="93"/>
      <c r="M712" s="93"/>
      <c r="N712" s="93"/>
      <c r="O712" s="93"/>
      <c r="P712" s="93"/>
      <c r="Q712" s="93"/>
      <c r="R712" s="93"/>
      <c r="S712" s="93"/>
      <c r="T712" s="93"/>
      <c r="U712" s="93"/>
      <c r="V712" s="93"/>
      <c r="W712" s="93"/>
      <c r="X712" s="93"/>
      <c r="Y712" s="93"/>
      <c r="Z712" s="93"/>
      <c r="AA712" s="93"/>
    </row>
    <row r="713" spans="1:27" ht="14.5">
      <c r="A713" s="83" t="s">
        <v>6179</v>
      </c>
      <c r="B713" s="472"/>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row>
    <row r="714" spans="1:27" ht="14.5">
      <c r="A714" s="83" t="s">
        <v>6181</v>
      </c>
      <c r="B714" s="472" t="s">
        <v>2980</v>
      </c>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row>
    <row r="715" spans="1:27" ht="14.5">
      <c r="A715" s="83" t="s">
        <v>6187</v>
      </c>
      <c r="B715" s="472" t="s">
        <v>2980</v>
      </c>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row>
    <row r="716" spans="1:27" ht="14.5">
      <c r="A716" s="83" t="s">
        <v>6192</v>
      </c>
      <c r="B716" s="93" t="s">
        <v>6214</v>
      </c>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row>
    <row r="717" spans="1:27" ht="14.5">
      <c r="A717" s="93"/>
      <c r="B717" s="91" t="s">
        <v>6222</v>
      </c>
      <c r="C717" s="93"/>
      <c r="D717" s="93"/>
      <c r="E717" s="93"/>
      <c r="F717" s="93"/>
      <c r="G717" s="93"/>
      <c r="H717" s="93"/>
      <c r="I717" s="93"/>
      <c r="J717" s="93"/>
      <c r="K717" s="93">
        <v>119</v>
      </c>
      <c r="L717" s="93"/>
      <c r="M717" s="93"/>
      <c r="N717" s="93"/>
      <c r="O717" s="93"/>
      <c r="P717" s="93"/>
      <c r="Q717" s="93"/>
      <c r="R717" s="93"/>
      <c r="S717" s="93"/>
      <c r="T717" s="93"/>
      <c r="U717" s="93"/>
      <c r="V717" s="93"/>
      <c r="W717" s="93"/>
      <c r="X717" s="93"/>
      <c r="Y717" s="93"/>
      <c r="Z717" s="93"/>
      <c r="AA717" s="93"/>
    </row>
    <row r="718" spans="1:27" ht="14.5">
      <c r="A718" s="93"/>
      <c r="B718" s="91" t="s">
        <v>6219</v>
      </c>
      <c r="D718" s="93"/>
      <c r="E718" s="93"/>
      <c r="F718" s="93"/>
      <c r="G718" s="93"/>
      <c r="H718" s="93"/>
      <c r="I718" s="93"/>
      <c r="J718" s="93"/>
      <c r="K718" s="93">
        <v>18</v>
      </c>
      <c r="L718" s="93"/>
      <c r="M718" s="93"/>
      <c r="N718" s="93"/>
      <c r="O718" s="93"/>
      <c r="P718" s="93"/>
      <c r="Q718" s="93"/>
      <c r="R718" s="93"/>
      <c r="S718" s="93"/>
      <c r="T718" s="93"/>
      <c r="U718" s="93"/>
      <c r="V718" s="93"/>
      <c r="W718" s="93"/>
      <c r="X718" s="93"/>
      <c r="Y718" s="93"/>
      <c r="Z718" s="93"/>
      <c r="AA718" s="93"/>
    </row>
    <row r="719" spans="1:27" ht="14.5">
      <c r="B719" s="91" t="s">
        <v>6223</v>
      </c>
      <c r="C719" s="93"/>
      <c r="D719" s="93"/>
      <c r="E719" s="93"/>
      <c r="F719" s="93"/>
      <c r="G719" s="93"/>
      <c r="H719" s="93"/>
      <c r="I719" s="93"/>
      <c r="J719" s="93"/>
      <c r="K719" s="93">
        <v>998</v>
      </c>
      <c r="L719" s="93"/>
      <c r="M719" s="93"/>
      <c r="N719" s="93"/>
      <c r="O719" s="93"/>
      <c r="P719" s="93"/>
      <c r="Q719" s="93"/>
      <c r="R719" s="93"/>
      <c r="S719" s="93"/>
      <c r="T719" s="93"/>
      <c r="U719" s="93"/>
      <c r="V719" s="93"/>
      <c r="W719" s="93"/>
      <c r="X719" s="93"/>
      <c r="Y719" s="93"/>
      <c r="Z719" s="93"/>
      <c r="AA719" s="93"/>
    </row>
    <row r="720" spans="1:27" ht="14.5">
      <c r="A720" s="93"/>
      <c r="B720" s="91" t="s">
        <v>6224</v>
      </c>
      <c r="K720" s="568">
        <v>45</v>
      </c>
      <c r="L720" s="93"/>
      <c r="M720" s="93"/>
      <c r="N720" s="93"/>
      <c r="O720" s="93"/>
      <c r="P720" s="93"/>
      <c r="Q720" s="93"/>
      <c r="R720" s="93"/>
      <c r="S720" s="93"/>
      <c r="T720" s="93"/>
      <c r="U720" s="93"/>
      <c r="V720" s="93"/>
      <c r="W720" s="93"/>
      <c r="X720" s="93"/>
      <c r="Y720" s="93"/>
      <c r="Z720" s="93"/>
      <c r="AA720" s="93"/>
    </row>
    <row r="721" spans="1:27" ht="14.5">
      <c r="A721" s="83" t="s">
        <v>6234</v>
      </c>
      <c r="B721" s="579" t="s">
        <v>482</v>
      </c>
      <c r="C721" s="93" t="s">
        <v>6232</v>
      </c>
      <c r="D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row>
    <row r="722" spans="1:27" ht="14.5">
      <c r="A722" s="83" t="s">
        <v>6241</v>
      </c>
      <c r="B722" s="579" t="s">
        <v>2980</v>
      </c>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row>
    <row r="723" spans="1:27" ht="14.5">
      <c r="A723" s="83" t="s">
        <v>6247</v>
      </c>
      <c r="B723" s="93" t="s">
        <v>6245</v>
      </c>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row>
    <row r="724" spans="1:27" s="574" customFormat="1" ht="14.5">
      <c r="A724" s="83" t="s">
        <v>6256</v>
      </c>
      <c r="B724" s="579" t="s">
        <v>6255</v>
      </c>
      <c r="C724" s="579"/>
      <c r="D724" s="579"/>
      <c r="E724" s="579"/>
      <c r="F724" s="579"/>
      <c r="G724" s="579"/>
      <c r="H724" s="579"/>
      <c r="I724" s="579"/>
      <c r="J724" s="579"/>
      <c r="K724" s="579"/>
      <c r="L724" s="579"/>
      <c r="M724" s="579"/>
      <c r="N724" s="579"/>
      <c r="O724" s="579"/>
      <c r="P724" s="579"/>
      <c r="Q724" s="579"/>
      <c r="R724" s="579"/>
      <c r="S724" s="579"/>
      <c r="T724" s="579"/>
      <c r="U724" s="579"/>
      <c r="V724" s="579"/>
      <c r="W724" s="579"/>
      <c r="X724" s="579"/>
      <c r="Y724" s="579"/>
      <c r="Z724" s="579"/>
      <c r="AA724" s="579"/>
    </row>
    <row r="725" spans="1:27" ht="14.5">
      <c r="A725" s="83" t="s">
        <v>6262</v>
      </c>
      <c r="B725" s="93" t="s">
        <v>2980</v>
      </c>
      <c r="C725" s="93"/>
      <c r="D725" s="93"/>
      <c r="E725" s="93"/>
      <c r="F725" s="93"/>
      <c r="G725" s="93"/>
      <c r="H725" s="93"/>
      <c r="I725" s="93" t="s">
        <v>596</v>
      </c>
      <c r="J725" s="93"/>
      <c r="K725" s="93"/>
      <c r="L725" s="93"/>
      <c r="M725" s="93"/>
      <c r="N725" s="93"/>
      <c r="O725" s="93"/>
      <c r="P725" s="93"/>
      <c r="Q725" s="93"/>
      <c r="R725" s="93"/>
      <c r="S725" s="93"/>
      <c r="T725" s="93"/>
      <c r="U725" s="93"/>
      <c r="V725" s="93"/>
      <c r="W725" s="93"/>
      <c r="X725" s="93"/>
      <c r="Y725" s="93"/>
      <c r="Z725" s="93"/>
      <c r="AA725" s="93"/>
    </row>
    <row r="726" spans="1:27" ht="14.5">
      <c r="A726" s="83" t="s">
        <v>6268</v>
      </c>
      <c r="B726" s="591" t="s">
        <v>2980</v>
      </c>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row>
    <row r="727" spans="1:27" ht="14.5">
      <c r="A727" s="83" t="s">
        <v>6274</v>
      </c>
      <c r="B727" s="591" t="s">
        <v>2980</v>
      </c>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row>
    <row r="728" spans="1:27" ht="14.5">
      <c r="A728" s="208" t="s">
        <v>5281</v>
      </c>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row>
    <row r="729" spans="1:27" ht="14.5">
      <c r="A729" s="83" t="s">
        <v>6285</v>
      </c>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row>
    <row r="730" spans="1:27" ht="14.5">
      <c r="A730" s="83" t="s">
        <v>6316</v>
      </c>
      <c r="B730" s="93" t="s">
        <v>3524</v>
      </c>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row>
    <row r="731" spans="1:27" ht="14.5">
      <c r="A731" s="83" t="s">
        <v>6326</v>
      </c>
      <c r="B731" s="93" t="s">
        <v>6324</v>
      </c>
      <c r="C731" s="93" t="s">
        <v>1411</v>
      </c>
      <c r="D731" s="93" t="s">
        <v>243</v>
      </c>
      <c r="E731" s="93" t="s">
        <v>3372</v>
      </c>
      <c r="F731" s="93"/>
      <c r="G731" s="93"/>
      <c r="H731" s="93"/>
      <c r="I731" s="93"/>
      <c r="J731" s="93"/>
      <c r="K731" s="93"/>
      <c r="L731" s="93"/>
      <c r="M731" s="93"/>
      <c r="N731" s="93"/>
      <c r="O731" s="93"/>
      <c r="P731" s="93"/>
      <c r="Q731" s="93"/>
      <c r="R731" s="93"/>
      <c r="S731" s="93"/>
      <c r="T731" s="93"/>
      <c r="U731" s="93"/>
      <c r="V731" s="93"/>
      <c r="W731" s="93"/>
      <c r="X731" s="93"/>
      <c r="Y731" s="93"/>
      <c r="Z731" s="93"/>
      <c r="AA731" s="93"/>
    </row>
    <row r="732" spans="1:27" ht="14.5">
      <c r="A732" s="83" t="s">
        <v>6335</v>
      </c>
      <c r="B732" s="93" t="s">
        <v>3524</v>
      </c>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row>
    <row r="733" spans="1:27" ht="14.5">
      <c r="A733" s="83" t="s">
        <v>6342</v>
      </c>
      <c r="B733" s="93" t="s">
        <v>49</v>
      </c>
      <c r="C733" s="93"/>
      <c r="D733" s="93"/>
      <c r="E733" s="93"/>
      <c r="F733" s="93"/>
      <c r="G733" s="93"/>
      <c r="H733" s="93"/>
      <c r="I733" s="93" t="s">
        <v>198</v>
      </c>
      <c r="J733" s="93"/>
      <c r="K733" s="93"/>
      <c r="L733" s="93"/>
      <c r="M733" s="93"/>
      <c r="N733" s="93"/>
      <c r="O733" s="93"/>
      <c r="P733" s="93"/>
      <c r="Q733" s="93"/>
      <c r="R733" s="93"/>
      <c r="S733" s="93"/>
      <c r="T733" s="93"/>
      <c r="U733" s="93"/>
      <c r="V733" s="93"/>
      <c r="W733" s="93"/>
      <c r="X733" s="93"/>
      <c r="Y733" s="93"/>
      <c r="Z733" s="93"/>
      <c r="AA733" s="93"/>
    </row>
    <row r="734" spans="1:27" ht="14.5">
      <c r="A734" s="83" t="s">
        <v>6349</v>
      </c>
      <c r="B734" s="93" t="s">
        <v>3524</v>
      </c>
      <c r="C734" s="93"/>
      <c r="D734" s="93"/>
      <c r="E734" s="93"/>
      <c r="F734" s="93" t="s">
        <v>309</v>
      </c>
      <c r="G734" s="93" t="s">
        <v>3524</v>
      </c>
      <c r="H734" s="93"/>
      <c r="I734" s="93"/>
      <c r="J734" s="93"/>
      <c r="K734" s="93"/>
      <c r="L734" s="93"/>
      <c r="M734" s="93"/>
      <c r="N734" s="93"/>
      <c r="O734" s="93"/>
      <c r="P734" s="93"/>
      <c r="Q734" s="93"/>
      <c r="R734" s="93"/>
      <c r="S734" s="93"/>
      <c r="T734" s="93"/>
      <c r="U734" s="93"/>
      <c r="V734" s="93"/>
      <c r="W734" s="93"/>
      <c r="X734" s="93"/>
      <c r="Y734" s="93"/>
      <c r="Z734" s="93"/>
      <c r="AA734" s="93"/>
    </row>
    <row r="735" spans="1:27" s="593" customFormat="1" ht="14.5">
      <c r="A735" s="83" t="s">
        <v>5281</v>
      </c>
      <c r="B735" s="598" t="s">
        <v>2980</v>
      </c>
      <c r="C735" s="598"/>
      <c r="D735" s="598"/>
      <c r="E735" s="598"/>
      <c r="F735" s="598"/>
      <c r="G735" s="598"/>
      <c r="H735" s="598"/>
      <c r="I735" s="598"/>
      <c r="J735" s="598"/>
      <c r="K735" s="598"/>
      <c r="L735" s="598"/>
      <c r="M735" s="598"/>
      <c r="N735" s="598"/>
      <c r="O735" s="598"/>
      <c r="P735" s="598"/>
      <c r="Q735" s="598"/>
      <c r="R735" s="598"/>
      <c r="S735" s="598"/>
      <c r="T735" s="598"/>
      <c r="U735" s="598"/>
      <c r="V735" s="598"/>
      <c r="W735" s="598"/>
      <c r="X735" s="598"/>
      <c r="Y735" s="598"/>
      <c r="Z735" s="598"/>
      <c r="AA735" s="598"/>
    </row>
    <row r="736" spans="1:27" s="593" customFormat="1" ht="14.5">
      <c r="A736" s="83" t="s">
        <v>6363</v>
      </c>
      <c r="B736" s="598" t="s">
        <v>2980</v>
      </c>
      <c r="C736" s="598"/>
      <c r="D736" s="598"/>
      <c r="E736" s="598"/>
      <c r="F736" s="598"/>
      <c r="G736" s="598"/>
      <c r="H736" s="598"/>
      <c r="I736" s="598"/>
      <c r="J736" s="598"/>
      <c r="K736" s="598"/>
      <c r="L736" s="598"/>
      <c r="M736" s="598"/>
      <c r="N736" s="598"/>
      <c r="O736" s="598"/>
      <c r="P736" s="598"/>
      <c r="Q736" s="598"/>
      <c r="R736" s="598"/>
      <c r="S736" s="598"/>
      <c r="T736" s="598"/>
      <c r="U736" s="598"/>
      <c r="V736" s="598"/>
      <c r="W736" s="598"/>
      <c r="X736" s="598"/>
      <c r="Y736" s="598"/>
      <c r="Z736" s="598"/>
      <c r="AA736" s="598"/>
    </row>
    <row r="737" spans="1:27" s="593" customFormat="1" ht="14.5">
      <c r="A737" s="83" t="s">
        <v>42</v>
      </c>
      <c r="B737" s="598" t="s">
        <v>2980</v>
      </c>
      <c r="C737" s="598"/>
      <c r="D737" s="598"/>
      <c r="E737" s="598"/>
      <c r="F737" s="598"/>
      <c r="G737" s="598"/>
      <c r="H737" s="598"/>
      <c r="I737" s="598"/>
      <c r="J737" s="598"/>
      <c r="K737" s="598"/>
      <c r="L737" s="598"/>
      <c r="M737" s="598"/>
      <c r="N737" s="598"/>
      <c r="O737" s="598"/>
      <c r="P737" s="598"/>
      <c r="Q737" s="598"/>
      <c r="R737" s="598"/>
      <c r="S737" s="598"/>
      <c r="T737" s="598"/>
      <c r="U737" s="598"/>
      <c r="V737" s="598"/>
      <c r="W737" s="598"/>
      <c r="X737" s="598"/>
      <c r="Y737" s="598"/>
      <c r="Z737" s="598"/>
      <c r="AA737" s="598"/>
    </row>
    <row r="738" spans="1:27" s="593" customFormat="1" ht="14.5">
      <c r="A738" s="83" t="s">
        <v>6379</v>
      </c>
      <c r="B738" s="598" t="s">
        <v>61</v>
      </c>
      <c r="C738" s="598"/>
      <c r="D738" s="598"/>
      <c r="E738" s="598"/>
      <c r="F738" s="598"/>
      <c r="G738" s="598"/>
      <c r="H738" s="598"/>
      <c r="I738" s="598"/>
      <c r="J738" s="598"/>
      <c r="K738" s="598"/>
      <c r="L738" s="598"/>
      <c r="M738" s="598"/>
      <c r="N738" s="598"/>
      <c r="O738" s="598"/>
      <c r="P738" s="598"/>
      <c r="Q738" s="598"/>
      <c r="R738" s="598"/>
      <c r="S738" s="598"/>
      <c r="T738" s="598"/>
      <c r="U738" s="598"/>
      <c r="V738" s="598"/>
      <c r="W738" s="598"/>
      <c r="X738" s="598"/>
      <c r="Y738" s="598"/>
      <c r="Z738" s="598"/>
      <c r="AA738" s="598"/>
    </row>
    <row r="739" spans="1:27" ht="14.5">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row>
    <row r="740" spans="1:27" ht="14.5">
      <c r="A740" s="100" t="s">
        <v>1502</v>
      </c>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row>
    <row r="741" spans="1:27" ht="14.5">
      <c r="A741" s="472" t="s">
        <v>1503</v>
      </c>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row>
    <row r="742" spans="1:27" ht="14.5">
      <c r="A742" s="472" t="s">
        <v>1504</v>
      </c>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row>
    <row r="743" spans="1:27" ht="14.5">
      <c r="A743" s="472" t="s">
        <v>724</v>
      </c>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row>
    <row r="744" spans="1:27" ht="14.5">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row>
    <row r="745" spans="1:27" ht="14.5">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row>
    <row r="746" spans="1:27" ht="14.5">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row>
    <row r="747" spans="1:27" ht="14.5">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row>
    <row r="748" spans="1:27" ht="14.5">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row>
    <row r="749" spans="1:27" ht="14.5">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row>
    <row r="750" spans="1:27" ht="14.5">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row>
    <row r="751" spans="1:27" ht="14.5">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row>
    <row r="752" spans="1:27" ht="14.5">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row>
    <row r="753" spans="1:27" ht="14.5">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row>
    <row r="754" spans="1:27" ht="14.5">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row>
    <row r="755" spans="1:27" ht="14.5">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row>
    <row r="756" spans="1:27" ht="14.5">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row>
    <row r="757" spans="1:27" ht="14.5">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row>
    <row r="758" spans="1:27" ht="14.5">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row>
    <row r="759" spans="1:27" ht="14.5">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row>
    <row r="760" spans="1:27" ht="14.5">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row>
    <row r="761" spans="1:27" ht="14.5">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row>
    <row r="762" spans="1:27" ht="14.5">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row>
    <row r="763" spans="1:27" ht="14.5">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row>
    <row r="764" spans="1:27" ht="14.5">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row>
    <row r="765" spans="1:27" ht="14.5">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row>
    <row r="766" spans="1:27" ht="14.5">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row>
    <row r="767" spans="1:27" ht="14.5">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row>
    <row r="768" spans="1:27" ht="14.5">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row>
    <row r="769" spans="1:27" ht="14.5">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row>
    <row r="770" spans="1:27" ht="14.5">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row>
    <row r="771" spans="1:27" ht="14.5">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row>
    <row r="772" spans="1:27" ht="14.5">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row>
    <row r="773" spans="1:27" ht="14.5">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row>
    <row r="774" spans="1:27" ht="14.5">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row>
    <row r="775" spans="1:27" ht="14.5">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row>
    <row r="776" spans="1:27" ht="14.5">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row>
    <row r="777" spans="1:27" ht="14.5">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row>
    <row r="778" spans="1:27" ht="14.5">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row>
    <row r="779" spans="1:27" ht="14.5">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row>
    <row r="780" spans="1:27" ht="14.5">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row>
    <row r="781" spans="1:27" ht="14.5">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row>
    <row r="782" spans="1:27" ht="14.5">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row>
    <row r="783" spans="1:27" ht="14.5">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row>
    <row r="784" spans="1:27" ht="14.5">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row>
    <row r="785" spans="1:27" ht="14.5">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row>
    <row r="786" spans="1:27" ht="14.5">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row>
    <row r="787" spans="1:27" ht="14.5">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row>
    <row r="788" spans="1:27" ht="14.5">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row>
    <row r="789" spans="1:27" ht="14.5">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row>
    <row r="790" spans="1:27" ht="14.5">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row>
    <row r="791" spans="1:27" ht="14.5">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row>
    <row r="792" spans="1:27" ht="14.5">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row>
    <row r="793" spans="1:27" ht="14.5">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row>
    <row r="794" spans="1:27" ht="14.5">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row>
    <row r="795" spans="1:27" ht="14.5">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row>
    <row r="796" spans="1:27" ht="14.5">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row>
    <row r="797" spans="1:27" ht="14.5">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row>
    <row r="798" spans="1:27" ht="14.5">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row>
    <row r="799" spans="1:27" ht="14.5">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row>
    <row r="800" spans="1:27" ht="14.5">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row>
    <row r="801" spans="1:27" ht="14.5">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row>
    <row r="802" spans="1:27" ht="14.5">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row>
    <row r="803" spans="1:27" ht="14.5">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row>
    <row r="804" spans="1:27" ht="14.5">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row>
    <row r="805" spans="1:27" ht="14.5">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row>
    <row r="806" spans="1:27" ht="14.5">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row>
    <row r="807" spans="1:27" ht="14.5">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row>
    <row r="808" spans="1:27" ht="14.5">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row>
    <row r="809" spans="1:27" ht="14.5">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row>
    <row r="810" spans="1:27" ht="14.5">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row>
    <row r="811" spans="1:27" ht="14.5">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row>
    <row r="812" spans="1:27" ht="14.5">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row>
    <row r="813" spans="1:27" ht="14.5">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row>
    <row r="814" spans="1:27" ht="14.5">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row>
    <row r="815" spans="1:27" ht="14.5">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row>
    <row r="816" spans="1:27" ht="14.5">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row>
    <row r="817" spans="1:27" ht="14.5">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row>
    <row r="818" spans="1:27" ht="14.5">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row>
    <row r="819" spans="1:27" ht="14.5">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row>
    <row r="820" spans="1:27" ht="14.5">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row>
    <row r="821" spans="1:27" ht="14.5">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row>
    <row r="822" spans="1:27" ht="14.5">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row>
    <row r="823" spans="1:27" ht="14.5">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row>
    <row r="824" spans="1:27" ht="14.5">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row>
    <row r="825" spans="1:27" ht="14.5">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row>
    <row r="826" spans="1:27" ht="14.5">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row>
    <row r="827" spans="1:27" ht="14.5">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row>
    <row r="828" spans="1:27" ht="14.5">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row>
    <row r="829" spans="1:27" ht="14.5">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row>
    <row r="830" spans="1:27" ht="14.5">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row>
    <row r="831" spans="1:27" ht="14.5">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row>
    <row r="832" spans="1:27" ht="14.5">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row>
    <row r="833" spans="1:27" ht="14.5">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row>
    <row r="834" spans="1:27" ht="14.5">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row>
    <row r="835" spans="1:27" ht="14.5">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row>
    <row r="836" spans="1:27" ht="14.5">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row>
    <row r="837" spans="1:27" ht="14.5">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row>
    <row r="838" spans="1:27" ht="14.5">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row>
    <row r="839" spans="1:27" ht="14.5">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row>
    <row r="840" spans="1:27" ht="14.5">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row>
    <row r="841" spans="1:27" ht="14.5">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row>
    <row r="842" spans="1:27" ht="14.5">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row>
    <row r="843" spans="1:27" ht="14.5">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row>
    <row r="844" spans="1:27" ht="14.5">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row>
    <row r="845" spans="1:27" ht="14.5">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row>
    <row r="846" spans="1:27" ht="14.5">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row>
    <row r="847" spans="1:27" ht="14.5">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row>
    <row r="848" spans="1:27" ht="14.5">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row>
    <row r="849" spans="1:27" ht="14.5">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row>
    <row r="850" spans="1:27" ht="14.5">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row>
    <row r="851" spans="1:27" ht="14.5">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row>
    <row r="852" spans="1:27" ht="14.5">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row>
    <row r="853" spans="1:27" ht="14.5">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row>
    <row r="854" spans="1:27" ht="14.5">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row>
    <row r="855" spans="1:27" ht="14.5">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row>
    <row r="856" spans="1:27" ht="14.5">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row>
    <row r="857" spans="1:27" ht="14.5">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row>
    <row r="858" spans="1:27" ht="14.5">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row>
    <row r="859" spans="1:27" ht="14.5">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row>
    <row r="860" spans="1:27" ht="14.5">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row>
    <row r="861" spans="1:27" ht="14.5">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row>
    <row r="862" spans="1:27" ht="14.5">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row>
    <row r="863" spans="1:27" ht="14.5">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row>
    <row r="864" spans="1:27" ht="14.5">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row>
    <row r="865" spans="1:27" ht="14.5">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row>
    <row r="866" spans="1:27" ht="14.5">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row>
    <row r="867" spans="1:27" ht="14.5">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row>
    <row r="868" spans="1:27" ht="14.5">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row>
    <row r="869" spans="1:27" ht="14.5">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row>
    <row r="870" spans="1:27" ht="14.5">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row>
    <row r="871" spans="1:27" ht="14.5">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row>
    <row r="872" spans="1:27" ht="14.5">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row>
    <row r="873" spans="1:27" ht="14.5">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row>
    <row r="874" spans="1:27" ht="14.5">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row>
    <row r="875" spans="1:27" ht="14.5">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row>
    <row r="876" spans="1:27" ht="14.5">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row>
    <row r="877" spans="1:27" ht="14.5">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row>
    <row r="878" spans="1:27" ht="14.5">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row>
    <row r="879" spans="1:27" ht="14.5">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row>
    <row r="880" spans="1:27" ht="14.5">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row>
    <row r="881" spans="1:27" ht="14.5">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row>
    <row r="882" spans="1:27" ht="14.5">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row>
    <row r="883" spans="1:27" ht="14.5">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row>
    <row r="884" spans="1:27" ht="14.5">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row>
    <row r="885" spans="1:27" ht="14.5">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row>
    <row r="886" spans="1:27" ht="14.5">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row>
    <row r="887" spans="1:27" ht="14.5">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row>
    <row r="888" spans="1:27" ht="14.5">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row>
    <row r="889" spans="1:27" ht="14.5">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row>
    <row r="890" spans="1:27" ht="14.5">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row>
    <row r="891" spans="1:27" ht="14.5">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row>
    <row r="892" spans="1:27" ht="14.5">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row>
    <row r="893" spans="1:27" ht="14.5">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row>
    <row r="894" spans="1:27" ht="14.5">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row>
    <row r="895" spans="1:27" ht="14.5">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row>
    <row r="896" spans="1:27" ht="14.5">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row>
    <row r="897" spans="1:27" ht="14.5">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row>
    <row r="898" spans="1:27" ht="14.5">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row>
    <row r="899" spans="1:27" ht="14.5">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row>
    <row r="900" spans="1:27" ht="14.5">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row>
    <row r="901" spans="1:27" ht="14.5">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row>
    <row r="902" spans="1:27" ht="14.5">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row>
    <row r="903" spans="1:27" ht="14.5">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row>
    <row r="904" spans="1:27" ht="14.5">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row>
    <row r="905" spans="1:27" ht="14.5">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row>
    <row r="906" spans="1:27" ht="14.5">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row>
    <row r="907" spans="1:27" ht="14.5">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row>
    <row r="908" spans="1:27" ht="14.5">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row>
    <row r="909" spans="1:27" ht="14.5">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row>
    <row r="910" spans="1:27" ht="14.5">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row>
    <row r="911" spans="1:27" ht="14.5">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row>
    <row r="912" spans="1:27" ht="14.5">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row>
    <row r="913" spans="1:27" ht="14.5">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row>
    <row r="914" spans="1:27" ht="14.5">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row>
    <row r="915" spans="1:27" ht="14.5">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row>
    <row r="916" spans="1:27" ht="14.5">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row>
    <row r="917" spans="1:27" ht="14.5">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row>
    <row r="918" spans="1:27" ht="14.5">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row>
    <row r="919" spans="1:27" ht="14.5">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row>
    <row r="920" spans="1:27" ht="14.5">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row>
    <row r="921" spans="1:27" ht="14.5">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row>
    <row r="922" spans="1:27" ht="14.5">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row>
    <row r="923" spans="1:27" ht="14.5">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row>
    <row r="924" spans="1:27" ht="14.5">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row>
    <row r="925" spans="1:27" ht="14.5">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row>
    <row r="926" spans="1:27" ht="14.5">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row>
    <row r="927" spans="1:27" ht="14.5">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row>
    <row r="928" spans="1:27" ht="14.5">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row>
    <row r="929" spans="1:27" ht="14.5">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row>
    <row r="930" spans="1:27" ht="14.5">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row>
    <row r="931" spans="1:27" ht="14.5">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row>
    <row r="932" spans="1:27" ht="14.5">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row>
    <row r="933" spans="1:27" ht="14.5">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row>
    <row r="934" spans="1:27" ht="14.5">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row>
    <row r="935" spans="1:27" ht="14.5">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row>
    <row r="936" spans="1:27" ht="14.5">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row>
    <row r="937" spans="1:27" ht="14.5">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row>
    <row r="938" spans="1:27" ht="14.5">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row>
    <row r="939" spans="1:27" ht="14.5">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row>
    <row r="940" spans="1:27" ht="14.5">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row>
    <row r="941" spans="1:27" ht="14.5">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row>
    <row r="942" spans="1:27" ht="14.5">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row>
    <row r="943" spans="1:27" ht="14.5">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row>
    <row r="944" spans="1:27" ht="14.5">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row>
    <row r="945" spans="1:27" ht="14.5">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row>
    <row r="946" spans="1:27" ht="14.5">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row>
    <row r="947" spans="1:27" ht="14.5">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row>
    <row r="948" spans="1:27" ht="14.5">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row>
    <row r="949" spans="1:27" ht="14.5">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row>
    <row r="950" spans="1:27" ht="14.5">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row>
    <row r="951" spans="1:27" ht="14.5">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row>
    <row r="952" spans="1:27" ht="14.5">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row>
    <row r="953" spans="1:27" ht="14.5">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row>
    <row r="954" spans="1:27" ht="14.5">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row>
    <row r="955" spans="1:27" ht="14.5">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row>
    <row r="956" spans="1:27" ht="14.5">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row>
    <row r="957" spans="1:27" ht="14.5">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row>
    <row r="958" spans="1:27" ht="14.5">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row>
    <row r="959" spans="1:27" ht="14.5">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row>
    <row r="960" spans="1:27" ht="14.5">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c r="AA960" s="93"/>
    </row>
    <row r="961" spans="1:27" ht="14.5">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c r="AA961" s="93"/>
    </row>
    <row r="962" spans="1:27" ht="14.5">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c r="AA962" s="93"/>
    </row>
    <row r="963" spans="1:27" ht="14.5">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c r="AA963" s="93"/>
    </row>
    <row r="964" spans="1:27" ht="14.5">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row>
    <row r="965" spans="1:27" ht="14.5">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row>
    <row r="966" spans="1:27" ht="14.5">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row>
    <row r="967" spans="1:27" ht="14.5">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row>
    <row r="968" spans="1:27" ht="14.5">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row>
    <row r="969" spans="1:27" ht="14.5">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row>
    <row r="970" spans="1:27" ht="14.5">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row>
    <row r="971" spans="1:27" ht="14.5">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row>
    <row r="972" spans="1:27" ht="14.5">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row>
    <row r="973" spans="1:27" ht="14.5">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row>
    <row r="974" spans="1:27" ht="14.5">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row>
    <row r="975" spans="1:27" ht="14.5">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c r="AA975" s="93"/>
    </row>
    <row r="976" spans="1:27" ht="14.5">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c r="AA976" s="93"/>
    </row>
    <row r="977" spans="1:27" ht="14.5">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c r="AA977" s="93"/>
    </row>
    <row r="978" spans="1:27" ht="14.5">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c r="AA978" s="93"/>
    </row>
    <row r="979" spans="1:27" ht="14.5">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c r="AA979" s="93"/>
    </row>
    <row r="980" spans="1:27" ht="14.5">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row>
    <row r="981" spans="1:27" ht="14.5">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row>
    <row r="982" spans="1:27" ht="14.5">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row>
    <row r="983" spans="1:27" ht="14.5">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row>
    <row r="984" spans="1:27" ht="14.5">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row>
    <row r="985" spans="1:27" ht="14.5">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row>
    <row r="986" spans="1:27" ht="14.5">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row>
    <row r="987" spans="1:27" ht="14.5">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row>
    <row r="988" spans="1:27" ht="14.5">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row>
    <row r="989" spans="1:27" ht="14.5">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row>
    <row r="990" spans="1:27" ht="14.5">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row>
    <row r="991" spans="1:27" ht="14.5">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c r="AA991" s="93"/>
    </row>
    <row r="992" spans="1:27" ht="14.5">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c r="AA992" s="93"/>
    </row>
    <row r="993" spans="1:27" ht="14.5">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row>
    <row r="994" spans="1:27" ht="14.5">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c r="AA994" s="93"/>
    </row>
    <row r="995" spans="1:27" ht="14.5">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c r="AA995" s="93"/>
    </row>
    <row r="996" spans="1:27" ht="14.5">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c r="AA996" s="93"/>
    </row>
    <row r="997" spans="1:27" ht="14.5">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c r="AA997" s="93"/>
    </row>
    <row r="998" spans="1:27" ht="14.5">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c r="AA998" s="93"/>
    </row>
    <row r="999" spans="1:27" ht="14.5">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c r="AA999" s="93"/>
    </row>
    <row r="1000" spans="1:27" ht="14.5">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c r="AA1000" s="93"/>
    </row>
    <row r="1001" spans="1:27" ht="14.5">
      <c r="A1001" s="93"/>
      <c r="B1001" s="93"/>
      <c r="C1001" s="93"/>
      <c r="D1001" s="93"/>
      <c r="E1001" s="93"/>
      <c r="F1001" s="93"/>
      <c r="G1001" s="93"/>
      <c r="H1001" s="93"/>
      <c r="I1001" s="93"/>
      <c r="J1001" s="93"/>
      <c r="K1001" s="93"/>
      <c r="L1001" s="93"/>
      <c r="M1001" s="93"/>
      <c r="N1001" s="93"/>
      <c r="O1001" s="93"/>
      <c r="P1001" s="93"/>
      <c r="Q1001" s="93"/>
      <c r="R1001" s="93"/>
      <c r="S1001" s="93"/>
      <c r="T1001" s="93"/>
      <c r="U1001" s="93"/>
      <c r="V1001" s="93"/>
      <c r="W1001" s="93"/>
      <c r="X1001" s="93"/>
      <c r="Y1001" s="93"/>
      <c r="Z1001" s="93"/>
      <c r="AA1001" s="93"/>
    </row>
    <row r="1002" spans="1:27" ht="14.5">
      <c r="A1002" s="93"/>
      <c r="B1002" s="93"/>
      <c r="C1002" s="93"/>
      <c r="D1002" s="93"/>
      <c r="E1002" s="93"/>
      <c r="F1002" s="93"/>
      <c r="G1002" s="93"/>
      <c r="H1002" s="93"/>
      <c r="I1002" s="93"/>
      <c r="J1002" s="93"/>
      <c r="K1002" s="93"/>
      <c r="L1002" s="93"/>
      <c r="M1002" s="93"/>
      <c r="N1002" s="93"/>
      <c r="O1002" s="93"/>
      <c r="P1002" s="93"/>
      <c r="Q1002" s="93"/>
      <c r="R1002" s="93"/>
      <c r="S1002" s="93"/>
      <c r="T1002" s="93"/>
      <c r="U1002" s="93"/>
      <c r="V1002" s="93"/>
      <c r="W1002" s="93"/>
      <c r="X1002" s="93"/>
      <c r="Y1002" s="93"/>
      <c r="Z1002" s="93"/>
      <c r="AA1002" s="93"/>
    </row>
    <row r="1003" spans="1:27" ht="14.5">
      <c r="A1003" s="93"/>
      <c r="B1003" s="93"/>
      <c r="C1003" s="93"/>
      <c r="D1003" s="93"/>
      <c r="E1003" s="93"/>
      <c r="F1003" s="93"/>
      <c r="G1003" s="93"/>
      <c r="H1003" s="93"/>
      <c r="I1003" s="93"/>
      <c r="J1003" s="93"/>
      <c r="K1003" s="93"/>
      <c r="L1003" s="93"/>
      <c r="M1003" s="93"/>
      <c r="N1003" s="93"/>
      <c r="O1003" s="93"/>
      <c r="P1003" s="93"/>
      <c r="Q1003" s="93"/>
      <c r="R1003" s="93"/>
      <c r="S1003" s="93"/>
      <c r="T1003" s="93"/>
      <c r="U1003" s="93"/>
      <c r="V1003" s="93"/>
      <c r="W1003" s="93"/>
      <c r="X1003" s="93"/>
      <c r="Y1003" s="93"/>
      <c r="Z1003" s="93"/>
      <c r="AA1003" s="93"/>
    </row>
    <row r="1004" spans="1:27" ht="14.5">
      <c r="A1004" s="93"/>
      <c r="B1004" s="93"/>
      <c r="C1004" s="93"/>
      <c r="D1004" s="93"/>
      <c r="E1004" s="93"/>
      <c r="F1004" s="93"/>
      <c r="G1004" s="93"/>
      <c r="H1004" s="93"/>
      <c r="I1004" s="93"/>
      <c r="J1004" s="93"/>
      <c r="K1004" s="93"/>
      <c r="L1004" s="93"/>
      <c r="M1004" s="93"/>
      <c r="N1004" s="93"/>
      <c r="O1004" s="93"/>
      <c r="P1004" s="93"/>
      <c r="Q1004" s="93"/>
      <c r="R1004" s="93"/>
      <c r="S1004" s="93"/>
      <c r="T1004" s="93"/>
      <c r="U1004" s="93"/>
      <c r="V1004" s="93"/>
      <c r="W1004" s="93"/>
      <c r="X1004" s="93"/>
      <c r="Y1004" s="93"/>
      <c r="Z1004" s="93"/>
      <c r="AA1004" s="93"/>
    </row>
    <row r="1005" spans="1:27" ht="14.5">
      <c r="A1005" s="93"/>
      <c r="B1005" s="93"/>
      <c r="C1005" s="93"/>
      <c r="D1005" s="93"/>
      <c r="E1005" s="93"/>
      <c r="F1005" s="93"/>
      <c r="G1005" s="93"/>
      <c r="H1005" s="93"/>
      <c r="I1005" s="93"/>
      <c r="J1005" s="93"/>
      <c r="K1005" s="93"/>
      <c r="L1005" s="93"/>
      <c r="M1005" s="93"/>
      <c r="N1005" s="93"/>
      <c r="O1005" s="93"/>
      <c r="P1005" s="93"/>
      <c r="Q1005" s="93"/>
      <c r="R1005" s="93"/>
      <c r="S1005" s="93"/>
      <c r="T1005" s="93"/>
      <c r="U1005" s="93"/>
      <c r="V1005" s="93"/>
      <c r="W1005" s="93"/>
      <c r="X1005" s="93"/>
      <c r="Y1005" s="93"/>
      <c r="Z1005" s="93"/>
      <c r="AA1005" s="93"/>
    </row>
    <row r="1006" spans="1:27" ht="14.5">
      <c r="A1006" s="93"/>
      <c r="B1006" s="93"/>
      <c r="C1006" s="93"/>
      <c r="D1006" s="93"/>
      <c r="E1006" s="93"/>
      <c r="F1006" s="93"/>
      <c r="G1006" s="93"/>
      <c r="H1006" s="93"/>
      <c r="I1006" s="93"/>
      <c r="J1006" s="93"/>
      <c r="K1006" s="93"/>
      <c r="L1006" s="93"/>
      <c r="M1006" s="93"/>
      <c r="N1006" s="93"/>
      <c r="O1006" s="93"/>
      <c r="P1006" s="93"/>
      <c r="Q1006" s="93"/>
      <c r="R1006" s="93"/>
      <c r="S1006" s="93"/>
      <c r="T1006" s="93"/>
      <c r="U1006" s="93"/>
      <c r="V1006" s="93"/>
      <c r="W1006" s="93"/>
      <c r="X1006" s="93"/>
      <c r="Y1006" s="93"/>
      <c r="Z1006" s="93"/>
      <c r="AA1006" s="93"/>
    </row>
    <row r="1007" spans="1:27" ht="14.5">
      <c r="A1007" s="93"/>
      <c r="B1007" s="93"/>
      <c r="C1007" s="93"/>
      <c r="D1007" s="93"/>
      <c r="E1007" s="93"/>
      <c r="F1007" s="93"/>
      <c r="G1007" s="93"/>
      <c r="H1007" s="93"/>
      <c r="I1007" s="93"/>
      <c r="J1007" s="93"/>
      <c r="K1007" s="93"/>
      <c r="L1007" s="93"/>
      <c r="M1007" s="93"/>
      <c r="N1007" s="93"/>
      <c r="O1007" s="93"/>
      <c r="P1007" s="93"/>
      <c r="Q1007" s="93"/>
      <c r="R1007" s="93"/>
      <c r="S1007" s="93"/>
      <c r="T1007" s="93"/>
      <c r="U1007" s="93"/>
      <c r="V1007" s="93"/>
      <c r="W1007" s="93"/>
      <c r="X1007" s="93"/>
      <c r="Y1007" s="93"/>
      <c r="Z1007" s="93"/>
      <c r="AA1007" s="93"/>
    </row>
    <row r="1008" spans="1:27" ht="14.5">
      <c r="A1008" s="93"/>
      <c r="B1008" s="93"/>
      <c r="C1008" s="93"/>
      <c r="D1008" s="93"/>
      <c r="E1008" s="93"/>
      <c r="F1008" s="93"/>
      <c r="G1008" s="93"/>
      <c r="H1008" s="93"/>
      <c r="I1008" s="93"/>
      <c r="J1008" s="93"/>
      <c r="K1008" s="93"/>
      <c r="L1008" s="93"/>
      <c r="M1008" s="93"/>
      <c r="N1008" s="93"/>
      <c r="O1008" s="93"/>
      <c r="P1008" s="93"/>
      <c r="Q1008" s="93"/>
      <c r="R1008" s="93"/>
      <c r="S1008" s="93"/>
      <c r="T1008" s="93"/>
      <c r="U1008" s="93"/>
      <c r="V1008" s="93"/>
      <c r="W1008" s="93"/>
      <c r="X1008" s="93"/>
      <c r="Y1008" s="93"/>
      <c r="Z1008" s="93"/>
      <c r="AA1008" s="93"/>
    </row>
    <row r="1009" spans="1:27" ht="14.5">
      <c r="A1009" s="93"/>
      <c r="B1009" s="93"/>
      <c r="C1009" s="93"/>
      <c r="D1009" s="93"/>
      <c r="E1009" s="93"/>
      <c r="F1009" s="93"/>
      <c r="G1009" s="93"/>
      <c r="H1009" s="93"/>
      <c r="I1009" s="93"/>
      <c r="J1009" s="93"/>
      <c r="K1009" s="93"/>
      <c r="L1009" s="93"/>
      <c r="M1009" s="93"/>
      <c r="N1009" s="93"/>
      <c r="O1009" s="93"/>
      <c r="P1009" s="93"/>
      <c r="Q1009" s="93"/>
      <c r="R1009" s="93"/>
      <c r="S1009" s="93"/>
      <c r="T1009" s="93"/>
      <c r="U1009" s="93"/>
      <c r="V1009" s="93"/>
      <c r="W1009" s="93"/>
      <c r="X1009" s="93"/>
      <c r="Y1009" s="93"/>
      <c r="Z1009" s="93"/>
      <c r="AA1009" s="93"/>
    </row>
    <row r="1010" spans="1:27" ht="14.5">
      <c r="A1010" s="93"/>
      <c r="B1010" s="93"/>
      <c r="C1010" s="93"/>
      <c r="D1010" s="93"/>
      <c r="E1010" s="93"/>
      <c r="F1010" s="93"/>
      <c r="G1010" s="93"/>
      <c r="H1010" s="93"/>
      <c r="I1010" s="93"/>
      <c r="J1010" s="93"/>
      <c r="K1010" s="93"/>
      <c r="L1010" s="93"/>
      <c r="M1010" s="93"/>
      <c r="N1010" s="93"/>
      <c r="O1010" s="93"/>
      <c r="P1010" s="93"/>
      <c r="Q1010" s="93"/>
      <c r="R1010" s="93"/>
      <c r="S1010" s="93"/>
      <c r="T1010" s="93"/>
      <c r="U1010" s="93"/>
      <c r="V1010" s="93"/>
      <c r="W1010" s="93"/>
      <c r="X1010" s="93"/>
      <c r="Y1010" s="93"/>
      <c r="Z1010" s="93"/>
      <c r="AA1010" s="93"/>
    </row>
    <row r="1011" spans="1:27" ht="14.5">
      <c r="A1011" s="93"/>
      <c r="B1011" s="93"/>
      <c r="C1011" s="93"/>
      <c r="D1011" s="93"/>
      <c r="E1011" s="93"/>
      <c r="F1011" s="93"/>
      <c r="G1011" s="93"/>
      <c r="H1011" s="93"/>
      <c r="I1011" s="93"/>
      <c r="J1011" s="93"/>
      <c r="K1011" s="93"/>
      <c r="L1011" s="93"/>
      <c r="M1011" s="93"/>
      <c r="N1011" s="93"/>
      <c r="O1011" s="93"/>
      <c r="P1011" s="93"/>
      <c r="Q1011" s="93"/>
      <c r="R1011" s="93"/>
      <c r="S1011" s="93"/>
      <c r="T1011" s="93"/>
      <c r="U1011" s="93"/>
      <c r="V1011" s="93"/>
      <c r="W1011" s="93"/>
      <c r="X1011" s="93"/>
      <c r="Y1011" s="93"/>
      <c r="Z1011" s="93"/>
      <c r="AA1011" s="93"/>
    </row>
    <row r="1012" spans="1:27" ht="14.5">
      <c r="A1012" s="93"/>
      <c r="B1012" s="93"/>
      <c r="C1012" s="93"/>
      <c r="D1012" s="93"/>
      <c r="E1012" s="93"/>
      <c r="F1012" s="93"/>
      <c r="G1012" s="93"/>
      <c r="H1012" s="93"/>
      <c r="I1012" s="93"/>
      <c r="J1012" s="93"/>
      <c r="K1012" s="93"/>
      <c r="L1012" s="93"/>
      <c r="M1012" s="93"/>
      <c r="N1012" s="93"/>
      <c r="O1012" s="93"/>
      <c r="P1012" s="93"/>
      <c r="Q1012" s="93"/>
      <c r="R1012" s="93"/>
      <c r="S1012" s="93"/>
      <c r="T1012" s="93"/>
      <c r="U1012" s="93"/>
      <c r="V1012" s="93"/>
      <c r="W1012" s="93"/>
      <c r="X1012" s="93"/>
      <c r="Y1012" s="93"/>
      <c r="Z1012" s="93"/>
      <c r="AA1012" s="93"/>
    </row>
    <row r="1013" spans="1:27" ht="14.5">
      <c r="A1013" s="93"/>
      <c r="B1013" s="93"/>
      <c r="C1013" s="93"/>
      <c r="D1013" s="93"/>
      <c r="E1013" s="93"/>
      <c r="F1013" s="93"/>
      <c r="G1013" s="93"/>
      <c r="H1013" s="93"/>
      <c r="I1013" s="93"/>
      <c r="J1013" s="93"/>
      <c r="K1013" s="93"/>
      <c r="L1013" s="93"/>
      <c r="M1013" s="93"/>
      <c r="N1013" s="93"/>
      <c r="O1013" s="93"/>
      <c r="P1013" s="93"/>
      <c r="Q1013" s="93"/>
      <c r="R1013" s="93"/>
      <c r="S1013" s="93"/>
      <c r="T1013" s="93"/>
      <c r="U1013" s="93"/>
      <c r="V1013" s="93"/>
      <c r="W1013" s="93"/>
      <c r="X1013" s="93"/>
      <c r="Y1013" s="93"/>
      <c r="Z1013" s="93"/>
      <c r="AA1013" s="93"/>
    </row>
    <row r="1014" spans="1:27" ht="14.5">
      <c r="A1014" s="93"/>
      <c r="B1014" s="93"/>
      <c r="C1014" s="93"/>
      <c r="D1014" s="93"/>
      <c r="E1014" s="93"/>
      <c r="F1014" s="93"/>
      <c r="G1014" s="93"/>
      <c r="H1014" s="93"/>
      <c r="I1014" s="93"/>
      <c r="J1014" s="93"/>
      <c r="K1014" s="93"/>
      <c r="L1014" s="93"/>
      <c r="M1014" s="93"/>
      <c r="N1014" s="93"/>
      <c r="O1014" s="93"/>
      <c r="P1014" s="93"/>
      <c r="Q1014" s="93"/>
      <c r="R1014" s="93"/>
      <c r="S1014" s="93"/>
      <c r="T1014" s="93"/>
      <c r="U1014" s="93"/>
      <c r="V1014" s="93"/>
      <c r="W1014" s="93"/>
      <c r="X1014" s="93"/>
      <c r="Y1014" s="93"/>
      <c r="Z1014" s="93"/>
      <c r="AA1014" s="93"/>
    </row>
    <row r="1015" spans="1:27" ht="14.5">
      <c r="A1015" s="93"/>
      <c r="B1015" s="93"/>
      <c r="C1015" s="93"/>
      <c r="D1015" s="93"/>
      <c r="E1015" s="93"/>
      <c r="F1015" s="93"/>
      <c r="G1015" s="93"/>
      <c r="H1015" s="93"/>
      <c r="I1015" s="93"/>
      <c r="J1015" s="93"/>
      <c r="K1015" s="93"/>
      <c r="L1015" s="93"/>
      <c r="M1015" s="93"/>
      <c r="N1015" s="93"/>
      <c r="O1015" s="93"/>
      <c r="P1015" s="93"/>
      <c r="Q1015" s="93"/>
      <c r="R1015" s="93"/>
      <c r="S1015" s="93"/>
      <c r="T1015" s="93"/>
      <c r="U1015" s="93"/>
      <c r="V1015" s="93"/>
      <c r="W1015" s="93"/>
      <c r="X1015" s="93"/>
      <c r="Y1015" s="93"/>
      <c r="Z1015" s="93"/>
      <c r="AA1015" s="93"/>
    </row>
    <row r="1016" spans="1:27" ht="14.5">
      <c r="A1016" s="93"/>
      <c r="B1016" s="93"/>
      <c r="C1016" s="93"/>
      <c r="D1016" s="93"/>
      <c r="E1016" s="93"/>
      <c r="F1016" s="93"/>
      <c r="G1016" s="93"/>
      <c r="H1016" s="93"/>
      <c r="I1016" s="93"/>
      <c r="J1016" s="93"/>
      <c r="K1016" s="93"/>
      <c r="L1016" s="93"/>
      <c r="M1016" s="93"/>
      <c r="N1016" s="93"/>
      <c r="O1016" s="93"/>
      <c r="P1016" s="93"/>
      <c r="Q1016" s="93"/>
      <c r="R1016" s="93"/>
      <c r="S1016" s="93"/>
      <c r="T1016" s="93"/>
      <c r="U1016" s="93"/>
      <c r="V1016" s="93"/>
      <c r="W1016" s="93"/>
      <c r="X1016" s="93"/>
      <c r="Y1016" s="93"/>
      <c r="Z1016" s="93"/>
      <c r="AA1016" s="93"/>
    </row>
    <row r="1017" spans="1:27" ht="14.5">
      <c r="A1017" s="93"/>
      <c r="B1017" s="93"/>
      <c r="C1017" s="93"/>
      <c r="D1017" s="93"/>
      <c r="E1017" s="93"/>
      <c r="F1017" s="93"/>
      <c r="G1017" s="93"/>
      <c r="H1017" s="93"/>
      <c r="I1017" s="93"/>
      <c r="J1017" s="93"/>
      <c r="K1017" s="93"/>
      <c r="L1017" s="93"/>
      <c r="M1017" s="93"/>
      <c r="N1017" s="93"/>
      <c r="O1017" s="93"/>
      <c r="P1017" s="93"/>
      <c r="Q1017" s="93"/>
      <c r="R1017" s="93"/>
      <c r="S1017" s="93"/>
      <c r="T1017" s="93"/>
      <c r="U1017" s="93"/>
      <c r="V1017" s="93"/>
      <c r="W1017" s="93"/>
      <c r="X1017" s="93"/>
      <c r="Y1017" s="93"/>
      <c r="Z1017" s="93"/>
      <c r="AA1017" s="93"/>
    </row>
    <row r="1018" spans="1:27" ht="14.5">
      <c r="A1018" s="93"/>
      <c r="B1018" s="93"/>
      <c r="C1018" s="93"/>
      <c r="D1018" s="93"/>
      <c r="E1018" s="93"/>
      <c r="F1018" s="93"/>
      <c r="G1018" s="93"/>
      <c r="H1018" s="93"/>
      <c r="I1018" s="93"/>
      <c r="J1018" s="93"/>
      <c r="K1018" s="93"/>
      <c r="L1018" s="93"/>
      <c r="M1018" s="93"/>
      <c r="N1018" s="93"/>
      <c r="O1018" s="93"/>
      <c r="P1018" s="93"/>
      <c r="Q1018" s="93"/>
      <c r="R1018" s="93"/>
      <c r="S1018" s="93"/>
      <c r="T1018" s="93"/>
      <c r="U1018" s="93"/>
      <c r="V1018" s="93"/>
      <c r="W1018" s="93"/>
      <c r="X1018" s="93"/>
      <c r="Y1018" s="93"/>
      <c r="Z1018" s="93"/>
      <c r="AA1018" s="93"/>
    </row>
    <row r="1019" spans="1:27" ht="14.5">
      <c r="A1019" s="93"/>
      <c r="B1019" s="93"/>
      <c r="C1019" s="93"/>
      <c r="D1019" s="93"/>
      <c r="E1019" s="93"/>
      <c r="F1019" s="93"/>
      <c r="G1019" s="93"/>
      <c r="H1019" s="93"/>
      <c r="I1019" s="93"/>
      <c r="J1019" s="93"/>
      <c r="K1019" s="93"/>
      <c r="L1019" s="93"/>
      <c r="M1019" s="93"/>
      <c r="N1019" s="93"/>
      <c r="O1019" s="93"/>
      <c r="P1019" s="93"/>
      <c r="Q1019" s="93"/>
      <c r="R1019" s="93"/>
      <c r="S1019" s="93"/>
      <c r="T1019" s="93"/>
      <c r="U1019" s="93"/>
      <c r="V1019" s="93"/>
      <c r="W1019" s="93"/>
      <c r="X1019" s="93"/>
      <c r="Y1019" s="93"/>
      <c r="Z1019" s="93"/>
      <c r="AA1019" s="93"/>
    </row>
    <row r="1020" spans="1:27" ht="14.5">
      <c r="A1020" s="93"/>
      <c r="B1020" s="93"/>
      <c r="C1020" s="93"/>
      <c r="D1020" s="93"/>
      <c r="E1020" s="93"/>
      <c r="F1020" s="93"/>
      <c r="G1020" s="93"/>
      <c r="H1020" s="93"/>
      <c r="I1020" s="93"/>
      <c r="J1020" s="93"/>
      <c r="K1020" s="93"/>
      <c r="L1020" s="93"/>
      <c r="M1020" s="93"/>
      <c r="N1020" s="93"/>
      <c r="O1020" s="93"/>
      <c r="P1020" s="93"/>
      <c r="Q1020" s="93"/>
      <c r="R1020" s="93"/>
      <c r="S1020" s="93"/>
      <c r="T1020" s="93"/>
      <c r="U1020" s="93"/>
      <c r="V1020" s="93"/>
      <c r="W1020" s="93"/>
      <c r="X1020" s="93"/>
      <c r="Y1020" s="93"/>
      <c r="Z1020" s="93"/>
      <c r="AA1020" s="93"/>
    </row>
    <row r="1021" spans="1:27" ht="14.5">
      <c r="A1021" s="93"/>
      <c r="B1021" s="93"/>
      <c r="C1021" s="93"/>
      <c r="D1021" s="93"/>
      <c r="E1021" s="93"/>
      <c r="F1021" s="93"/>
      <c r="G1021" s="93"/>
      <c r="H1021" s="93"/>
      <c r="I1021" s="93"/>
      <c r="J1021" s="93"/>
      <c r="K1021" s="93"/>
      <c r="L1021" s="93"/>
      <c r="M1021" s="93"/>
      <c r="N1021" s="93"/>
      <c r="O1021" s="93"/>
      <c r="P1021" s="93"/>
      <c r="Q1021" s="93"/>
      <c r="R1021" s="93"/>
      <c r="S1021" s="93"/>
      <c r="T1021" s="93"/>
      <c r="U1021" s="93"/>
      <c r="V1021" s="93"/>
      <c r="W1021" s="93"/>
      <c r="X1021" s="93"/>
      <c r="Y1021" s="93"/>
      <c r="Z1021" s="93"/>
      <c r="AA1021" s="93"/>
    </row>
    <row r="1022" spans="1:27" ht="14.5">
      <c r="A1022" s="93"/>
      <c r="B1022" s="93"/>
      <c r="C1022" s="93"/>
      <c r="D1022" s="93"/>
      <c r="E1022" s="93"/>
      <c r="F1022" s="93"/>
      <c r="G1022" s="93"/>
      <c r="H1022" s="93"/>
      <c r="I1022" s="93"/>
      <c r="J1022" s="93"/>
      <c r="K1022" s="93"/>
      <c r="L1022" s="93"/>
      <c r="M1022" s="93"/>
      <c r="N1022" s="93"/>
      <c r="O1022" s="93"/>
      <c r="P1022" s="93"/>
      <c r="Q1022" s="93"/>
      <c r="R1022" s="93"/>
      <c r="S1022" s="93"/>
      <c r="T1022" s="93"/>
      <c r="U1022" s="93"/>
      <c r="V1022" s="93"/>
      <c r="W1022" s="93"/>
      <c r="X1022" s="93"/>
      <c r="Y1022" s="93"/>
      <c r="Z1022" s="93"/>
      <c r="AA1022" s="93"/>
    </row>
    <row r="1023" spans="1:27" ht="14.5">
      <c r="A1023" s="93"/>
      <c r="B1023" s="93"/>
      <c r="C1023" s="93"/>
      <c r="D1023" s="93"/>
      <c r="E1023" s="93"/>
      <c r="F1023" s="93"/>
      <c r="G1023" s="93"/>
      <c r="H1023" s="93"/>
      <c r="I1023" s="93"/>
      <c r="J1023" s="93"/>
      <c r="K1023" s="93"/>
      <c r="L1023" s="93"/>
      <c r="M1023" s="93"/>
      <c r="N1023" s="93"/>
      <c r="O1023" s="93"/>
      <c r="P1023" s="93"/>
      <c r="Q1023" s="93"/>
      <c r="R1023" s="93"/>
      <c r="S1023" s="93"/>
      <c r="T1023" s="93"/>
      <c r="U1023" s="93"/>
      <c r="V1023" s="93"/>
      <c r="W1023" s="93"/>
      <c r="X1023" s="93"/>
      <c r="Y1023" s="93"/>
      <c r="Z1023" s="93"/>
      <c r="AA1023" s="93"/>
    </row>
    <row r="1024" spans="1:27" ht="14.5">
      <c r="A1024" s="93"/>
      <c r="B1024" s="93"/>
      <c r="C1024" s="93"/>
      <c r="D1024" s="93"/>
      <c r="E1024" s="93"/>
      <c r="F1024" s="93"/>
      <c r="G1024" s="93"/>
      <c r="H1024" s="93"/>
      <c r="I1024" s="93"/>
      <c r="J1024" s="93"/>
      <c r="K1024" s="93"/>
      <c r="L1024" s="93"/>
      <c r="M1024" s="93"/>
      <c r="N1024" s="93"/>
      <c r="O1024" s="93"/>
      <c r="P1024" s="93"/>
      <c r="Q1024" s="93"/>
      <c r="R1024" s="93"/>
      <c r="S1024" s="93"/>
      <c r="T1024" s="93"/>
      <c r="U1024" s="93"/>
      <c r="V1024" s="93"/>
      <c r="W1024" s="93"/>
      <c r="X1024" s="93"/>
      <c r="Y1024" s="93"/>
      <c r="Z1024" s="93"/>
      <c r="AA1024" s="93"/>
    </row>
    <row r="1025" spans="1:27" ht="14.5">
      <c r="A1025" s="93"/>
      <c r="B1025" s="93"/>
      <c r="C1025" s="93"/>
      <c r="D1025" s="93"/>
      <c r="E1025" s="93"/>
      <c r="F1025" s="93"/>
      <c r="G1025" s="93"/>
      <c r="H1025" s="93"/>
      <c r="I1025" s="93"/>
      <c r="J1025" s="93"/>
      <c r="K1025" s="93"/>
      <c r="L1025" s="93"/>
      <c r="M1025" s="93"/>
      <c r="N1025" s="93"/>
      <c r="O1025" s="93"/>
      <c r="P1025" s="93"/>
      <c r="Q1025" s="93"/>
      <c r="R1025" s="93"/>
      <c r="S1025" s="93"/>
      <c r="T1025" s="93"/>
      <c r="U1025" s="93"/>
      <c r="V1025" s="93"/>
      <c r="W1025" s="93"/>
      <c r="X1025" s="93"/>
      <c r="Y1025" s="93"/>
      <c r="Z1025" s="93"/>
      <c r="AA1025" s="93"/>
    </row>
    <row r="1026" spans="1:27" ht="14.5">
      <c r="A1026" s="93"/>
      <c r="B1026" s="93"/>
      <c r="C1026" s="93"/>
      <c r="D1026" s="93"/>
      <c r="E1026" s="93"/>
      <c r="F1026" s="93"/>
      <c r="G1026" s="93"/>
      <c r="H1026" s="93"/>
      <c r="I1026" s="93"/>
      <c r="J1026" s="93"/>
      <c r="K1026" s="93"/>
      <c r="L1026" s="93"/>
      <c r="M1026" s="93"/>
      <c r="N1026" s="93"/>
      <c r="O1026" s="93"/>
      <c r="P1026" s="93"/>
      <c r="Q1026" s="93"/>
      <c r="R1026" s="93"/>
      <c r="S1026" s="93"/>
      <c r="T1026" s="93"/>
      <c r="U1026" s="93"/>
      <c r="V1026" s="93"/>
      <c r="W1026" s="93"/>
      <c r="X1026" s="93"/>
      <c r="Y1026" s="93"/>
      <c r="Z1026" s="93"/>
      <c r="AA1026" s="93"/>
    </row>
    <row r="1027" spans="1:27" ht="14.5">
      <c r="A1027" s="93"/>
      <c r="B1027" s="93"/>
      <c r="C1027" s="93"/>
      <c r="D1027" s="93"/>
      <c r="E1027" s="93"/>
      <c r="F1027" s="93"/>
      <c r="G1027" s="93"/>
      <c r="H1027" s="93"/>
      <c r="I1027" s="93"/>
      <c r="J1027" s="93"/>
      <c r="K1027" s="93"/>
      <c r="L1027" s="93"/>
      <c r="M1027" s="93"/>
      <c r="N1027" s="93"/>
      <c r="O1027" s="93"/>
      <c r="P1027" s="93"/>
      <c r="Q1027" s="93"/>
      <c r="R1027" s="93"/>
      <c r="S1027" s="93"/>
      <c r="T1027" s="93"/>
      <c r="U1027" s="93"/>
      <c r="V1027" s="93"/>
      <c r="W1027" s="93"/>
      <c r="X1027" s="93"/>
      <c r="Y1027" s="93"/>
      <c r="Z1027" s="93"/>
      <c r="AA1027" s="93"/>
    </row>
    <row r="1028" spans="1:27" ht="14.5">
      <c r="A1028" s="93"/>
      <c r="B1028" s="93"/>
      <c r="C1028" s="93"/>
      <c r="D1028" s="93"/>
      <c r="E1028" s="93"/>
      <c r="F1028" s="93"/>
      <c r="G1028" s="93"/>
      <c r="H1028" s="93"/>
      <c r="I1028" s="93"/>
      <c r="J1028" s="93"/>
      <c r="K1028" s="93"/>
      <c r="L1028" s="93"/>
      <c r="M1028" s="93"/>
      <c r="N1028" s="93"/>
      <c r="O1028" s="93"/>
      <c r="P1028" s="93"/>
      <c r="Q1028" s="93"/>
      <c r="R1028" s="93"/>
      <c r="S1028" s="93"/>
      <c r="T1028" s="93"/>
      <c r="U1028" s="93"/>
      <c r="V1028" s="93"/>
      <c r="W1028" s="93"/>
      <c r="X1028" s="93"/>
      <c r="Y1028" s="93"/>
      <c r="Z1028" s="93"/>
      <c r="AA1028" s="93"/>
    </row>
    <row r="1029" spans="1:27" ht="14.5">
      <c r="A1029" s="93"/>
      <c r="B1029" s="93"/>
      <c r="C1029" s="93"/>
      <c r="D1029" s="93"/>
      <c r="E1029" s="93"/>
      <c r="F1029" s="93"/>
      <c r="G1029" s="93"/>
      <c r="H1029" s="93"/>
      <c r="I1029" s="93"/>
      <c r="J1029" s="93"/>
      <c r="K1029" s="93"/>
      <c r="L1029" s="93"/>
      <c r="M1029" s="93"/>
      <c r="N1029" s="93"/>
      <c r="O1029" s="93"/>
      <c r="P1029" s="93"/>
      <c r="Q1029" s="93"/>
      <c r="R1029" s="93"/>
      <c r="S1029" s="93"/>
      <c r="T1029" s="93"/>
      <c r="U1029" s="93"/>
      <c r="V1029" s="93"/>
      <c r="W1029" s="93"/>
      <c r="X1029" s="93"/>
      <c r="Y1029" s="93"/>
      <c r="Z1029" s="93"/>
      <c r="AA1029" s="93"/>
    </row>
    <row r="1030" spans="1:27" ht="14.5">
      <c r="A1030" s="93"/>
      <c r="B1030" s="93"/>
      <c r="C1030" s="93"/>
      <c r="D1030" s="93"/>
      <c r="E1030" s="93"/>
      <c r="F1030" s="93"/>
      <c r="G1030" s="93"/>
      <c r="H1030" s="93"/>
      <c r="I1030" s="93"/>
      <c r="J1030" s="93"/>
      <c r="K1030" s="93"/>
      <c r="L1030" s="93"/>
      <c r="M1030" s="93"/>
      <c r="N1030" s="93"/>
      <c r="O1030" s="93"/>
      <c r="P1030" s="93"/>
      <c r="Q1030" s="93"/>
      <c r="R1030" s="93"/>
      <c r="S1030" s="93"/>
      <c r="T1030" s="93"/>
      <c r="U1030" s="93"/>
      <c r="V1030" s="93"/>
      <c r="W1030" s="93"/>
      <c r="X1030" s="93"/>
      <c r="Y1030" s="93"/>
      <c r="Z1030" s="93"/>
      <c r="AA1030" s="93"/>
    </row>
    <row r="1031" spans="1:27" ht="14.5">
      <c r="A1031" s="93"/>
      <c r="B1031" s="93"/>
      <c r="C1031" s="93"/>
      <c r="D1031" s="93"/>
      <c r="E1031" s="93"/>
      <c r="F1031" s="93"/>
      <c r="G1031" s="93"/>
      <c r="H1031" s="93"/>
      <c r="I1031" s="93"/>
      <c r="J1031" s="93"/>
      <c r="K1031" s="93"/>
      <c r="L1031" s="93"/>
      <c r="M1031" s="93"/>
      <c r="N1031" s="93"/>
      <c r="O1031" s="93"/>
      <c r="P1031" s="93"/>
      <c r="Q1031" s="93"/>
      <c r="R1031" s="93"/>
      <c r="S1031" s="93"/>
      <c r="T1031" s="93"/>
      <c r="U1031" s="93"/>
      <c r="V1031" s="93"/>
      <c r="W1031" s="93"/>
      <c r="X1031" s="93"/>
      <c r="Y1031" s="93"/>
      <c r="Z1031" s="93"/>
      <c r="AA1031" s="93"/>
    </row>
    <row r="1032" spans="1:27" ht="14.5">
      <c r="A1032" s="93"/>
      <c r="B1032" s="93"/>
      <c r="C1032" s="93"/>
      <c r="D1032" s="93"/>
      <c r="E1032" s="93"/>
      <c r="F1032" s="93"/>
      <c r="G1032" s="93"/>
      <c r="H1032" s="93"/>
      <c r="I1032" s="93"/>
      <c r="J1032" s="93"/>
      <c r="K1032" s="93"/>
      <c r="L1032" s="93"/>
      <c r="M1032" s="93"/>
      <c r="N1032" s="93"/>
      <c r="O1032" s="93"/>
      <c r="P1032" s="93"/>
      <c r="Q1032" s="93"/>
      <c r="R1032" s="93"/>
      <c r="S1032" s="93"/>
      <c r="T1032" s="93"/>
      <c r="U1032" s="93"/>
      <c r="V1032" s="93"/>
      <c r="W1032" s="93"/>
      <c r="X1032" s="93"/>
      <c r="Y1032" s="93"/>
      <c r="Z1032" s="93"/>
      <c r="AA1032" s="93"/>
    </row>
    <row r="1033" spans="1:27" ht="14.5">
      <c r="A1033" s="93"/>
      <c r="B1033" s="93"/>
      <c r="C1033" s="93"/>
      <c r="D1033" s="93"/>
      <c r="E1033" s="93"/>
      <c r="F1033" s="93"/>
      <c r="G1033" s="93"/>
      <c r="H1033" s="93"/>
      <c r="I1033" s="93"/>
      <c r="J1033" s="93"/>
      <c r="K1033" s="93"/>
      <c r="L1033" s="93"/>
      <c r="M1033" s="93"/>
      <c r="N1033" s="93"/>
      <c r="O1033" s="93"/>
      <c r="P1033" s="93"/>
      <c r="Q1033" s="93"/>
      <c r="R1033" s="93"/>
      <c r="S1033" s="93"/>
      <c r="T1033" s="93"/>
      <c r="U1033" s="93"/>
      <c r="V1033" s="93"/>
      <c r="W1033" s="93"/>
      <c r="X1033" s="93"/>
      <c r="Y1033" s="93"/>
      <c r="Z1033" s="93"/>
      <c r="AA1033" s="93"/>
    </row>
    <row r="1034" spans="1:27" ht="14.5">
      <c r="A1034" s="93"/>
      <c r="B1034" s="93"/>
      <c r="C1034" s="93"/>
      <c r="D1034" s="93"/>
      <c r="E1034" s="93"/>
      <c r="F1034" s="93"/>
      <c r="G1034" s="93"/>
      <c r="H1034" s="93"/>
      <c r="I1034" s="93"/>
      <c r="J1034" s="93"/>
      <c r="K1034" s="93"/>
      <c r="L1034" s="93"/>
      <c r="M1034" s="93"/>
      <c r="N1034" s="93"/>
      <c r="O1034" s="93"/>
      <c r="P1034" s="93"/>
      <c r="Q1034" s="93"/>
      <c r="R1034" s="93"/>
      <c r="S1034" s="93"/>
      <c r="T1034" s="93"/>
      <c r="U1034" s="93"/>
      <c r="V1034" s="93"/>
      <c r="W1034" s="93"/>
      <c r="X1034" s="93"/>
      <c r="Y1034" s="93"/>
      <c r="Z1034" s="93"/>
      <c r="AA1034" s="93"/>
    </row>
    <row r="1035" spans="1:27" ht="14.5">
      <c r="A1035" s="93"/>
      <c r="B1035" s="93"/>
      <c r="C1035" s="93"/>
      <c r="D1035" s="93"/>
      <c r="E1035" s="93"/>
      <c r="F1035" s="93"/>
      <c r="G1035" s="93"/>
      <c r="H1035" s="93"/>
      <c r="I1035" s="93"/>
      <c r="J1035" s="93"/>
      <c r="K1035" s="93"/>
      <c r="L1035" s="93"/>
      <c r="M1035" s="93"/>
      <c r="N1035" s="93"/>
      <c r="O1035" s="93"/>
      <c r="P1035" s="93"/>
      <c r="Q1035" s="93"/>
      <c r="R1035" s="93"/>
      <c r="S1035" s="93"/>
      <c r="T1035" s="93"/>
      <c r="U1035" s="93"/>
      <c r="V1035" s="93"/>
      <c r="W1035" s="93"/>
      <c r="X1035" s="93"/>
      <c r="Y1035" s="93"/>
      <c r="Z1035" s="93"/>
      <c r="AA1035" s="93"/>
    </row>
    <row r="1036" spans="1:27" ht="14.5">
      <c r="A1036" s="93"/>
      <c r="B1036" s="93"/>
      <c r="C1036" s="93"/>
      <c r="D1036" s="93"/>
      <c r="E1036" s="93"/>
      <c r="F1036" s="93"/>
      <c r="G1036" s="93"/>
      <c r="H1036" s="93"/>
      <c r="I1036" s="93"/>
      <c r="J1036" s="93"/>
      <c r="K1036" s="93"/>
      <c r="L1036" s="93"/>
      <c r="M1036" s="93"/>
      <c r="N1036" s="93"/>
      <c r="O1036" s="93"/>
      <c r="P1036" s="93"/>
      <c r="Q1036" s="93"/>
      <c r="R1036" s="93"/>
      <c r="S1036" s="93"/>
      <c r="T1036" s="93"/>
      <c r="U1036" s="93"/>
      <c r="V1036" s="93"/>
      <c r="W1036" s="93"/>
      <c r="X1036" s="93"/>
      <c r="Y1036" s="93"/>
      <c r="Z1036" s="93"/>
      <c r="AA1036" s="93"/>
    </row>
    <row r="1037" spans="1:27" ht="14.5">
      <c r="A1037" s="93"/>
      <c r="B1037" s="93"/>
      <c r="C1037" s="93"/>
      <c r="D1037" s="93"/>
      <c r="E1037" s="93"/>
      <c r="F1037" s="93"/>
      <c r="G1037" s="93"/>
      <c r="H1037" s="93"/>
      <c r="I1037" s="93"/>
      <c r="J1037" s="93"/>
      <c r="K1037" s="93"/>
      <c r="L1037" s="93"/>
      <c r="M1037" s="93"/>
      <c r="N1037" s="93"/>
      <c r="O1037" s="93"/>
      <c r="P1037" s="93"/>
      <c r="Q1037" s="93"/>
      <c r="R1037" s="93"/>
      <c r="S1037" s="93"/>
      <c r="T1037" s="93"/>
      <c r="U1037" s="93"/>
      <c r="V1037" s="93"/>
      <c r="W1037" s="93"/>
      <c r="X1037" s="93"/>
      <c r="Y1037" s="93"/>
      <c r="Z1037" s="93"/>
      <c r="AA1037" s="93"/>
    </row>
    <row r="1038" spans="1:27" ht="14.5">
      <c r="A1038" s="93"/>
      <c r="B1038" s="93"/>
      <c r="C1038" s="93"/>
      <c r="D1038" s="93"/>
      <c r="E1038" s="93"/>
      <c r="F1038" s="93"/>
      <c r="G1038" s="93"/>
      <c r="H1038" s="93"/>
      <c r="I1038" s="93"/>
      <c r="J1038" s="93"/>
      <c r="K1038" s="93"/>
      <c r="L1038" s="93"/>
      <c r="M1038" s="93"/>
      <c r="N1038" s="93"/>
      <c r="O1038" s="93"/>
      <c r="P1038" s="93"/>
      <c r="Q1038" s="93"/>
      <c r="R1038" s="93"/>
      <c r="S1038" s="93"/>
      <c r="T1038" s="93"/>
      <c r="U1038" s="93"/>
      <c r="V1038" s="93"/>
      <c r="W1038" s="93"/>
      <c r="X1038" s="93"/>
      <c r="Y1038" s="93"/>
      <c r="Z1038" s="93"/>
      <c r="AA1038" s="93"/>
    </row>
    <row r="1039" spans="1:27" ht="14.5">
      <c r="A1039" s="93"/>
      <c r="B1039" s="93"/>
      <c r="C1039" s="93"/>
      <c r="D1039" s="93"/>
      <c r="E1039" s="93"/>
      <c r="F1039" s="93"/>
      <c r="G1039" s="93"/>
      <c r="H1039" s="93"/>
      <c r="I1039" s="93"/>
      <c r="J1039" s="93"/>
      <c r="K1039" s="93"/>
      <c r="L1039" s="93"/>
      <c r="M1039" s="93"/>
      <c r="N1039" s="93"/>
      <c r="O1039" s="93"/>
      <c r="P1039" s="93"/>
      <c r="Q1039" s="93"/>
      <c r="R1039" s="93"/>
      <c r="S1039" s="93"/>
      <c r="T1039" s="93"/>
      <c r="U1039" s="93"/>
      <c r="V1039" s="93"/>
      <c r="W1039" s="93"/>
      <c r="X1039" s="93"/>
      <c r="Y1039" s="93"/>
      <c r="Z1039" s="93"/>
      <c r="AA1039" s="93"/>
    </row>
    <row r="1040" spans="1:27" ht="14.5">
      <c r="A1040" s="93"/>
      <c r="B1040" s="93"/>
      <c r="C1040" s="93"/>
      <c r="D1040" s="93"/>
      <c r="E1040" s="93"/>
      <c r="F1040" s="93"/>
      <c r="G1040" s="93"/>
      <c r="H1040" s="93"/>
      <c r="I1040" s="93"/>
      <c r="J1040" s="93"/>
      <c r="K1040" s="93"/>
      <c r="L1040" s="93"/>
      <c r="M1040" s="93"/>
      <c r="N1040" s="93"/>
      <c r="O1040" s="93"/>
      <c r="P1040" s="93"/>
      <c r="Q1040" s="93"/>
      <c r="R1040" s="93"/>
      <c r="S1040" s="93"/>
      <c r="T1040" s="93"/>
      <c r="U1040" s="93"/>
      <c r="V1040" s="93"/>
      <c r="W1040" s="93"/>
      <c r="X1040" s="93"/>
      <c r="Y1040" s="93"/>
      <c r="Z1040" s="93"/>
      <c r="AA1040" s="93"/>
    </row>
    <row r="1041" spans="1:27" ht="14.5">
      <c r="A1041" s="93"/>
      <c r="B1041" s="93"/>
      <c r="C1041" s="93"/>
      <c r="D1041" s="93"/>
      <c r="E1041" s="93"/>
      <c r="F1041" s="93"/>
      <c r="G1041" s="93"/>
      <c r="H1041" s="93"/>
      <c r="I1041" s="93"/>
      <c r="J1041" s="93"/>
      <c r="K1041" s="93"/>
      <c r="L1041" s="93"/>
      <c r="M1041" s="93"/>
      <c r="N1041" s="93"/>
      <c r="O1041" s="93"/>
      <c r="P1041" s="93"/>
      <c r="Q1041" s="93"/>
      <c r="R1041" s="93"/>
      <c r="S1041" s="93"/>
      <c r="T1041" s="93"/>
      <c r="U1041" s="93"/>
      <c r="V1041" s="93"/>
      <c r="W1041" s="93"/>
      <c r="X1041" s="93"/>
      <c r="Y1041" s="93"/>
      <c r="Z1041" s="93"/>
      <c r="AA1041" s="93"/>
    </row>
    <row r="1042" spans="1:27" ht="14.5">
      <c r="A1042" s="93"/>
      <c r="B1042" s="93"/>
      <c r="C1042" s="93"/>
      <c r="D1042" s="93"/>
      <c r="E1042" s="93"/>
      <c r="F1042" s="93"/>
      <c r="G1042" s="93"/>
      <c r="H1042" s="93"/>
      <c r="I1042" s="93"/>
      <c r="J1042" s="93"/>
      <c r="K1042" s="93"/>
      <c r="L1042" s="93"/>
      <c r="M1042" s="93"/>
      <c r="N1042" s="93"/>
      <c r="O1042" s="93"/>
      <c r="P1042" s="93"/>
      <c r="Q1042" s="93"/>
      <c r="R1042" s="93"/>
      <c r="S1042" s="93"/>
      <c r="T1042" s="93"/>
      <c r="U1042" s="93"/>
      <c r="V1042" s="93"/>
      <c r="W1042" s="93"/>
      <c r="X1042" s="93"/>
      <c r="Y1042" s="93"/>
      <c r="Z1042" s="93"/>
      <c r="AA1042" s="93"/>
    </row>
    <row r="1043" spans="1:27" ht="14.5">
      <c r="A1043" s="93"/>
      <c r="B1043" s="93"/>
      <c r="C1043" s="93"/>
      <c r="D1043" s="93"/>
      <c r="E1043" s="93"/>
      <c r="F1043" s="93"/>
      <c r="G1043" s="93"/>
      <c r="H1043" s="93"/>
      <c r="I1043" s="93"/>
      <c r="J1043" s="93"/>
      <c r="K1043" s="93"/>
      <c r="L1043" s="93"/>
      <c r="M1043" s="93"/>
      <c r="N1043" s="93"/>
      <c r="O1043" s="93"/>
      <c r="P1043" s="93"/>
      <c r="Q1043" s="93"/>
      <c r="R1043" s="93"/>
      <c r="S1043" s="93"/>
      <c r="T1043" s="93"/>
      <c r="U1043" s="93"/>
      <c r="V1043" s="93"/>
      <c r="W1043" s="93"/>
      <c r="X1043" s="93"/>
      <c r="Y1043" s="93"/>
      <c r="Z1043" s="93"/>
      <c r="AA1043" s="93"/>
    </row>
    <row r="1044" spans="1:27" ht="14.5">
      <c r="A1044" s="93"/>
      <c r="B1044" s="93"/>
      <c r="C1044" s="93"/>
      <c r="D1044" s="93"/>
      <c r="E1044" s="93"/>
      <c r="F1044" s="93"/>
      <c r="G1044" s="93"/>
      <c r="H1044" s="93"/>
      <c r="I1044" s="93"/>
      <c r="J1044" s="93"/>
      <c r="K1044" s="93"/>
      <c r="L1044" s="93"/>
      <c r="M1044" s="93"/>
      <c r="N1044" s="93"/>
      <c r="O1044" s="93"/>
      <c r="P1044" s="93"/>
      <c r="Q1044" s="93"/>
      <c r="R1044" s="93"/>
      <c r="S1044" s="93"/>
      <c r="T1044" s="93"/>
      <c r="U1044" s="93"/>
      <c r="V1044" s="93"/>
      <c r="W1044" s="93"/>
      <c r="X1044" s="93"/>
      <c r="Y1044" s="93"/>
      <c r="Z1044" s="93"/>
      <c r="AA1044" s="93"/>
    </row>
    <row r="1045" spans="1:27" ht="14.5">
      <c r="A1045" s="93"/>
      <c r="B1045" s="93"/>
      <c r="C1045" s="93"/>
      <c r="D1045" s="93"/>
      <c r="E1045" s="93"/>
      <c r="F1045" s="93"/>
      <c r="G1045" s="93"/>
      <c r="H1045" s="93"/>
      <c r="I1045" s="93"/>
      <c r="J1045" s="93"/>
      <c r="K1045" s="93"/>
      <c r="L1045" s="93"/>
      <c r="M1045" s="93"/>
      <c r="N1045" s="93"/>
      <c r="O1045" s="93"/>
      <c r="P1045" s="93"/>
      <c r="Q1045" s="93"/>
      <c r="R1045" s="93"/>
      <c r="S1045" s="93"/>
      <c r="T1045" s="93"/>
      <c r="U1045" s="93"/>
      <c r="V1045" s="93"/>
      <c r="W1045" s="93"/>
      <c r="X1045" s="93"/>
      <c r="Y1045" s="93"/>
      <c r="Z1045" s="93"/>
      <c r="AA1045" s="93"/>
    </row>
    <row r="1046" spans="1:27" ht="14.5">
      <c r="A1046" s="93"/>
      <c r="B1046" s="93"/>
      <c r="C1046" s="93"/>
      <c r="D1046" s="93"/>
      <c r="E1046" s="93"/>
      <c r="F1046" s="93"/>
      <c r="G1046" s="93"/>
      <c r="H1046" s="93"/>
      <c r="I1046" s="93"/>
      <c r="J1046" s="93"/>
      <c r="K1046" s="93"/>
      <c r="L1046" s="93"/>
      <c r="M1046" s="93"/>
      <c r="N1046" s="93"/>
      <c r="O1046" s="93"/>
      <c r="P1046" s="93"/>
      <c r="Q1046" s="93"/>
      <c r="R1046" s="93"/>
      <c r="S1046" s="93"/>
      <c r="T1046" s="93"/>
      <c r="U1046" s="93"/>
      <c r="V1046" s="93"/>
      <c r="W1046" s="93"/>
      <c r="X1046" s="93"/>
      <c r="Y1046" s="93"/>
      <c r="Z1046" s="93"/>
      <c r="AA1046" s="93"/>
    </row>
    <row r="1047" spans="1:27" ht="14.5">
      <c r="A1047" s="93"/>
      <c r="B1047" s="93"/>
      <c r="C1047" s="93"/>
      <c r="D1047" s="93"/>
      <c r="E1047" s="93"/>
      <c r="F1047" s="93"/>
      <c r="G1047" s="93"/>
      <c r="H1047" s="93"/>
      <c r="I1047" s="93"/>
      <c r="J1047" s="93"/>
      <c r="K1047" s="93"/>
      <c r="L1047" s="93"/>
      <c r="M1047" s="93"/>
      <c r="N1047" s="93"/>
      <c r="O1047" s="93"/>
      <c r="P1047" s="93"/>
      <c r="Q1047" s="93"/>
      <c r="R1047" s="93"/>
      <c r="S1047" s="93"/>
      <c r="T1047" s="93"/>
      <c r="U1047" s="93"/>
      <c r="V1047" s="93"/>
      <c r="W1047" s="93"/>
      <c r="X1047" s="93"/>
      <c r="Y1047" s="93"/>
      <c r="Z1047" s="93"/>
      <c r="AA1047" s="93"/>
    </row>
    <row r="1048" spans="1:27" ht="14.5">
      <c r="A1048" s="93"/>
      <c r="B1048" s="93"/>
      <c r="C1048" s="93"/>
      <c r="D1048" s="93"/>
      <c r="E1048" s="93"/>
      <c r="F1048" s="93"/>
      <c r="G1048" s="93"/>
      <c r="H1048" s="93"/>
      <c r="I1048" s="93"/>
      <c r="J1048" s="93"/>
      <c r="K1048" s="93"/>
      <c r="L1048" s="93"/>
      <c r="M1048" s="93"/>
      <c r="N1048" s="93"/>
      <c r="O1048" s="93"/>
      <c r="P1048" s="93"/>
      <c r="Q1048" s="93"/>
      <c r="R1048" s="93"/>
      <c r="S1048" s="93"/>
      <c r="T1048" s="93"/>
      <c r="U1048" s="93"/>
      <c r="V1048" s="93"/>
      <c r="W1048" s="93"/>
      <c r="X1048" s="93"/>
      <c r="Y1048" s="93"/>
      <c r="Z1048" s="93"/>
      <c r="AA1048" s="93"/>
    </row>
    <row r="1049" spans="1:27" ht="14.5">
      <c r="A1049" s="93"/>
      <c r="B1049" s="93"/>
      <c r="C1049" s="93"/>
      <c r="D1049" s="93"/>
      <c r="E1049" s="93"/>
      <c r="F1049" s="93"/>
      <c r="G1049" s="93"/>
      <c r="H1049" s="93"/>
      <c r="I1049" s="93"/>
      <c r="J1049" s="93"/>
      <c r="K1049" s="93"/>
      <c r="L1049" s="93"/>
      <c r="M1049" s="93"/>
      <c r="N1049" s="93"/>
      <c r="O1049" s="93"/>
      <c r="P1049" s="93"/>
      <c r="Q1049" s="93"/>
      <c r="R1049" s="93"/>
      <c r="S1049" s="93"/>
      <c r="T1049" s="93"/>
      <c r="U1049" s="93"/>
      <c r="V1049" s="93"/>
      <c r="W1049" s="93"/>
      <c r="X1049" s="93"/>
      <c r="Y1049" s="93"/>
      <c r="Z1049" s="93"/>
      <c r="AA1049" s="93"/>
    </row>
    <row r="1050" spans="1:27" ht="14.5">
      <c r="A1050" s="93"/>
      <c r="B1050" s="93"/>
      <c r="C1050" s="93"/>
      <c r="D1050" s="93"/>
      <c r="E1050" s="93"/>
      <c r="F1050" s="93"/>
      <c r="G1050" s="93"/>
      <c r="H1050" s="93"/>
      <c r="I1050" s="93"/>
      <c r="J1050" s="93"/>
      <c r="K1050" s="93"/>
      <c r="L1050" s="93"/>
      <c r="M1050" s="93"/>
      <c r="N1050" s="93"/>
      <c r="O1050" s="93"/>
      <c r="P1050" s="93"/>
      <c r="Q1050" s="93"/>
      <c r="R1050" s="93"/>
      <c r="S1050" s="93"/>
      <c r="T1050" s="93"/>
      <c r="U1050" s="93"/>
      <c r="V1050" s="93"/>
      <c r="W1050" s="93"/>
      <c r="X1050" s="93"/>
      <c r="Y1050" s="93"/>
      <c r="Z1050" s="93"/>
      <c r="AA1050" s="93"/>
    </row>
    <row r="1051" spans="1:27" ht="14.5">
      <c r="A1051" s="93"/>
      <c r="B1051" s="93"/>
      <c r="C1051" s="93"/>
      <c r="D1051" s="93"/>
      <c r="E1051" s="93"/>
      <c r="F1051" s="93"/>
      <c r="G1051" s="93"/>
      <c r="H1051" s="93"/>
      <c r="I1051" s="93"/>
      <c r="J1051" s="93"/>
      <c r="K1051" s="93"/>
      <c r="L1051" s="93"/>
      <c r="M1051" s="93"/>
      <c r="N1051" s="93"/>
      <c r="O1051" s="93"/>
      <c r="P1051" s="93"/>
      <c r="Q1051" s="93"/>
      <c r="R1051" s="93"/>
      <c r="S1051" s="93"/>
      <c r="T1051" s="93"/>
      <c r="U1051" s="93"/>
      <c r="V1051" s="93"/>
      <c r="W1051" s="93"/>
      <c r="X1051" s="93"/>
      <c r="Y1051" s="93"/>
      <c r="Z1051" s="93"/>
      <c r="AA1051" s="93"/>
    </row>
    <row r="1052" spans="1:27" ht="14.5">
      <c r="A1052" s="93"/>
      <c r="B1052" s="93"/>
      <c r="C1052" s="93"/>
      <c r="D1052" s="93"/>
      <c r="E1052" s="93"/>
      <c r="F1052" s="93"/>
      <c r="G1052" s="93"/>
      <c r="H1052" s="93"/>
      <c r="I1052" s="93"/>
      <c r="J1052" s="93"/>
      <c r="K1052" s="93"/>
      <c r="L1052" s="93"/>
      <c r="M1052" s="93"/>
      <c r="N1052" s="93"/>
      <c r="O1052" s="93"/>
      <c r="P1052" s="93"/>
      <c r="Q1052" s="93"/>
      <c r="R1052" s="93"/>
      <c r="S1052" s="93"/>
      <c r="T1052" s="93"/>
      <c r="U1052" s="93"/>
      <c r="V1052" s="93"/>
      <c r="W1052" s="93"/>
      <c r="X1052" s="93"/>
      <c r="Y1052" s="93"/>
      <c r="Z1052" s="93"/>
      <c r="AA1052" s="93"/>
    </row>
    <row r="1053" spans="1:27" ht="14.5">
      <c r="A1053" s="93"/>
      <c r="B1053" s="93"/>
      <c r="C1053" s="93"/>
      <c r="D1053" s="93"/>
      <c r="E1053" s="93"/>
      <c r="F1053" s="93"/>
      <c r="G1053" s="93"/>
      <c r="H1053" s="93"/>
      <c r="I1053" s="93"/>
      <c r="J1053" s="93"/>
      <c r="K1053" s="93"/>
      <c r="L1053" s="93"/>
      <c r="M1053" s="93"/>
      <c r="N1053" s="93"/>
      <c r="O1053" s="93"/>
      <c r="P1053" s="93"/>
      <c r="Q1053" s="93"/>
      <c r="R1053" s="93"/>
      <c r="S1053" s="93"/>
      <c r="T1053" s="93"/>
      <c r="U1053" s="93"/>
      <c r="V1053" s="93"/>
      <c r="W1053" s="93"/>
      <c r="X1053" s="93"/>
      <c r="Y1053" s="93"/>
      <c r="Z1053" s="93"/>
      <c r="AA1053" s="93"/>
    </row>
    <row r="1054" spans="1:27" ht="14.5">
      <c r="A1054" s="93"/>
      <c r="B1054" s="93"/>
      <c r="C1054" s="93"/>
      <c r="D1054" s="93"/>
      <c r="E1054" s="93"/>
      <c r="F1054" s="93"/>
      <c r="G1054" s="93"/>
      <c r="H1054" s="93"/>
      <c r="I1054" s="93"/>
      <c r="J1054" s="93"/>
      <c r="K1054" s="93"/>
      <c r="L1054" s="93"/>
      <c r="M1054" s="93"/>
      <c r="N1054" s="93"/>
      <c r="O1054" s="93"/>
      <c r="P1054" s="93"/>
      <c r="Q1054" s="93"/>
      <c r="R1054" s="93"/>
      <c r="S1054" s="93"/>
      <c r="T1054" s="93"/>
      <c r="U1054" s="93"/>
      <c r="V1054" s="93"/>
      <c r="W1054" s="93"/>
      <c r="X1054" s="93"/>
      <c r="Y1054" s="93"/>
      <c r="Z1054" s="93"/>
      <c r="AA1054" s="93"/>
    </row>
    <row r="1055" spans="1:27" ht="14.5">
      <c r="A1055" s="93"/>
      <c r="B1055" s="93"/>
      <c r="C1055" s="93"/>
      <c r="D1055" s="93"/>
      <c r="E1055" s="93"/>
      <c r="F1055" s="93"/>
      <c r="G1055" s="93"/>
      <c r="H1055" s="93"/>
      <c r="I1055" s="93"/>
      <c r="J1055" s="93"/>
      <c r="K1055" s="93"/>
      <c r="L1055" s="93"/>
      <c r="M1055" s="93"/>
      <c r="N1055" s="93"/>
      <c r="O1055" s="93"/>
      <c r="P1055" s="93"/>
      <c r="Q1055" s="93"/>
      <c r="R1055" s="93"/>
      <c r="S1055" s="93"/>
      <c r="T1055" s="93"/>
      <c r="U1055" s="93"/>
      <c r="V1055" s="93"/>
      <c r="W1055" s="93"/>
      <c r="X1055" s="93"/>
      <c r="Y1055" s="93"/>
      <c r="Z1055" s="93"/>
      <c r="AA1055" s="93"/>
    </row>
    <row r="1056" spans="1:27" ht="14.5">
      <c r="A1056" s="93"/>
      <c r="B1056" s="93"/>
      <c r="C1056" s="93"/>
      <c r="D1056" s="93"/>
      <c r="E1056" s="93"/>
      <c r="F1056" s="93"/>
      <c r="G1056" s="93"/>
      <c r="H1056" s="93"/>
      <c r="I1056" s="93"/>
      <c r="J1056" s="93"/>
      <c r="K1056" s="93"/>
      <c r="L1056" s="93"/>
      <c r="M1056" s="93"/>
      <c r="N1056" s="93"/>
      <c r="O1056" s="93"/>
      <c r="P1056" s="93"/>
      <c r="Q1056" s="93"/>
      <c r="R1056" s="93"/>
      <c r="S1056" s="93"/>
      <c r="T1056" s="93"/>
      <c r="U1056" s="93"/>
      <c r="V1056" s="93"/>
      <c r="W1056" s="93"/>
      <c r="X1056" s="93"/>
      <c r="Y1056" s="93"/>
      <c r="Z1056" s="93"/>
      <c r="AA1056" s="93"/>
    </row>
    <row r="1057" spans="1:27" ht="14.5">
      <c r="A1057" s="93"/>
      <c r="B1057" s="93"/>
      <c r="C1057" s="93"/>
      <c r="D1057" s="93"/>
      <c r="E1057" s="93"/>
      <c r="F1057" s="93"/>
      <c r="G1057" s="93"/>
      <c r="H1057" s="93"/>
      <c r="I1057" s="93"/>
      <c r="J1057" s="93"/>
      <c r="K1057" s="93"/>
      <c r="L1057" s="93"/>
      <c r="M1057" s="93"/>
      <c r="N1057" s="93"/>
      <c r="O1057" s="93"/>
      <c r="P1057" s="93"/>
      <c r="Q1057" s="93"/>
      <c r="R1057" s="93"/>
      <c r="S1057" s="93"/>
      <c r="T1057" s="93"/>
      <c r="U1057" s="93"/>
      <c r="V1057" s="93"/>
      <c r="W1057" s="93"/>
      <c r="X1057" s="93"/>
      <c r="Y1057" s="93"/>
      <c r="Z1057" s="93"/>
      <c r="AA1057" s="93"/>
    </row>
    <row r="1058" spans="1:27" ht="14.5">
      <c r="A1058" s="93"/>
      <c r="B1058" s="93"/>
      <c r="C1058" s="93"/>
      <c r="D1058" s="93"/>
      <c r="E1058" s="93"/>
      <c r="F1058" s="93"/>
      <c r="G1058" s="93"/>
      <c r="H1058" s="93"/>
      <c r="I1058" s="93"/>
      <c r="J1058" s="93"/>
      <c r="K1058" s="93"/>
      <c r="L1058" s="93"/>
      <c r="M1058" s="93"/>
      <c r="N1058" s="93"/>
      <c r="O1058" s="93"/>
      <c r="P1058" s="93"/>
      <c r="Q1058" s="93"/>
      <c r="R1058" s="93"/>
      <c r="S1058" s="93"/>
      <c r="T1058" s="93"/>
      <c r="U1058" s="93"/>
      <c r="V1058" s="93"/>
      <c r="W1058" s="93"/>
      <c r="X1058" s="93"/>
      <c r="Y1058" s="93"/>
      <c r="Z1058" s="93"/>
      <c r="AA1058" s="93"/>
    </row>
    <row r="1059" spans="1:27" ht="14.5">
      <c r="A1059" s="93"/>
      <c r="B1059" s="93"/>
      <c r="C1059" s="93"/>
      <c r="D1059" s="93"/>
      <c r="E1059" s="93"/>
      <c r="F1059" s="93"/>
      <c r="G1059" s="93"/>
      <c r="H1059" s="93"/>
      <c r="I1059" s="93"/>
      <c r="J1059" s="93"/>
      <c r="K1059" s="93"/>
      <c r="L1059" s="93"/>
      <c r="M1059" s="93"/>
      <c r="N1059" s="93"/>
      <c r="O1059" s="93"/>
      <c r="P1059" s="93"/>
      <c r="Q1059" s="93"/>
      <c r="R1059" s="93"/>
      <c r="S1059" s="93"/>
      <c r="T1059" s="93"/>
      <c r="U1059" s="93"/>
      <c r="V1059" s="93"/>
      <c r="W1059" s="93"/>
      <c r="X1059" s="93"/>
      <c r="Y1059" s="93"/>
      <c r="Z1059" s="93"/>
      <c r="AA1059" s="93"/>
    </row>
    <row r="1060" spans="1:27" ht="14.5">
      <c r="A1060" s="93"/>
      <c r="B1060" s="93"/>
      <c r="C1060" s="93"/>
      <c r="D1060" s="93"/>
      <c r="E1060" s="93"/>
      <c r="F1060" s="93"/>
      <c r="G1060" s="93"/>
      <c r="H1060" s="93"/>
      <c r="I1060" s="93"/>
      <c r="J1060" s="93"/>
      <c r="K1060" s="93"/>
      <c r="L1060" s="93"/>
      <c r="M1060" s="93"/>
      <c r="N1060" s="93"/>
      <c r="O1060" s="93"/>
      <c r="P1060" s="93"/>
      <c r="Q1060" s="93"/>
      <c r="R1060" s="93"/>
      <c r="S1060" s="93"/>
      <c r="T1060" s="93"/>
      <c r="U1060" s="93"/>
      <c r="V1060" s="93"/>
      <c r="W1060" s="93"/>
      <c r="X1060" s="93"/>
      <c r="Y1060" s="93"/>
      <c r="Z1060" s="93"/>
      <c r="AA1060" s="93"/>
    </row>
    <row r="1061" spans="1:27" ht="14.5">
      <c r="A1061" s="93"/>
      <c r="B1061" s="93"/>
      <c r="C1061" s="93"/>
      <c r="D1061" s="93"/>
      <c r="E1061" s="93"/>
      <c r="F1061" s="93"/>
      <c r="G1061" s="93"/>
      <c r="H1061" s="93"/>
      <c r="I1061" s="93"/>
      <c r="J1061" s="93"/>
      <c r="K1061" s="93"/>
      <c r="L1061" s="93"/>
      <c r="M1061" s="93"/>
      <c r="N1061" s="93"/>
      <c r="O1061" s="93"/>
      <c r="P1061" s="93"/>
      <c r="Q1061" s="93"/>
      <c r="R1061" s="93"/>
      <c r="S1061" s="93"/>
      <c r="T1061" s="93"/>
      <c r="U1061" s="93"/>
      <c r="V1061" s="93"/>
      <c r="W1061" s="93"/>
      <c r="X1061" s="93"/>
      <c r="Y1061" s="93"/>
      <c r="Z1061" s="93"/>
      <c r="AA1061" s="93"/>
    </row>
    <row r="1062" spans="1:27" ht="14.5">
      <c r="A1062" s="93"/>
      <c r="B1062" s="93"/>
      <c r="C1062" s="93"/>
      <c r="D1062" s="93"/>
      <c r="E1062" s="93"/>
      <c r="F1062" s="93"/>
      <c r="G1062" s="93"/>
      <c r="H1062" s="93"/>
      <c r="I1062" s="93"/>
      <c r="J1062" s="93"/>
      <c r="K1062" s="93"/>
      <c r="L1062" s="93"/>
      <c r="M1062" s="93"/>
      <c r="N1062" s="93"/>
      <c r="O1062" s="93"/>
      <c r="P1062" s="93"/>
      <c r="Q1062" s="93"/>
      <c r="R1062" s="93"/>
      <c r="S1062" s="93"/>
      <c r="T1062" s="93"/>
      <c r="U1062" s="93"/>
      <c r="V1062" s="93"/>
      <c r="W1062" s="93"/>
      <c r="X1062" s="93"/>
      <c r="Y1062" s="93"/>
      <c r="Z1062" s="93"/>
      <c r="AA1062" s="93"/>
    </row>
    <row r="1063" spans="1:27" ht="14.5">
      <c r="A1063" s="93"/>
      <c r="B1063" s="93"/>
      <c r="C1063" s="93"/>
      <c r="D1063" s="93"/>
      <c r="E1063" s="93"/>
      <c r="F1063" s="93"/>
      <c r="G1063" s="93"/>
      <c r="H1063" s="93"/>
      <c r="I1063" s="93"/>
      <c r="J1063" s="93"/>
      <c r="K1063" s="93"/>
      <c r="L1063" s="93"/>
      <c r="M1063" s="93"/>
      <c r="N1063" s="93"/>
      <c r="O1063" s="93"/>
      <c r="P1063" s="93"/>
      <c r="Q1063" s="93"/>
      <c r="R1063" s="93"/>
      <c r="S1063" s="93"/>
      <c r="T1063" s="93"/>
      <c r="U1063" s="93"/>
      <c r="V1063" s="93"/>
      <c r="W1063" s="93"/>
      <c r="X1063" s="93"/>
      <c r="Y1063" s="93"/>
      <c r="Z1063" s="93"/>
      <c r="AA1063" s="93"/>
    </row>
    <row r="1064" spans="1:27" ht="14.5">
      <c r="A1064" s="93"/>
      <c r="B1064" s="93"/>
      <c r="C1064" s="93"/>
      <c r="D1064" s="93"/>
      <c r="E1064" s="93"/>
      <c r="F1064" s="93"/>
      <c r="G1064" s="93"/>
      <c r="H1064" s="93"/>
      <c r="I1064" s="93"/>
      <c r="J1064" s="93"/>
      <c r="K1064" s="93"/>
      <c r="L1064" s="93"/>
      <c r="M1064" s="93"/>
      <c r="N1064" s="93"/>
      <c r="O1064" s="93"/>
      <c r="P1064" s="93"/>
      <c r="Q1064" s="93"/>
      <c r="R1064" s="93"/>
      <c r="S1064" s="93"/>
      <c r="T1064" s="93"/>
      <c r="U1064" s="93"/>
      <c r="V1064" s="93"/>
      <c r="W1064" s="93"/>
      <c r="X1064" s="93"/>
      <c r="Y1064" s="93"/>
      <c r="Z1064" s="93"/>
      <c r="AA1064" s="93"/>
    </row>
    <row r="1065" spans="1:27" ht="14.5">
      <c r="A1065" s="93"/>
      <c r="B1065" s="93"/>
      <c r="C1065" s="93"/>
      <c r="D1065" s="93"/>
      <c r="E1065" s="93"/>
      <c r="F1065" s="93"/>
      <c r="G1065" s="93"/>
      <c r="H1065" s="93"/>
      <c r="I1065" s="93"/>
      <c r="J1065" s="93"/>
      <c r="K1065" s="93"/>
      <c r="L1065" s="93"/>
      <c r="M1065" s="93"/>
      <c r="N1065" s="93"/>
      <c r="O1065" s="93"/>
      <c r="P1065" s="93"/>
      <c r="Q1065" s="93"/>
      <c r="R1065" s="93"/>
      <c r="S1065" s="93"/>
      <c r="T1065" s="93"/>
      <c r="U1065" s="93"/>
      <c r="V1065" s="93"/>
      <c r="W1065" s="93"/>
      <c r="X1065" s="93"/>
      <c r="Y1065" s="93"/>
      <c r="Z1065" s="93"/>
      <c r="AA1065" s="93"/>
    </row>
    <row r="1066" spans="1:27" ht="14.5">
      <c r="A1066" s="93"/>
      <c r="B1066" s="93"/>
      <c r="C1066" s="93"/>
      <c r="D1066" s="93"/>
      <c r="E1066" s="93"/>
      <c r="F1066" s="93"/>
      <c r="G1066" s="93"/>
      <c r="H1066" s="93"/>
      <c r="I1066" s="93"/>
      <c r="J1066" s="93"/>
      <c r="K1066" s="93"/>
      <c r="L1066" s="93"/>
      <c r="M1066" s="93"/>
      <c r="N1066" s="93"/>
      <c r="O1066" s="93"/>
      <c r="P1066" s="93"/>
      <c r="Q1066" s="93"/>
      <c r="R1066" s="93"/>
      <c r="S1066" s="93"/>
      <c r="T1066" s="93"/>
      <c r="U1066" s="93"/>
      <c r="V1066" s="93"/>
      <c r="W1066" s="93"/>
      <c r="X1066" s="93"/>
      <c r="Y1066" s="93"/>
      <c r="Z1066" s="93"/>
      <c r="AA1066" s="93"/>
    </row>
    <row r="1067" spans="1:27" ht="14.5">
      <c r="A1067" s="93"/>
      <c r="B1067" s="93"/>
      <c r="C1067" s="93"/>
      <c r="D1067" s="93"/>
      <c r="E1067" s="93"/>
      <c r="F1067" s="93"/>
      <c r="G1067" s="93"/>
      <c r="H1067" s="93"/>
      <c r="I1067" s="93"/>
      <c r="J1067" s="93"/>
      <c r="K1067" s="93"/>
      <c r="L1067" s="93"/>
      <c r="M1067" s="93"/>
      <c r="N1067" s="93"/>
      <c r="O1067" s="93"/>
      <c r="P1067" s="93"/>
      <c r="Q1067" s="93"/>
      <c r="R1067" s="93"/>
      <c r="S1067" s="93"/>
      <c r="T1067" s="93"/>
      <c r="U1067" s="93"/>
      <c r="V1067" s="93"/>
      <c r="W1067" s="93"/>
      <c r="X1067" s="93"/>
      <c r="Y1067" s="93"/>
      <c r="Z1067" s="93"/>
      <c r="AA1067" s="93"/>
    </row>
    <row r="1068" spans="1:27" ht="14.5">
      <c r="A1068" s="93"/>
      <c r="B1068" s="93"/>
      <c r="C1068" s="93"/>
      <c r="D1068" s="93"/>
      <c r="E1068" s="93"/>
      <c r="F1068" s="93"/>
      <c r="G1068" s="93"/>
      <c r="H1068" s="93"/>
      <c r="I1068" s="93"/>
      <c r="J1068" s="93"/>
      <c r="K1068" s="93"/>
      <c r="L1068" s="93"/>
      <c r="M1068" s="93"/>
      <c r="N1068" s="93"/>
      <c r="O1068" s="93"/>
      <c r="P1068" s="93"/>
      <c r="Q1068" s="93"/>
      <c r="R1068" s="93"/>
      <c r="S1068" s="93"/>
      <c r="T1068" s="93"/>
      <c r="U1068" s="93"/>
      <c r="V1068" s="93"/>
      <c r="W1068" s="93"/>
      <c r="X1068" s="93"/>
      <c r="Y1068" s="93"/>
      <c r="Z1068" s="93"/>
      <c r="AA1068" s="93"/>
    </row>
    <row r="1069" spans="1:27" ht="14.5">
      <c r="A1069" s="93"/>
      <c r="B1069" s="93"/>
      <c r="C1069" s="93"/>
      <c r="D1069" s="93"/>
      <c r="E1069" s="93"/>
      <c r="F1069" s="93"/>
      <c r="G1069" s="93"/>
      <c r="H1069" s="93"/>
      <c r="I1069" s="93"/>
      <c r="J1069" s="93"/>
      <c r="K1069" s="93"/>
      <c r="L1069" s="93"/>
      <c r="M1069" s="93"/>
      <c r="N1069" s="93"/>
      <c r="O1069" s="93"/>
      <c r="P1069" s="93"/>
      <c r="Q1069" s="93"/>
      <c r="R1069" s="93"/>
      <c r="S1069" s="93"/>
      <c r="T1069" s="93"/>
      <c r="U1069" s="93"/>
      <c r="V1069" s="93"/>
      <c r="W1069" s="93"/>
      <c r="X1069" s="93"/>
      <c r="Y1069" s="93"/>
      <c r="Z1069" s="93"/>
      <c r="AA1069" s="93"/>
    </row>
    <row r="1070" spans="1:27" ht="14.5">
      <c r="A1070" s="93"/>
      <c r="B1070" s="93"/>
      <c r="C1070" s="93"/>
      <c r="D1070" s="93"/>
      <c r="E1070" s="93"/>
      <c r="F1070" s="93"/>
      <c r="G1070" s="93"/>
      <c r="H1070" s="93"/>
      <c r="I1070" s="93"/>
      <c r="J1070" s="93"/>
      <c r="K1070" s="93"/>
      <c r="L1070" s="93"/>
      <c r="M1070" s="93"/>
      <c r="N1070" s="93"/>
      <c r="O1070" s="93"/>
      <c r="P1070" s="93"/>
      <c r="Q1070" s="93"/>
      <c r="R1070" s="93"/>
      <c r="S1070" s="93"/>
      <c r="T1070" s="93"/>
      <c r="U1070" s="93"/>
      <c r="V1070" s="93"/>
      <c r="W1070" s="93"/>
      <c r="X1070" s="93"/>
      <c r="Y1070" s="93"/>
      <c r="Z1070" s="93"/>
      <c r="AA1070" s="93"/>
    </row>
    <row r="1071" spans="1:27" ht="14.5">
      <c r="A1071" s="93"/>
      <c r="B1071" s="93"/>
      <c r="C1071" s="93"/>
      <c r="D1071" s="93"/>
      <c r="E1071" s="93"/>
      <c r="F1071" s="93"/>
      <c r="G1071" s="93"/>
      <c r="H1071" s="93"/>
      <c r="I1071" s="93"/>
      <c r="J1071" s="93"/>
      <c r="K1071" s="93"/>
      <c r="L1071" s="93"/>
      <c r="M1071" s="93"/>
      <c r="N1071" s="93"/>
      <c r="O1071" s="93"/>
      <c r="P1071" s="93"/>
      <c r="Q1071" s="93"/>
      <c r="R1071" s="93"/>
      <c r="S1071" s="93"/>
      <c r="T1071" s="93"/>
      <c r="U1071" s="93"/>
      <c r="V1071" s="93"/>
      <c r="W1071" s="93"/>
      <c r="X1071" s="93"/>
      <c r="Y1071" s="93"/>
      <c r="Z1071" s="93"/>
      <c r="AA1071" s="93"/>
    </row>
    <row r="1072" spans="1:27" ht="14.5">
      <c r="A1072" s="93"/>
      <c r="B1072" s="93"/>
      <c r="C1072" s="93"/>
      <c r="D1072" s="93"/>
      <c r="E1072" s="93"/>
      <c r="F1072" s="93"/>
      <c r="G1072" s="93"/>
      <c r="H1072" s="93"/>
      <c r="I1072" s="93"/>
      <c r="J1072" s="93"/>
      <c r="K1072" s="93"/>
      <c r="L1072" s="93"/>
      <c r="M1072" s="93"/>
      <c r="N1072" s="93"/>
      <c r="O1072" s="93"/>
      <c r="P1072" s="93"/>
      <c r="Q1072" s="93"/>
      <c r="R1072" s="93"/>
      <c r="S1072" s="93"/>
      <c r="T1072" s="93"/>
      <c r="U1072" s="93"/>
      <c r="V1072" s="93"/>
      <c r="W1072" s="93"/>
      <c r="X1072" s="93"/>
      <c r="Y1072" s="93"/>
      <c r="Z1072" s="93"/>
      <c r="AA1072" s="93"/>
    </row>
    <row r="1073" spans="1:27" ht="14.5">
      <c r="A1073" s="93"/>
      <c r="B1073" s="93"/>
      <c r="C1073" s="93"/>
      <c r="D1073" s="93"/>
      <c r="E1073" s="93"/>
      <c r="F1073" s="93"/>
      <c r="G1073" s="93"/>
      <c r="H1073" s="93"/>
      <c r="I1073" s="93"/>
      <c r="J1073" s="93"/>
      <c r="K1073" s="93"/>
      <c r="L1073" s="93"/>
      <c r="M1073" s="93"/>
      <c r="N1073" s="93"/>
      <c r="O1073" s="93"/>
      <c r="P1073" s="93"/>
      <c r="Q1073" s="93"/>
      <c r="R1073" s="93"/>
      <c r="S1073" s="93"/>
      <c r="T1073" s="93"/>
      <c r="U1073" s="93"/>
      <c r="V1073" s="93"/>
      <c r="W1073" s="93"/>
      <c r="X1073" s="93"/>
      <c r="Y1073" s="93"/>
      <c r="Z1073" s="93"/>
      <c r="AA1073" s="93"/>
    </row>
    <row r="1074" spans="1:27" ht="14.5">
      <c r="A1074" s="93"/>
      <c r="B1074" s="93"/>
      <c r="C1074" s="93"/>
      <c r="D1074" s="93"/>
      <c r="E1074" s="93"/>
      <c r="F1074" s="93"/>
      <c r="G1074" s="93"/>
      <c r="H1074" s="93"/>
      <c r="I1074" s="93"/>
      <c r="J1074" s="93"/>
      <c r="K1074" s="93"/>
      <c r="L1074" s="93"/>
      <c r="M1074" s="93"/>
      <c r="N1074" s="93"/>
      <c r="O1074" s="93"/>
      <c r="P1074" s="93"/>
      <c r="Q1074" s="93"/>
      <c r="R1074" s="93"/>
      <c r="S1074" s="93"/>
      <c r="T1074" s="93"/>
      <c r="U1074" s="93"/>
      <c r="V1074" s="93"/>
      <c r="W1074" s="93"/>
      <c r="X1074" s="93"/>
      <c r="Y1074" s="93"/>
      <c r="Z1074" s="93"/>
      <c r="AA1074" s="93"/>
    </row>
    <row r="1075" spans="1:27" ht="14.5">
      <c r="A1075" s="93"/>
      <c r="B1075" s="93"/>
      <c r="C1075" s="93"/>
      <c r="D1075" s="93"/>
      <c r="E1075" s="93"/>
      <c r="F1075" s="93"/>
      <c r="G1075" s="93"/>
      <c r="H1075" s="93"/>
      <c r="I1075" s="93"/>
      <c r="J1075" s="93"/>
      <c r="K1075" s="93"/>
      <c r="L1075" s="93"/>
      <c r="M1075" s="93"/>
      <c r="N1075" s="93"/>
      <c r="O1075" s="93"/>
      <c r="P1075" s="93"/>
      <c r="Q1075" s="93"/>
      <c r="R1075" s="93"/>
      <c r="S1075" s="93"/>
      <c r="T1075" s="93"/>
      <c r="U1075" s="93"/>
      <c r="V1075" s="93"/>
      <c r="W1075" s="93"/>
      <c r="X1075" s="93"/>
      <c r="Y1075" s="93"/>
      <c r="Z1075" s="93"/>
      <c r="AA1075" s="93"/>
    </row>
    <row r="1076" spans="1:27" ht="14.5">
      <c r="A1076" s="93"/>
      <c r="B1076" s="93"/>
      <c r="C1076" s="93"/>
      <c r="D1076" s="93"/>
      <c r="E1076" s="93"/>
      <c r="F1076" s="93"/>
      <c r="G1076" s="93"/>
      <c r="H1076" s="93"/>
      <c r="I1076" s="93"/>
      <c r="J1076" s="93"/>
      <c r="K1076" s="93"/>
      <c r="L1076" s="93"/>
      <c r="M1076" s="93"/>
      <c r="N1076" s="93"/>
      <c r="O1076" s="93"/>
      <c r="P1076" s="93"/>
      <c r="Q1076" s="93"/>
      <c r="R1076" s="93"/>
      <c r="S1076" s="93"/>
      <c r="T1076" s="93"/>
      <c r="U1076" s="93"/>
      <c r="V1076" s="93"/>
      <c r="W1076" s="93"/>
      <c r="X1076" s="93"/>
      <c r="Y1076" s="93"/>
      <c r="Z1076" s="93"/>
      <c r="AA1076" s="93"/>
    </row>
    <row r="1077" spans="1:27" ht="14.5">
      <c r="A1077" s="93"/>
      <c r="B1077" s="93"/>
      <c r="C1077" s="93"/>
      <c r="D1077" s="93"/>
      <c r="E1077" s="93"/>
      <c r="F1077" s="93"/>
      <c r="G1077" s="93"/>
      <c r="H1077" s="93"/>
      <c r="I1077" s="93"/>
      <c r="J1077" s="93"/>
      <c r="K1077" s="93"/>
      <c r="L1077" s="93"/>
      <c r="M1077" s="93"/>
      <c r="N1077" s="93"/>
      <c r="O1077" s="93"/>
      <c r="P1077" s="93"/>
      <c r="Q1077" s="93"/>
      <c r="R1077" s="93"/>
      <c r="S1077" s="93"/>
      <c r="T1077" s="93"/>
      <c r="U1077" s="93"/>
      <c r="V1077" s="93"/>
      <c r="W1077" s="93"/>
      <c r="X1077" s="93"/>
      <c r="Y1077" s="93"/>
      <c r="Z1077" s="93"/>
      <c r="AA1077" s="93"/>
    </row>
    <row r="1078" spans="1:27" ht="14.5">
      <c r="A1078" s="93"/>
      <c r="B1078" s="93"/>
      <c r="C1078" s="93"/>
      <c r="D1078" s="93"/>
      <c r="E1078" s="93"/>
      <c r="F1078" s="93"/>
      <c r="G1078" s="93"/>
      <c r="H1078" s="93"/>
      <c r="I1078" s="93"/>
      <c r="J1078" s="93"/>
      <c r="K1078" s="93"/>
      <c r="L1078" s="93"/>
      <c r="M1078" s="93"/>
      <c r="N1078" s="93"/>
      <c r="O1078" s="93"/>
      <c r="P1078" s="93"/>
      <c r="Q1078" s="93"/>
      <c r="R1078" s="93"/>
      <c r="S1078" s="93"/>
      <c r="T1078" s="93"/>
      <c r="U1078" s="93"/>
      <c r="V1078" s="93"/>
      <c r="W1078" s="93"/>
      <c r="X1078" s="93"/>
      <c r="Y1078" s="93"/>
      <c r="Z1078" s="93"/>
      <c r="AA1078" s="93"/>
    </row>
    <row r="1079" spans="1:27" ht="14.5">
      <c r="A1079" s="93"/>
      <c r="B1079" s="93"/>
      <c r="C1079" s="93"/>
      <c r="D1079" s="93"/>
      <c r="E1079" s="93"/>
      <c r="F1079" s="93"/>
      <c r="G1079" s="93"/>
      <c r="H1079" s="93"/>
      <c r="I1079" s="93"/>
      <c r="J1079" s="93"/>
      <c r="K1079" s="93"/>
      <c r="L1079" s="93"/>
      <c r="M1079" s="93"/>
      <c r="N1079" s="93"/>
      <c r="O1079" s="93"/>
      <c r="P1079" s="93"/>
      <c r="Q1079" s="93"/>
      <c r="R1079" s="93"/>
      <c r="S1079" s="93"/>
      <c r="T1079" s="93"/>
      <c r="U1079" s="93"/>
      <c r="V1079" s="93"/>
      <c r="W1079" s="93"/>
      <c r="X1079" s="93"/>
      <c r="Y1079" s="93"/>
      <c r="Z1079" s="93"/>
      <c r="AA1079" s="93"/>
    </row>
    <row r="1080" spans="1:27" ht="14.5">
      <c r="A1080" s="93"/>
      <c r="B1080" s="93"/>
      <c r="C1080" s="93"/>
      <c r="D1080" s="93"/>
      <c r="E1080" s="93"/>
      <c r="F1080" s="93"/>
      <c r="G1080" s="93"/>
      <c r="H1080" s="93"/>
      <c r="I1080" s="93"/>
      <c r="J1080" s="93"/>
      <c r="K1080" s="93"/>
      <c r="L1080" s="93"/>
      <c r="M1080" s="93"/>
      <c r="N1080" s="93"/>
      <c r="O1080" s="93"/>
      <c r="P1080" s="93"/>
      <c r="Q1080" s="93"/>
      <c r="R1080" s="93"/>
      <c r="S1080" s="93"/>
      <c r="T1080" s="93"/>
      <c r="U1080" s="93"/>
      <c r="V1080" s="93"/>
      <c r="W1080" s="93"/>
      <c r="X1080" s="93"/>
      <c r="Y1080" s="93"/>
      <c r="Z1080" s="93"/>
      <c r="AA1080" s="93"/>
    </row>
    <row r="1081" spans="1:27" ht="14.5">
      <c r="A1081" s="93"/>
      <c r="B1081" s="93"/>
      <c r="C1081" s="93"/>
      <c r="D1081" s="93"/>
      <c r="E1081" s="93"/>
      <c r="F1081" s="93"/>
      <c r="G1081" s="93"/>
      <c r="H1081" s="93"/>
      <c r="I1081" s="93"/>
      <c r="J1081" s="93"/>
      <c r="K1081" s="93"/>
      <c r="L1081" s="93"/>
      <c r="M1081" s="93"/>
      <c r="N1081" s="93"/>
      <c r="O1081" s="93"/>
      <c r="P1081" s="93"/>
      <c r="Q1081" s="93"/>
      <c r="R1081" s="93"/>
      <c r="S1081" s="93"/>
      <c r="T1081" s="93"/>
      <c r="U1081" s="93"/>
      <c r="V1081" s="93"/>
      <c r="W1081" s="93"/>
      <c r="X1081" s="93"/>
      <c r="Y1081" s="93"/>
      <c r="Z1081" s="93"/>
      <c r="AA1081" s="93"/>
    </row>
    <row r="1082" spans="1:27" ht="14.5">
      <c r="A1082" s="93"/>
      <c r="B1082" s="93"/>
      <c r="C1082" s="93"/>
      <c r="D1082" s="93"/>
      <c r="E1082" s="93"/>
      <c r="F1082" s="93"/>
      <c r="G1082" s="93"/>
      <c r="H1082" s="93"/>
      <c r="I1082" s="93"/>
      <c r="J1082" s="93"/>
      <c r="K1082" s="93"/>
      <c r="L1082" s="93"/>
      <c r="M1082" s="93"/>
      <c r="N1082" s="93"/>
      <c r="O1082" s="93"/>
      <c r="P1082" s="93"/>
      <c r="Q1082" s="93"/>
      <c r="R1082" s="93"/>
      <c r="S1082" s="93"/>
      <c r="T1082" s="93"/>
      <c r="U1082" s="93"/>
      <c r="V1082" s="93"/>
      <c r="W1082" s="93"/>
      <c r="X1082" s="93"/>
      <c r="Y1082" s="93"/>
      <c r="Z1082" s="93"/>
      <c r="AA1082" s="93"/>
    </row>
    <row r="1083" spans="1:27" ht="14.5">
      <c r="A1083" s="93"/>
      <c r="B1083" s="93"/>
      <c r="C1083" s="93"/>
      <c r="D1083" s="93"/>
      <c r="E1083" s="93"/>
      <c r="F1083" s="93"/>
      <c r="G1083" s="93"/>
      <c r="H1083" s="93"/>
      <c r="I1083" s="93"/>
      <c r="J1083" s="93"/>
      <c r="K1083" s="93"/>
      <c r="L1083" s="93"/>
      <c r="M1083" s="93"/>
      <c r="N1083" s="93"/>
      <c r="O1083" s="93"/>
      <c r="P1083" s="93"/>
      <c r="Q1083" s="93"/>
      <c r="R1083" s="93"/>
      <c r="S1083" s="93"/>
      <c r="T1083" s="93"/>
      <c r="U1083" s="93"/>
      <c r="V1083" s="93"/>
      <c r="W1083" s="93"/>
      <c r="X1083" s="93"/>
      <c r="Y1083" s="93"/>
      <c r="Z1083" s="93"/>
      <c r="AA1083" s="93"/>
    </row>
    <row r="1084" spans="1:27" ht="14.5">
      <c r="A1084" s="93"/>
      <c r="B1084" s="93"/>
      <c r="C1084" s="93"/>
      <c r="D1084" s="93"/>
      <c r="E1084" s="93"/>
      <c r="F1084" s="93"/>
      <c r="G1084" s="93"/>
      <c r="H1084" s="93"/>
      <c r="I1084" s="93"/>
      <c r="J1084" s="93"/>
      <c r="K1084" s="93"/>
      <c r="L1084" s="93"/>
      <c r="M1084" s="93"/>
      <c r="N1084" s="93"/>
      <c r="O1084" s="93"/>
      <c r="P1084" s="93"/>
      <c r="Q1084" s="93"/>
      <c r="R1084" s="93"/>
      <c r="S1084" s="93"/>
      <c r="T1084" s="93"/>
      <c r="U1084" s="93"/>
      <c r="V1084" s="93"/>
      <c r="W1084" s="93"/>
      <c r="X1084" s="93"/>
      <c r="Y1084" s="93"/>
      <c r="Z1084" s="93"/>
      <c r="AA1084" s="93"/>
    </row>
    <row r="1085" spans="1:27" ht="14.5">
      <c r="A1085" s="93"/>
      <c r="B1085" s="93"/>
      <c r="C1085" s="93"/>
      <c r="D1085" s="93"/>
      <c r="E1085" s="93"/>
      <c r="F1085" s="93"/>
      <c r="G1085" s="93"/>
      <c r="H1085" s="93"/>
      <c r="I1085" s="93"/>
      <c r="J1085" s="93"/>
      <c r="K1085" s="93"/>
      <c r="L1085" s="93"/>
      <c r="M1085" s="93"/>
      <c r="N1085" s="93"/>
      <c r="O1085" s="93"/>
      <c r="P1085" s="93"/>
      <c r="Q1085" s="93"/>
      <c r="R1085" s="93"/>
      <c r="S1085" s="93"/>
      <c r="T1085" s="93"/>
      <c r="U1085" s="93"/>
      <c r="V1085" s="93"/>
      <c r="W1085" s="93"/>
      <c r="X1085" s="93"/>
      <c r="Y1085" s="93"/>
      <c r="Z1085" s="93"/>
      <c r="AA1085" s="93"/>
    </row>
    <row r="1086" spans="1:27" ht="14.5">
      <c r="A1086" s="93"/>
      <c r="B1086" s="93"/>
      <c r="C1086" s="93"/>
      <c r="D1086" s="93"/>
      <c r="E1086" s="93"/>
      <c r="F1086" s="93"/>
      <c r="G1086" s="93"/>
      <c r="H1086" s="93"/>
      <c r="I1086" s="93"/>
      <c r="J1086" s="93"/>
      <c r="K1086" s="93"/>
      <c r="L1086" s="93"/>
      <c r="M1086" s="93"/>
      <c r="N1086" s="93"/>
      <c r="O1086" s="93"/>
      <c r="P1086" s="93"/>
      <c r="Q1086" s="93"/>
      <c r="R1086" s="93"/>
      <c r="S1086" s="93"/>
      <c r="T1086" s="93"/>
      <c r="U1086" s="93"/>
      <c r="V1086" s="93"/>
      <c r="W1086" s="93"/>
      <c r="X1086" s="93"/>
      <c r="Y1086" s="93"/>
      <c r="Z1086" s="93"/>
      <c r="AA1086" s="93"/>
    </row>
    <row r="1087" spans="1:27" ht="14.5">
      <c r="A1087" s="93"/>
      <c r="B1087" s="93"/>
      <c r="C1087" s="93"/>
      <c r="D1087" s="93"/>
      <c r="E1087" s="93"/>
      <c r="F1087" s="93"/>
      <c r="G1087" s="93"/>
      <c r="H1087" s="93"/>
      <c r="I1087" s="93"/>
      <c r="J1087" s="93"/>
      <c r="K1087" s="93"/>
      <c r="L1087" s="93"/>
      <c r="M1087" s="93"/>
      <c r="N1087" s="93"/>
      <c r="O1087" s="93"/>
      <c r="P1087" s="93"/>
      <c r="Q1087" s="93"/>
      <c r="R1087" s="93"/>
      <c r="S1087" s="93"/>
      <c r="T1087" s="93"/>
      <c r="U1087" s="93"/>
      <c r="V1087" s="93"/>
      <c r="W1087" s="93"/>
      <c r="X1087" s="93"/>
      <c r="Y1087" s="93"/>
      <c r="Z1087" s="93"/>
      <c r="AA1087" s="93"/>
    </row>
    <row r="1088" spans="1:27" ht="14.5">
      <c r="A1088" s="93"/>
      <c r="B1088" s="93"/>
      <c r="C1088" s="93"/>
      <c r="D1088" s="93"/>
      <c r="E1088" s="93"/>
      <c r="F1088" s="93"/>
      <c r="G1088" s="93"/>
      <c r="H1088" s="93"/>
      <c r="I1088" s="93"/>
      <c r="J1088" s="93"/>
      <c r="K1088" s="93"/>
      <c r="L1088" s="93"/>
      <c r="M1088" s="93"/>
      <c r="N1088" s="93"/>
      <c r="O1088" s="93"/>
      <c r="P1088" s="93"/>
      <c r="Q1088" s="93"/>
      <c r="R1088" s="93"/>
      <c r="S1088" s="93"/>
      <c r="T1088" s="93"/>
      <c r="U1088" s="93"/>
      <c r="V1088" s="93"/>
      <c r="W1088" s="93"/>
      <c r="X1088" s="93"/>
      <c r="Y1088" s="93"/>
      <c r="Z1088" s="93"/>
      <c r="AA1088" s="93"/>
    </row>
    <row r="1089" spans="1:27" ht="14.5">
      <c r="A1089" s="93"/>
      <c r="B1089" s="93"/>
      <c r="C1089" s="93"/>
      <c r="D1089" s="93"/>
      <c r="E1089" s="93"/>
      <c r="F1089" s="93"/>
      <c r="G1089" s="93"/>
      <c r="H1089" s="93"/>
      <c r="I1089" s="93"/>
      <c r="J1089" s="93"/>
      <c r="K1089" s="93"/>
      <c r="L1089" s="93"/>
      <c r="M1089" s="93"/>
      <c r="N1089" s="93"/>
      <c r="O1089" s="93"/>
      <c r="P1089" s="93"/>
      <c r="Q1089" s="93"/>
      <c r="R1089" s="93"/>
      <c r="S1089" s="93"/>
      <c r="T1089" s="93"/>
      <c r="U1089" s="93"/>
      <c r="V1089" s="93"/>
      <c r="W1089" s="93"/>
      <c r="X1089" s="93"/>
      <c r="Y1089" s="93"/>
      <c r="Z1089" s="93"/>
      <c r="AA1089" s="93"/>
    </row>
    <row r="1090" spans="1:27" ht="14.5">
      <c r="A1090" s="93"/>
      <c r="B1090" s="93"/>
      <c r="C1090" s="93"/>
      <c r="D1090" s="93"/>
      <c r="E1090" s="93"/>
      <c r="F1090" s="93"/>
      <c r="G1090" s="93"/>
      <c r="H1090" s="93"/>
      <c r="I1090" s="93"/>
      <c r="J1090" s="93"/>
      <c r="K1090" s="93"/>
      <c r="L1090" s="93"/>
      <c r="M1090" s="93"/>
      <c r="N1090" s="93"/>
      <c r="O1090" s="93"/>
      <c r="P1090" s="93"/>
      <c r="Q1090" s="93"/>
      <c r="R1090" s="93"/>
      <c r="S1090" s="93"/>
      <c r="T1090" s="93"/>
      <c r="U1090" s="93"/>
      <c r="V1090" s="93"/>
      <c r="W1090" s="93"/>
      <c r="X1090" s="93"/>
      <c r="Y1090" s="93"/>
      <c r="Z1090" s="93"/>
      <c r="AA1090" s="93"/>
    </row>
    <row r="1091" spans="1:27" ht="14.5">
      <c r="A1091" s="93"/>
      <c r="B1091" s="93"/>
      <c r="C1091" s="93"/>
      <c r="D1091" s="93"/>
      <c r="E1091" s="93"/>
      <c r="F1091" s="93"/>
      <c r="G1091" s="93"/>
      <c r="H1091" s="93"/>
      <c r="I1091" s="93"/>
      <c r="J1091" s="93"/>
      <c r="K1091" s="93"/>
      <c r="L1091" s="93"/>
      <c r="M1091" s="93"/>
      <c r="N1091" s="93"/>
      <c r="O1091" s="93"/>
      <c r="P1091" s="93"/>
      <c r="Q1091" s="93"/>
      <c r="R1091" s="93"/>
      <c r="S1091" s="93"/>
      <c r="T1091" s="93"/>
      <c r="U1091" s="93"/>
      <c r="V1091" s="93"/>
      <c r="W1091" s="93"/>
      <c r="X1091" s="93"/>
      <c r="Y1091" s="93"/>
      <c r="Z1091" s="93"/>
      <c r="AA1091" s="93"/>
    </row>
    <row r="1092" spans="1:27" ht="14.5">
      <c r="A1092" s="93"/>
      <c r="B1092" s="93"/>
      <c r="C1092" s="93"/>
      <c r="D1092" s="93"/>
      <c r="E1092" s="93"/>
      <c r="F1092" s="93"/>
      <c r="G1092" s="93"/>
      <c r="H1092" s="93"/>
      <c r="I1092" s="93"/>
      <c r="J1092" s="93"/>
      <c r="K1092" s="93"/>
      <c r="L1092" s="93"/>
      <c r="M1092" s="93"/>
      <c r="N1092" s="93"/>
      <c r="O1092" s="93"/>
      <c r="P1092" s="93"/>
      <c r="Q1092" s="93"/>
      <c r="R1092" s="93"/>
      <c r="S1092" s="93"/>
      <c r="T1092" s="93"/>
      <c r="U1092" s="93"/>
      <c r="V1092" s="93"/>
      <c r="W1092" s="93"/>
      <c r="X1092" s="93"/>
      <c r="Y1092" s="93"/>
      <c r="Z1092" s="93"/>
      <c r="AA1092" s="93"/>
    </row>
    <row r="1093" spans="1:27" ht="14.5">
      <c r="A1093" s="93"/>
      <c r="B1093" s="93"/>
      <c r="C1093" s="93"/>
      <c r="D1093" s="93"/>
      <c r="E1093" s="93"/>
      <c r="F1093" s="93"/>
      <c r="G1093" s="93"/>
      <c r="H1093" s="93"/>
      <c r="I1093" s="93"/>
      <c r="J1093" s="93"/>
      <c r="K1093" s="93"/>
      <c r="L1093" s="93"/>
      <c r="M1093" s="93"/>
      <c r="N1093" s="93"/>
      <c r="O1093" s="93"/>
      <c r="P1093" s="93"/>
      <c r="Q1093" s="93"/>
      <c r="R1093" s="93"/>
      <c r="S1093" s="93"/>
      <c r="T1093" s="93"/>
      <c r="U1093" s="93"/>
      <c r="V1093" s="93"/>
      <c r="W1093" s="93"/>
      <c r="X1093" s="93"/>
      <c r="Y1093" s="93"/>
      <c r="Z1093" s="93"/>
      <c r="AA1093" s="93"/>
    </row>
    <row r="1094" spans="1:27" ht="14.5">
      <c r="A1094" s="93"/>
      <c r="B1094" s="93"/>
      <c r="C1094" s="93"/>
      <c r="D1094" s="93"/>
      <c r="E1094" s="93"/>
      <c r="F1094" s="93"/>
      <c r="G1094" s="93"/>
      <c r="H1094" s="93"/>
      <c r="I1094" s="93"/>
      <c r="J1094" s="93"/>
      <c r="K1094" s="93"/>
      <c r="L1094" s="93"/>
      <c r="M1094" s="93"/>
      <c r="N1094" s="93"/>
      <c r="O1094" s="93"/>
      <c r="P1094" s="93"/>
      <c r="Q1094" s="93"/>
      <c r="R1094" s="93"/>
      <c r="S1094" s="93"/>
      <c r="T1094" s="93"/>
      <c r="U1094" s="93"/>
      <c r="V1094" s="93"/>
      <c r="W1094" s="93"/>
      <c r="X1094" s="93"/>
      <c r="Y1094" s="93"/>
      <c r="Z1094" s="93"/>
      <c r="AA1094" s="93"/>
    </row>
    <row r="1095" spans="1:27" ht="14.5">
      <c r="A1095" s="93"/>
      <c r="B1095" s="93"/>
      <c r="C1095" s="93"/>
      <c r="D1095" s="93"/>
      <c r="E1095" s="93"/>
      <c r="F1095" s="93"/>
      <c r="G1095" s="93"/>
      <c r="H1095" s="93"/>
      <c r="I1095" s="93"/>
      <c r="J1095" s="93"/>
      <c r="K1095" s="93"/>
      <c r="L1095" s="93"/>
      <c r="M1095" s="93"/>
      <c r="N1095" s="93"/>
      <c r="O1095" s="93"/>
      <c r="P1095" s="93"/>
      <c r="Q1095" s="93"/>
      <c r="R1095" s="93"/>
      <c r="S1095" s="93"/>
      <c r="T1095" s="93"/>
      <c r="U1095" s="93"/>
      <c r="V1095" s="93"/>
      <c r="W1095" s="93"/>
      <c r="X1095" s="93"/>
      <c r="Y1095" s="93"/>
      <c r="Z1095" s="93"/>
      <c r="AA1095" s="93"/>
    </row>
    <row r="1096" spans="1:27" ht="14.5">
      <c r="A1096" s="93"/>
      <c r="B1096" s="93"/>
      <c r="C1096" s="93"/>
      <c r="D1096" s="93"/>
      <c r="E1096" s="93"/>
      <c r="F1096" s="93"/>
      <c r="G1096" s="93"/>
      <c r="H1096" s="93"/>
      <c r="I1096" s="93"/>
      <c r="J1096" s="93"/>
      <c r="K1096" s="93"/>
      <c r="L1096" s="93"/>
      <c r="M1096" s="93"/>
      <c r="N1096" s="93"/>
      <c r="O1096" s="93"/>
      <c r="P1096" s="93"/>
      <c r="Q1096" s="93"/>
      <c r="R1096" s="93"/>
      <c r="S1096" s="93"/>
      <c r="T1096" s="93"/>
      <c r="U1096" s="93"/>
      <c r="V1096" s="93"/>
      <c r="W1096" s="93"/>
      <c r="X1096" s="93"/>
      <c r="Y1096" s="93"/>
      <c r="Z1096" s="93"/>
      <c r="AA1096" s="93"/>
    </row>
    <row r="1097" spans="1:27" ht="14.5">
      <c r="A1097" s="93"/>
      <c r="B1097" s="93"/>
      <c r="C1097" s="93"/>
      <c r="D1097" s="93"/>
      <c r="E1097" s="93"/>
      <c r="F1097" s="93"/>
      <c r="G1097" s="93"/>
      <c r="H1097" s="93"/>
      <c r="I1097" s="93"/>
      <c r="J1097" s="93"/>
      <c r="K1097" s="93"/>
      <c r="L1097" s="93"/>
      <c r="M1097" s="93"/>
      <c r="N1097" s="93"/>
      <c r="O1097" s="93"/>
      <c r="P1097" s="93"/>
      <c r="Q1097" s="93"/>
      <c r="R1097" s="93"/>
      <c r="S1097" s="93"/>
      <c r="T1097" s="93"/>
      <c r="U1097" s="93"/>
      <c r="V1097" s="93"/>
      <c r="W1097" s="93"/>
      <c r="X1097" s="93"/>
      <c r="Y1097" s="93"/>
      <c r="Z1097" s="93"/>
      <c r="AA1097" s="93"/>
    </row>
    <row r="1098" spans="1:27" ht="14.5">
      <c r="A1098" s="93"/>
      <c r="B1098" s="93"/>
      <c r="C1098" s="93"/>
      <c r="D1098" s="93"/>
      <c r="E1098" s="93"/>
      <c r="F1098" s="93"/>
      <c r="G1098" s="93"/>
      <c r="H1098" s="93"/>
      <c r="I1098" s="93"/>
      <c r="J1098" s="93"/>
      <c r="K1098" s="93"/>
      <c r="L1098" s="93"/>
      <c r="M1098" s="93"/>
      <c r="N1098" s="93"/>
      <c r="O1098" s="93"/>
      <c r="P1098" s="93"/>
      <c r="Q1098" s="93"/>
      <c r="R1098" s="93"/>
      <c r="S1098" s="93"/>
      <c r="T1098" s="93"/>
      <c r="U1098" s="93"/>
      <c r="V1098" s="93"/>
      <c r="W1098" s="93"/>
      <c r="X1098" s="93"/>
      <c r="Y1098" s="93"/>
      <c r="Z1098" s="93"/>
      <c r="AA1098" s="93"/>
    </row>
    <row r="1099" spans="1:27" ht="14.5">
      <c r="A1099" s="93"/>
      <c r="B1099" s="93"/>
      <c r="C1099" s="93"/>
      <c r="D1099" s="93"/>
      <c r="E1099" s="93"/>
      <c r="F1099" s="93"/>
      <c r="G1099" s="93"/>
      <c r="H1099" s="93"/>
      <c r="I1099" s="93"/>
      <c r="J1099" s="93"/>
      <c r="K1099" s="93"/>
      <c r="L1099" s="93"/>
      <c r="M1099" s="93"/>
      <c r="N1099" s="93"/>
      <c r="O1099" s="93"/>
      <c r="P1099" s="93"/>
      <c r="Q1099" s="93"/>
      <c r="R1099" s="93"/>
      <c r="S1099" s="93"/>
      <c r="T1099" s="93"/>
      <c r="U1099" s="93"/>
      <c r="V1099" s="93"/>
      <c r="W1099" s="93"/>
      <c r="X1099" s="93"/>
      <c r="Y1099" s="93"/>
      <c r="Z1099" s="93"/>
      <c r="AA1099" s="93"/>
    </row>
    <row r="1100" spans="1:27" ht="14.5">
      <c r="A1100" s="93"/>
      <c r="B1100" s="93"/>
      <c r="C1100" s="93"/>
      <c r="D1100" s="93"/>
      <c r="E1100" s="93"/>
      <c r="F1100" s="93"/>
      <c r="G1100" s="93"/>
      <c r="H1100" s="93"/>
      <c r="I1100" s="93"/>
      <c r="J1100" s="93"/>
      <c r="K1100" s="93"/>
      <c r="L1100" s="93"/>
      <c r="M1100" s="93"/>
      <c r="N1100" s="93"/>
      <c r="O1100" s="93"/>
      <c r="P1100" s="93"/>
      <c r="Q1100" s="93"/>
      <c r="R1100" s="93"/>
      <c r="S1100" s="93"/>
      <c r="T1100" s="93"/>
      <c r="U1100" s="93"/>
      <c r="V1100" s="93"/>
      <c r="W1100" s="93"/>
      <c r="X1100" s="93"/>
      <c r="Y1100" s="93"/>
      <c r="Z1100" s="93"/>
      <c r="AA1100" s="93"/>
    </row>
    <row r="1101" spans="1:27" ht="14.5">
      <c r="A1101" s="93"/>
      <c r="B1101" s="93"/>
      <c r="C1101" s="93"/>
      <c r="D1101" s="93"/>
      <c r="E1101" s="93"/>
      <c r="F1101" s="93"/>
      <c r="G1101" s="93"/>
      <c r="H1101" s="93"/>
      <c r="I1101" s="93"/>
      <c r="J1101" s="93"/>
      <c r="K1101" s="93"/>
      <c r="L1101" s="93"/>
      <c r="M1101" s="93"/>
      <c r="N1101" s="93"/>
      <c r="O1101" s="93"/>
      <c r="P1101" s="93"/>
      <c r="Q1101" s="93"/>
      <c r="R1101" s="93"/>
      <c r="S1101" s="93"/>
      <c r="T1101" s="93"/>
      <c r="U1101" s="93"/>
      <c r="V1101" s="93"/>
      <c r="W1101" s="93"/>
      <c r="X1101" s="93"/>
      <c r="Y1101" s="93"/>
      <c r="Z1101" s="93"/>
      <c r="AA1101" s="93"/>
    </row>
    <row r="1102" spans="1:27" ht="14.5">
      <c r="A1102" s="93"/>
      <c r="B1102" s="93"/>
      <c r="C1102" s="93"/>
      <c r="D1102" s="93"/>
      <c r="E1102" s="93"/>
      <c r="F1102" s="93"/>
      <c r="G1102" s="93"/>
      <c r="H1102" s="93"/>
      <c r="I1102" s="93"/>
      <c r="J1102" s="93"/>
      <c r="K1102" s="93"/>
      <c r="L1102" s="93"/>
      <c r="M1102" s="93"/>
      <c r="N1102" s="93"/>
      <c r="O1102" s="93"/>
      <c r="P1102" s="93"/>
      <c r="Q1102" s="93"/>
      <c r="R1102" s="93"/>
      <c r="S1102" s="93"/>
      <c r="T1102" s="93"/>
      <c r="U1102" s="93"/>
      <c r="V1102" s="93"/>
      <c r="W1102" s="93"/>
      <c r="X1102" s="93"/>
      <c r="Y1102" s="93"/>
      <c r="Z1102" s="93"/>
      <c r="AA1102" s="93"/>
    </row>
    <row r="1103" spans="1:27" ht="14.5">
      <c r="A1103" s="93"/>
      <c r="B1103" s="93"/>
      <c r="C1103" s="93"/>
      <c r="D1103" s="93"/>
      <c r="E1103" s="93"/>
      <c r="F1103" s="93"/>
      <c r="G1103" s="93"/>
      <c r="H1103" s="93"/>
      <c r="I1103" s="93"/>
      <c r="J1103" s="93"/>
      <c r="K1103" s="93"/>
      <c r="L1103" s="93"/>
      <c r="M1103" s="93"/>
      <c r="N1103" s="93"/>
      <c r="O1103" s="93"/>
      <c r="P1103" s="93"/>
      <c r="Q1103" s="93"/>
      <c r="R1103" s="93"/>
      <c r="S1103" s="93"/>
      <c r="T1103" s="93"/>
      <c r="U1103" s="93"/>
      <c r="V1103" s="93"/>
      <c r="W1103" s="93"/>
      <c r="X1103" s="93"/>
      <c r="Y1103" s="93"/>
      <c r="Z1103" s="93"/>
      <c r="AA1103" s="93"/>
    </row>
    <row r="1104" spans="1:27" ht="14.5">
      <c r="A1104" s="93"/>
      <c r="B1104" s="93"/>
      <c r="C1104" s="93"/>
      <c r="D1104" s="93"/>
      <c r="E1104" s="93"/>
      <c r="F1104" s="93"/>
      <c r="G1104" s="93"/>
      <c r="H1104" s="93"/>
      <c r="I1104" s="93"/>
      <c r="J1104" s="93"/>
      <c r="K1104" s="93"/>
      <c r="L1104" s="93"/>
      <c r="M1104" s="93"/>
      <c r="N1104" s="93"/>
      <c r="O1104" s="93"/>
      <c r="P1104" s="93"/>
      <c r="Q1104" s="93"/>
      <c r="R1104" s="93"/>
      <c r="S1104" s="93"/>
      <c r="T1104" s="93"/>
      <c r="U1104" s="93"/>
      <c r="V1104" s="93"/>
      <c r="W1104" s="93"/>
      <c r="X1104" s="93"/>
      <c r="Y1104" s="93"/>
      <c r="Z1104" s="93"/>
      <c r="AA1104" s="93"/>
    </row>
    <row r="1105" spans="1:27" ht="14.5">
      <c r="A1105" s="93"/>
      <c r="B1105" s="93"/>
      <c r="C1105" s="93"/>
      <c r="D1105" s="93"/>
      <c r="E1105" s="93"/>
      <c r="F1105" s="93"/>
      <c r="G1105" s="93"/>
      <c r="H1105" s="93"/>
      <c r="I1105" s="93"/>
      <c r="J1105" s="93"/>
      <c r="K1105" s="93"/>
      <c r="L1105" s="93"/>
      <c r="M1105" s="93"/>
      <c r="N1105" s="93"/>
      <c r="O1105" s="93"/>
      <c r="P1105" s="93"/>
      <c r="Q1105" s="93"/>
      <c r="R1105" s="93"/>
      <c r="S1105" s="93"/>
      <c r="T1105" s="93"/>
      <c r="U1105" s="93"/>
      <c r="V1105" s="93"/>
      <c r="W1105" s="93"/>
      <c r="X1105" s="93"/>
      <c r="Y1105" s="93"/>
      <c r="Z1105" s="93"/>
      <c r="AA1105" s="93"/>
    </row>
    <row r="1106" spans="1:27" ht="14.5">
      <c r="A1106" s="93"/>
      <c r="B1106" s="93"/>
      <c r="C1106" s="93"/>
      <c r="D1106" s="93"/>
      <c r="E1106" s="93"/>
      <c r="F1106" s="93"/>
      <c r="G1106" s="93"/>
      <c r="H1106" s="93"/>
      <c r="I1106" s="93"/>
      <c r="J1106" s="93"/>
      <c r="K1106" s="93"/>
      <c r="L1106" s="93"/>
      <c r="M1106" s="93"/>
      <c r="N1106" s="93"/>
      <c r="O1106" s="93"/>
      <c r="P1106" s="93"/>
      <c r="Q1106" s="93"/>
      <c r="R1106" s="93"/>
      <c r="S1106" s="93"/>
      <c r="T1106" s="93"/>
      <c r="U1106" s="93"/>
      <c r="V1106" s="93"/>
      <c r="W1106" s="93"/>
      <c r="X1106" s="93"/>
      <c r="Y1106" s="93"/>
      <c r="Z1106" s="93"/>
      <c r="AA1106" s="93"/>
    </row>
    <row r="1107" spans="1:27" ht="14.5">
      <c r="A1107" s="93"/>
      <c r="B1107" s="93"/>
      <c r="C1107" s="93"/>
      <c r="D1107" s="93"/>
      <c r="E1107" s="93"/>
      <c r="F1107" s="93"/>
      <c r="G1107" s="93"/>
      <c r="H1107" s="93"/>
      <c r="I1107" s="93"/>
      <c r="J1107" s="93"/>
      <c r="K1107" s="93"/>
      <c r="L1107" s="93"/>
      <c r="M1107" s="93"/>
      <c r="N1107" s="93"/>
      <c r="O1107" s="93"/>
      <c r="P1107" s="93"/>
      <c r="Q1107" s="93"/>
      <c r="R1107" s="93"/>
      <c r="S1107" s="93"/>
      <c r="T1107" s="93"/>
      <c r="U1107" s="93"/>
      <c r="V1107" s="93"/>
      <c r="W1107" s="93"/>
      <c r="X1107" s="93"/>
      <c r="Y1107" s="93"/>
      <c r="Z1107" s="93"/>
      <c r="AA1107" s="93"/>
    </row>
    <row r="1108" spans="1:27" ht="14.5">
      <c r="A1108" s="93"/>
      <c r="B1108" s="93"/>
      <c r="C1108" s="93"/>
      <c r="D1108" s="93"/>
      <c r="E1108" s="93"/>
      <c r="F1108" s="93"/>
      <c r="G1108" s="93"/>
      <c r="H1108" s="93"/>
      <c r="I1108" s="93"/>
      <c r="J1108" s="93"/>
      <c r="K1108" s="93"/>
      <c r="L1108" s="93"/>
      <c r="M1108" s="93"/>
      <c r="N1108" s="93"/>
      <c r="O1108" s="93"/>
      <c r="P1108" s="93"/>
      <c r="Q1108" s="93"/>
      <c r="R1108" s="93"/>
      <c r="S1108" s="93"/>
      <c r="T1108" s="93"/>
      <c r="U1108" s="93"/>
      <c r="V1108" s="93"/>
      <c r="W1108" s="93"/>
      <c r="X1108" s="93"/>
      <c r="Y1108" s="93"/>
      <c r="Z1108" s="93"/>
      <c r="AA1108" s="93"/>
    </row>
    <row r="1109" spans="1:27" ht="14.5">
      <c r="A1109" s="93"/>
      <c r="B1109" s="93"/>
      <c r="C1109" s="93"/>
      <c r="D1109" s="93"/>
      <c r="E1109" s="93"/>
      <c r="F1109" s="93"/>
      <c r="G1109" s="93"/>
      <c r="H1109" s="93"/>
      <c r="I1109" s="93"/>
      <c r="J1109" s="93"/>
      <c r="K1109" s="93"/>
      <c r="L1109" s="93"/>
      <c r="M1109" s="93"/>
      <c r="N1109" s="93"/>
      <c r="O1109" s="93"/>
      <c r="P1109" s="93"/>
      <c r="Q1109" s="93"/>
      <c r="R1109" s="93"/>
      <c r="S1109" s="93"/>
      <c r="T1109" s="93"/>
      <c r="U1109" s="93"/>
      <c r="V1109" s="93"/>
      <c r="W1109" s="93"/>
      <c r="X1109" s="93"/>
      <c r="Y1109" s="93"/>
      <c r="Z1109" s="93"/>
      <c r="AA1109" s="93"/>
    </row>
    <row r="1110" spans="1:27" ht="14.5">
      <c r="A1110" s="93"/>
      <c r="B1110" s="93"/>
      <c r="C1110" s="93"/>
      <c r="D1110" s="93"/>
      <c r="E1110" s="93"/>
      <c r="F1110" s="93"/>
      <c r="G1110" s="93"/>
      <c r="H1110" s="93"/>
      <c r="I1110" s="93"/>
      <c r="J1110" s="93"/>
      <c r="K1110" s="93"/>
      <c r="L1110" s="93"/>
      <c r="M1110" s="93"/>
      <c r="N1110" s="93"/>
      <c r="O1110" s="93"/>
      <c r="P1110" s="93"/>
      <c r="Q1110" s="93"/>
      <c r="R1110" s="93"/>
      <c r="S1110" s="93"/>
      <c r="T1110" s="93"/>
      <c r="U1110" s="93"/>
      <c r="V1110" s="93"/>
      <c r="W1110" s="93"/>
      <c r="X1110" s="93"/>
      <c r="Y1110" s="93"/>
      <c r="Z1110" s="93"/>
      <c r="AA1110" s="93"/>
    </row>
    <row r="1111" spans="1:27" ht="14.5">
      <c r="A1111" s="93"/>
      <c r="B1111" s="93"/>
      <c r="C1111" s="93"/>
      <c r="D1111" s="93"/>
      <c r="E1111" s="93"/>
      <c r="F1111" s="93"/>
      <c r="G1111" s="93"/>
      <c r="H1111" s="93"/>
      <c r="I1111" s="93"/>
      <c r="J1111" s="93"/>
      <c r="K1111" s="93"/>
      <c r="L1111" s="93"/>
      <c r="M1111" s="93"/>
      <c r="N1111" s="93"/>
      <c r="O1111" s="93"/>
      <c r="P1111" s="93"/>
      <c r="Q1111" s="93"/>
      <c r="R1111" s="93"/>
      <c r="S1111" s="93"/>
      <c r="T1111" s="93"/>
      <c r="U1111" s="93"/>
      <c r="V1111" s="93"/>
      <c r="W1111" s="93"/>
      <c r="X1111" s="93"/>
      <c r="Y1111" s="93"/>
      <c r="Z1111" s="93"/>
      <c r="AA1111" s="93"/>
    </row>
    <row r="1112" spans="1:27" ht="14.5">
      <c r="A1112" s="93"/>
      <c r="B1112" s="93"/>
      <c r="C1112" s="93"/>
      <c r="D1112" s="93"/>
      <c r="E1112" s="93"/>
      <c r="F1112" s="93"/>
      <c r="G1112" s="93"/>
      <c r="H1112" s="93"/>
      <c r="I1112" s="93"/>
      <c r="J1112" s="93"/>
      <c r="K1112" s="93"/>
      <c r="L1112" s="93"/>
      <c r="M1112" s="93"/>
      <c r="N1112" s="93"/>
      <c r="O1112" s="93"/>
      <c r="P1112" s="93"/>
      <c r="Q1112" s="93"/>
      <c r="R1112" s="93"/>
      <c r="S1112" s="93"/>
      <c r="T1112" s="93"/>
      <c r="U1112" s="93"/>
      <c r="V1112" s="93"/>
      <c r="W1112" s="93"/>
      <c r="X1112" s="93"/>
      <c r="Y1112" s="93"/>
      <c r="Z1112" s="93"/>
      <c r="AA1112" s="93"/>
    </row>
    <row r="1113" spans="1:27" ht="14.5">
      <c r="A1113" s="93"/>
      <c r="B1113" s="93"/>
      <c r="C1113" s="93"/>
      <c r="D1113" s="93"/>
      <c r="E1113" s="93"/>
      <c r="F1113" s="93"/>
      <c r="G1113" s="93"/>
      <c r="H1113" s="93"/>
      <c r="I1113" s="93"/>
      <c r="J1113" s="93"/>
      <c r="K1113" s="93"/>
      <c r="L1113" s="93"/>
      <c r="M1113" s="93"/>
      <c r="N1113" s="93"/>
      <c r="O1113" s="93"/>
      <c r="P1113" s="93"/>
      <c r="Q1113" s="93"/>
      <c r="R1113" s="93"/>
      <c r="S1113" s="93"/>
      <c r="T1113" s="93"/>
      <c r="U1113" s="93"/>
      <c r="V1113" s="93"/>
      <c r="W1113" s="93"/>
      <c r="X1113" s="93"/>
      <c r="Y1113" s="93"/>
      <c r="Z1113" s="93"/>
      <c r="AA1113" s="93"/>
    </row>
    <row r="1114" spans="1:27" ht="14.5">
      <c r="A1114" s="93"/>
      <c r="B1114" s="93"/>
      <c r="C1114" s="93"/>
      <c r="D1114" s="93"/>
      <c r="E1114" s="93"/>
      <c r="F1114" s="93"/>
      <c r="G1114" s="93"/>
      <c r="H1114" s="93"/>
      <c r="I1114" s="93"/>
      <c r="J1114" s="93"/>
      <c r="K1114" s="93"/>
      <c r="L1114" s="93"/>
      <c r="M1114" s="93"/>
      <c r="N1114" s="93"/>
      <c r="O1114" s="93"/>
      <c r="P1114" s="93"/>
      <c r="Q1114" s="93"/>
      <c r="R1114" s="93"/>
      <c r="S1114" s="93"/>
      <c r="T1114" s="93"/>
      <c r="U1114" s="93"/>
      <c r="V1114" s="93"/>
      <c r="W1114" s="93"/>
      <c r="X1114" s="93"/>
      <c r="Y1114" s="93"/>
      <c r="Z1114" s="93"/>
      <c r="AA1114" s="93"/>
    </row>
    <row r="1115" spans="1:27" ht="14.5">
      <c r="A1115" s="93"/>
      <c r="B1115" s="93"/>
      <c r="C1115" s="93"/>
      <c r="D1115" s="93"/>
      <c r="E1115" s="93"/>
      <c r="F1115" s="93"/>
      <c r="G1115" s="93"/>
      <c r="H1115" s="93"/>
      <c r="I1115" s="93"/>
      <c r="J1115" s="93"/>
      <c r="K1115" s="93"/>
      <c r="L1115" s="93"/>
      <c r="M1115" s="93"/>
      <c r="N1115" s="93"/>
      <c r="O1115" s="93"/>
      <c r="P1115" s="93"/>
      <c r="Q1115" s="93"/>
      <c r="R1115" s="93"/>
      <c r="S1115" s="93"/>
      <c r="T1115" s="93"/>
      <c r="U1115" s="93"/>
      <c r="V1115" s="93"/>
      <c r="W1115" s="93"/>
      <c r="X1115" s="93"/>
      <c r="Y1115" s="93"/>
      <c r="Z1115" s="93"/>
      <c r="AA1115" s="93"/>
    </row>
    <row r="1116" spans="1:27" ht="14.5">
      <c r="A1116" s="93"/>
      <c r="B1116" s="93"/>
      <c r="C1116" s="93"/>
      <c r="D1116" s="93"/>
      <c r="E1116" s="93"/>
      <c r="F1116" s="93"/>
      <c r="G1116" s="93"/>
      <c r="H1116" s="93"/>
      <c r="I1116" s="93"/>
      <c r="J1116" s="93"/>
      <c r="K1116" s="93"/>
      <c r="L1116" s="93"/>
      <c r="M1116" s="93"/>
      <c r="N1116" s="93"/>
      <c r="O1116" s="93"/>
      <c r="P1116" s="93"/>
      <c r="Q1116" s="93"/>
      <c r="R1116" s="93"/>
      <c r="S1116" s="93"/>
      <c r="T1116" s="93"/>
      <c r="U1116" s="93"/>
      <c r="V1116" s="93"/>
      <c r="W1116" s="93"/>
      <c r="X1116" s="93"/>
      <c r="Y1116" s="93"/>
      <c r="Z1116" s="93"/>
      <c r="AA1116" s="93"/>
    </row>
    <row r="1117" spans="1:27" ht="14.5">
      <c r="A1117" s="93"/>
      <c r="B1117" s="93"/>
      <c r="C1117" s="93"/>
      <c r="D1117" s="93"/>
      <c r="E1117" s="93"/>
      <c r="F1117" s="93"/>
      <c r="G1117" s="93"/>
      <c r="H1117" s="93"/>
      <c r="I1117" s="93"/>
      <c r="J1117" s="93"/>
      <c r="K1117" s="93"/>
      <c r="L1117" s="93"/>
      <c r="M1117" s="93"/>
      <c r="N1117" s="93"/>
      <c r="O1117" s="93"/>
      <c r="P1117" s="93"/>
      <c r="Q1117" s="93"/>
      <c r="R1117" s="93"/>
      <c r="S1117" s="93"/>
      <c r="T1117" s="93"/>
      <c r="U1117" s="93"/>
      <c r="V1117" s="93"/>
      <c r="W1117" s="93"/>
      <c r="X1117" s="93"/>
      <c r="Y1117" s="93"/>
      <c r="Z1117" s="93"/>
      <c r="AA1117" s="93"/>
    </row>
    <row r="1118" spans="1:27" ht="14.5">
      <c r="A1118" s="93"/>
      <c r="B1118" s="93"/>
      <c r="C1118" s="93"/>
      <c r="D1118" s="93"/>
      <c r="E1118" s="93"/>
      <c r="F1118" s="93"/>
      <c r="G1118" s="93"/>
      <c r="H1118" s="93"/>
      <c r="I1118" s="93"/>
      <c r="J1118" s="93"/>
      <c r="K1118" s="93"/>
      <c r="L1118" s="93"/>
      <c r="M1118" s="93"/>
      <c r="N1118" s="93"/>
      <c r="O1118" s="93"/>
      <c r="P1118" s="93"/>
      <c r="Q1118" s="93"/>
      <c r="R1118" s="93"/>
      <c r="S1118" s="93"/>
      <c r="T1118" s="93"/>
      <c r="U1118" s="93"/>
      <c r="V1118" s="93"/>
      <c r="W1118" s="93"/>
      <c r="X1118" s="93"/>
      <c r="Y1118" s="93"/>
      <c r="Z1118" s="93"/>
      <c r="AA1118" s="93"/>
    </row>
    <row r="1119" spans="1:27" ht="14.5">
      <c r="A1119" s="93"/>
      <c r="B1119" s="93"/>
      <c r="C1119" s="93"/>
      <c r="D1119" s="93"/>
      <c r="E1119" s="93"/>
      <c r="F1119" s="93"/>
      <c r="G1119" s="93"/>
      <c r="H1119" s="93"/>
      <c r="I1119" s="93"/>
      <c r="J1119" s="93"/>
      <c r="K1119" s="93"/>
      <c r="L1119" s="93"/>
      <c r="M1119" s="93"/>
      <c r="N1119" s="93"/>
      <c r="O1119" s="93"/>
      <c r="P1119" s="93"/>
      <c r="Q1119" s="93"/>
      <c r="R1119" s="93"/>
      <c r="S1119" s="93"/>
      <c r="T1119" s="93"/>
      <c r="U1119" s="93"/>
      <c r="V1119" s="93"/>
      <c r="W1119" s="93"/>
      <c r="X1119" s="93"/>
      <c r="Y1119" s="93"/>
      <c r="Z1119" s="93"/>
      <c r="AA1119" s="93"/>
    </row>
    <row r="1120" spans="1:27" ht="14.5">
      <c r="A1120" s="93"/>
      <c r="B1120" s="93"/>
      <c r="C1120" s="93"/>
      <c r="D1120" s="93"/>
      <c r="E1120" s="93"/>
      <c r="F1120" s="93"/>
      <c r="G1120" s="93"/>
      <c r="H1120" s="93"/>
      <c r="I1120" s="93"/>
      <c r="J1120" s="93"/>
      <c r="K1120" s="93"/>
      <c r="L1120" s="93"/>
      <c r="M1120" s="93"/>
      <c r="N1120" s="93"/>
      <c r="O1120" s="93"/>
      <c r="P1120" s="93"/>
      <c r="Q1120" s="93"/>
      <c r="R1120" s="93"/>
      <c r="S1120" s="93"/>
      <c r="T1120" s="93"/>
      <c r="U1120" s="93"/>
      <c r="V1120" s="93"/>
      <c r="W1120" s="93"/>
      <c r="X1120" s="93"/>
      <c r="Y1120" s="93"/>
      <c r="Z1120" s="93"/>
      <c r="AA1120" s="93"/>
    </row>
    <row r="1121" spans="1:27" ht="14.5">
      <c r="A1121" s="93"/>
      <c r="B1121" s="93"/>
      <c r="C1121" s="93"/>
      <c r="D1121" s="93"/>
      <c r="E1121" s="93"/>
      <c r="F1121" s="93"/>
      <c r="G1121" s="93"/>
      <c r="H1121" s="93"/>
      <c r="I1121" s="93"/>
      <c r="J1121" s="93"/>
      <c r="K1121" s="93"/>
      <c r="L1121" s="93"/>
      <c r="M1121" s="93"/>
      <c r="N1121" s="93"/>
      <c r="O1121" s="93"/>
      <c r="P1121" s="93"/>
      <c r="Q1121" s="93"/>
      <c r="R1121" s="93"/>
      <c r="S1121" s="93"/>
      <c r="T1121" s="93"/>
      <c r="U1121" s="93"/>
      <c r="V1121" s="93"/>
      <c r="W1121" s="93"/>
      <c r="X1121" s="93"/>
      <c r="Y1121" s="93"/>
      <c r="Z1121" s="93"/>
      <c r="AA1121" s="93"/>
    </row>
    <row r="1122" spans="1:27" ht="14.5">
      <c r="A1122" s="93"/>
      <c r="B1122" s="93"/>
      <c r="C1122" s="93"/>
      <c r="D1122" s="93"/>
      <c r="E1122" s="93"/>
      <c r="F1122" s="93"/>
      <c r="G1122" s="93"/>
      <c r="H1122" s="93"/>
      <c r="I1122" s="93"/>
      <c r="J1122" s="93"/>
      <c r="K1122" s="93"/>
      <c r="L1122" s="93"/>
      <c r="M1122" s="93"/>
      <c r="N1122" s="93"/>
      <c r="O1122" s="93"/>
      <c r="P1122" s="93"/>
      <c r="Q1122" s="93"/>
      <c r="R1122" s="93"/>
      <c r="S1122" s="93"/>
      <c r="T1122" s="93"/>
      <c r="U1122" s="93"/>
      <c r="V1122" s="93"/>
      <c r="W1122" s="93"/>
      <c r="X1122" s="93"/>
      <c r="Y1122" s="93"/>
      <c r="Z1122" s="93"/>
      <c r="AA1122" s="93"/>
    </row>
    <row r="1123" spans="1:27" ht="14.5">
      <c r="A1123" s="93"/>
      <c r="B1123" s="93"/>
      <c r="C1123" s="93"/>
      <c r="D1123" s="93"/>
      <c r="E1123" s="93"/>
      <c r="F1123" s="93"/>
      <c r="G1123" s="93"/>
      <c r="H1123" s="93"/>
      <c r="I1123" s="93"/>
      <c r="J1123" s="93"/>
      <c r="K1123" s="93"/>
      <c r="L1123" s="93"/>
      <c r="M1123" s="93"/>
      <c r="N1123" s="93"/>
      <c r="O1123" s="93"/>
      <c r="P1123" s="93"/>
      <c r="Q1123" s="93"/>
      <c r="R1123" s="93"/>
      <c r="S1123" s="93"/>
      <c r="T1123" s="93"/>
      <c r="U1123" s="93"/>
      <c r="V1123" s="93"/>
      <c r="W1123" s="93"/>
      <c r="X1123" s="93"/>
      <c r="Y1123" s="93"/>
      <c r="Z1123" s="93"/>
      <c r="AA1123" s="93"/>
    </row>
    <row r="1124" spans="1:27" ht="14.5">
      <c r="A1124" s="93"/>
      <c r="B1124" s="93"/>
      <c r="C1124" s="93"/>
      <c r="D1124" s="93"/>
      <c r="E1124" s="93"/>
      <c r="F1124" s="93"/>
      <c r="G1124" s="93"/>
      <c r="H1124" s="93"/>
      <c r="I1124" s="93"/>
      <c r="J1124" s="93"/>
      <c r="K1124" s="93"/>
      <c r="L1124" s="93"/>
      <c r="M1124" s="93"/>
      <c r="N1124" s="93"/>
      <c r="O1124" s="93"/>
      <c r="P1124" s="93"/>
      <c r="Q1124" s="93"/>
      <c r="R1124" s="93"/>
      <c r="S1124" s="93"/>
      <c r="T1124" s="93"/>
      <c r="U1124" s="93"/>
      <c r="V1124" s="93"/>
      <c r="W1124" s="93"/>
      <c r="X1124" s="93"/>
      <c r="Y1124" s="93"/>
      <c r="Z1124" s="93"/>
      <c r="AA1124" s="93"/>
    </row>
    <row r="1125" spans="1:27" ht="14.5">
      <c r="A1125" s="93"/>
      <c r="B1125" s="93"/>
      <c r="C1125" s="93"/>
      <c r="D1125" s="93"/>
      <c r="E1125" s="93"/>
      <c r="F1125" s="93"/>
      <c r="G1125" s="93"/>
      <c r="H1125" s="93"/>
      <c r="I1125" s="93"/>
      <c r="J1125" s="93"/>
      <c r="K1125" s="93"/>
      <c r="L1125" s="93"/>
      <c r="M1125" s="93"/>
      <c r="N1125" s="93"/>
      <c r="O1125" s="93"/>
      <c r="P1125" s="93"/>
      <c r="Q1125" s="93"/>
      <c r="R1125" s="93"/>
      <c r="S1125" s="93"/>
      <c r="T1125" s="93"/>
      <c r="U1125" s="93"/>
      <c r="V1125" s="93"/>
      <c r="W1125" s="93"/>
      <c r="X1125" s="93"/>
      <c r="Y1125" s="93"/>
      <c r="Z1125" s="93"/>
      <c r="AA1125" s="93"/>
    </row>
    <row r="1126" spans="1:27" ht="14.5">
      <c r="A1126" s="93"/>
      <c r="B1126" s="93"/>
      <c r="C1126" s="93"/>
      <c r="D1126" s="93"/>
      <c r="E1126" s="93"/>
      <c r="F1126" s="93"/>
      <c r="G1126" s="93"/>
      <c r="H1126" s="93"/>
      <c r="I1126" s="93"/>
      <c r="J1126" s="93"/>
      <c r="K1126" s="93"/>
      <c r="L1126" s="93"/>
      <c r="M1126" s="93"/>
      <c r="N1126" s="93"/>
      <c r="O1126" s="93"/>
      <c r="P1126" s="93"/>
      <c r="Q1126" s="93"/>
      <c r="R1126" s="93"/>
      <c r="S1126" s="93"/>
      <c r="T1126" s="93"/>
      <c r="U1126" s="93"/>
      <c r="V1126" s="93"/>
      <c r="W1126" s="93"/>
      <c r="X1126" s="93"/>
      <c r="Y1126" s="93"/>
      <c r="Z1126" s="93"/>
      <c r="AA1126" s="93"/>
    </row>
    <row r="1127" spans="1:27" ht="14.5">
      <c r="A1127" s="93"/>
      <c r="B1127" s="93"/>
      <c r="C1127" s="93"/>
      <c r="D1127" s="93"/>
      <c r="E1127" s="93"/>
      <c r="F1127" s="93"/>
      <c r="G1127" s="93"/>
      <c r="H1127" s="93"/>
      <c r="I1127" s="93"/>
      <c r="J1127" s="93"/>
      <c r="K1127" s="93"/>
      <c r="L1127" s="93"/>
      <c r="M1127" s="93"/>
      <c r="N1127" s="93"/>
      <c r="O1127" s="93"/>
      <c r="P1127" s="93"/>
      <c r="Q1127" s="93"/>
      <c r="R1127" s="93"/>
      <c r="S1127" s="93"/>
      <c r="T1127" s="93"/>
      <c r="U1127" s="93"/>
      <c r="V1127" s="93"/>
      <c r="W1127" s="93"/>
      <c r="X1127" s="93"/>
      <c r="Y1127" s="93"/>
      <c r="Z1127" s="93"/>
      <c r="AA1127" s="93"/>
    </row>
    <row r="1128" spans="1:27" ht="14.5">
      <c r="A1128" s="93"/>
      <c r="B1128" s="93"/>
      <c r="C1128" s="93"/>
      <c r="D1128" s="93"/>
      <c r="E1128" s="93"/>
      <c r="F1128" s="93"/>
      <c r="G1128" s="93"/>
      <c r="H1128" s="93"/>
      <c r="I1128" s="93"/>
      <c r="J1128" s="93"/>
      <c r="K1128" s="93"/>
      <c r="L1128" s="93"/>
      <c r="M1128" s="93"/>
      <c r="N1128" s="93"/>
      <c r="O1128" s="93"/>
      <c r="P1128" s="93"/>
      <c r="Q1128" s="93"/>
      <c r="R1128" s="93"/>
      <c r="S1128" s="93"/>
      <c r="T1128" s="93"/>
      <c r="U1128" s="93"/>
      <c r="V1128" s="93"/>
      <c r="W1128" s="93"/>
      <c r="X1128" s="93"/>
      <c r="Y1128" s="93"/>
      <c r="Z1128" s="93"/>
      <c r="AA1128" s="93"/>
    </row>
    <row r="1129" spans="1:27" ht="14.5">
      <c r="A1129" s="93"/>
      <c r="B1129" s="93"/>
      <c r="C1129" s="93"/>
      <c r="D1129" s="93"/>
      <c r="E1129" s="93"/>
      <c r="F1129" s="93"/>
      <c r="G1129" s="93"/>
      <c r="H1129" s="93"/>
      <c r="I1129" s="93"/>
      <c r="J1129" s="93"/>
      <c r="K1129" s="93"/>
      <c r="L1129" s="93"/>
      <c r="M1129" s="93"/>
      <c r="N1129" s="93"/>
      <c r="O1129" s="93"/>
      <c r="P1129" s="93"/>
      <c r="Q1129" s="93"/>
      <c r="R1129" s="93"/>
      <c r="S1129" s="93"/>
      <c r="T1129" s="93"/>
      <c r="U1129" s="93"/>
      <c r="V1129" s="93"/>
      <c r="W1129" s="93"/>
      <c r="X1129" s="93"/>
      <c r="Y1129" s="93"/>
      <c r="Z1129" s="93"/>
      <c r="AA1129" s="93"/>
    </row>
    <row r="1130" spans="1:27" ht="14.5">
      <c r="A1130" s="93"/>
      <c r="B1130" s="93"/>
      <c r="C1130" s="93"/>
      <c r="D1130" s="93"/>
      <c r="E1130" s="93"/>
      <c r="F1130" s="93"/>
      <c r="G1130" s="93"/>
      <c r="H1130" s="93"/>
      <c r="I1130" s="93"/>
      <c r="J1130" s="93"/>
      <c r="K1130" s="93"/>
      <c r="L1130" s="93"/>
      <c r="M1130" s="93"/>
      <c r="N1130" s="93"/>
      <c r="O1130" s="93"/>
      <c r="P1130" s="93"/>
      <c r="Q1130" s="93"/>
      <c r="R1130" s="93"/>
      <c r="S1130" s="93"/>
      <c r="T1130" s="93"/>
      <c r="U1130" s="93"/>
      <c r="V1130" s="93"/>
      <c r="W1130" s="93"/>
      <c r="X1130" s="93"/>
      <c r="Y1130" s="93"/>
      <c r="Z1130" s="93"/>
      <c r="AA1130" s="93"/>
    </row>
    <row r="1131" spans="1:27" ht="14.5">
      <c r="A1131" s="93"/>
      <c r="B1131" s="93"/>
      <c r="C1131" s="93"/>
      <c r="D1131" s="93"/>
      <c r="E1131" s="93"/>
      <c r="F1131" s="93"/>
      <c r="G1131" s="93"/>
      <c r="H1131" s="93"/>
      <c r="I1131" s="93"/>
      <c r="J1131" s="93"/>
      <c r="K1131" s="93"/>
      <c r="L1131" s="93"/>
      <c r="M1131" s="93"/>
      <c r="N1131" s="93"/>
      <c r="O1131" s="93"/>
      <c r="P1131" s="93"/>
      <c r="Q1131" s="93"/>
      <c r="R1131" s="93"/>
      <c r="S1131" s="93"/>
      <c r="T1131" s="93"/>
      <c r="U1131" s="93"/>
      <c r="V1131" s="93"/>
      <c r="W1131" s="93"/>
      <c r="X1131" s="93"/>
      <c r="Y1131" s="93"/>
      <c r="Z1131" s="93"/>
      <c r="AA1131" s="93"/>
    </row>
    <row r="1132" spans="1:27" ht="14.5">
      <c r="A1132" s="93"/>
      <c r="B1132" s="93"/>
      <c r="C1132" s="93"/>
      <c r="D1132" s="93"/>
      <c r="E1132" s="93"/>
      <c r="F1132" s="93"/>
      <c r="G1132" s="93"/>
      <c r="H1132" s="93"/>
      <c r="I1132" s="93"/>
      <c r="J1132" s="93"/>
      <c r="K1132" s="93"/>
      <c r="L1132" s="93"/>
      <c r="M1132" s="93"/>
      <c r="N1132" s="93"/>
      <c r="O1132" s="93"/>
      <c r="P1132" s="93"/>
      <c r="Q1132" s="93"/>
      <c r="R1132" s="93"/>
      <c r="S1132" s="93"/>
      <c r="T1132" s="93"/>
      <c r="U1132" s="93"/>
      <c r="V1132" s="93"/>
      <c r="W1132" s="93"/>
      <c r="X1132" s="93"/>
      <c r="Y1132" s="93"/>
      <c r="Z1132" s="93"/>
      <c r="AA1132" s="93"/>
    </row>
    <row r="1133" spans="1:27" ht="14.5">
      <c r="A1133" s="93"/>
      <c r="B1133" s="93"/>
      <c r="C1133" s="93"/>
      <c r="D1133" s="93"/>
      <c r="E1133" s="93"/>
      <c r="F1133" s="93"/>
      <c r="G1133" s="93"/>
      <c r="H1133" s="93"/>
      <c r="I1133" s="93"/>
      <c r="J1133" s="93"/>
      <c r="K1133" s="93"/>
      <c r="L1133" s="93"/>
      <c r="M1133" s="93"/>
      <c r="N1133" s="93"/>
      <c r="O1133" s="93"/>
      <c r="P1133" s="93"/>
      <c r="Q1133" s="93"/>
      <c r="R1133" s="93"/>
      <c r="S1133" s="93"/>
      <c r="T1133" s="93"/>
      <c r="U1133" s="93"/>
      <c r="V1133" s="93"/>
      <c r="W1133" s="93"/>
      <c r="X1133" s="93"/>
      <c r="Y1133" s="93"/>
      <c r="Z1133" s="93"/>
      <c r="AA1133" s="93"/>
    </row>
    <row r="1134" spans="1:27" ht="14.5">
      <c r="A1134" s="93"/>
      <c r="B1134" s="93"/>
      <c r="C1134" s="93"/>
      <c r="D1134" s="93"/>
      <c r="E1134" s="93"/>
      <c r="F1134" s="93"/>
      <c r="G1134" s="93"/>
      <c r="H1134" s="93"/>
      <c r="I1134" s="93"/>
      <c r="J1134" s="93"/>
      <c r="K1134" s="93"/>
      <c r="L1134" s="93"/>
      <c r="M1134" s="93"/>
      <c r="N1134" s="93"/>
      <c r="O1134" s="93"/>
      <c r="P1134" s="93"/>
      <c r="Q1134" s="93"/>
      <c r="R1134" s="93"/>
      <c r="S1134" s="93"/>
      <c r="T1134" s="93"/>
      <c r="U1134" s="93"/>
      <c r="V1134" s="93"/>
      <c r="W1134" s="93"/>
      <c r="X1134" s="93"/>
      <c r="Y1134" s="93"/>
      <c r="Z1134" s="93"/>
      <c r="AA1134" s="93"/>
    </row>
    <row r="1135" spans="1:27" ht="14.5">
      <c r="A1135" s="93"/>
      <c r="B1135" s="93"/>
      <c r="C1135" s="93"/>
      <c r="D1135" s="93"/>
      <c r="E1135" s="93"/>
      <c r="F1135" s="93"/>
      <c r="G1135" s="93"/>
      <c r="H1135" s="93"/>
      <c r="I1135" s="93"/>
      <c r="J1135" s="93"/>
      <c r="K1135" s="93"/>
      <c r="L1135" s="93"/>
      <c r="M1135" s="93"/>
      <c r="N1135" s="93"/>
      <c r="O1135" s="93"/>
      <c r="P1135" s="93"/>
      <c r="Q1135" s="93"/>
      <c r="R1135" s="93"/>
      <c r="S1135" s="93"/>
      <c r="T1135" s="93"/>
      <c r="U1135" s="93"/>
      <c r="V1135" s="93"/>
      <c r="W1135" s="93"/>
      <c r="X1135" s="93"/>
      <c r="Y1135" s="93"/>
      <c r="Z1135" s="93"/>
      <c r="AA1135" s="93"/>
    </row>
    <row r="1136" spans="1:27" ht="14.5">
      <c r="A1136" s="93"/>
      <c r="B1136" s="93"/>
      <c r="C1136" s="93"/>
      <c r="D1136" s="93"/>
      <c r="E1136" s="93"/>
      <c r="F1136" s="93"/>
      <c r="G1136" s="93"/>
      <c r="H1136" s="93"/>
      <c r="I1136" s="93"/>
      <c r="J1136" s="93"/>
      <c r="K1136" s="93"/>
      <c r="L1136" s="93"/>
      <c r="M1136" s="93"/>
      <c r="N1136" s="93"/>
      <c r="O1136" s="93"/>
      <c r="P1136" s="93"/>
      <c r="Q1136" s="93"/>
      <c r="R1136" s="93"/>
      <c r="S1136" s="93"/>
      <c r="T1136" s="93"/>
      <c r="U1136" s="93"/>
      <c r="V1136" s="93"/>
      <c r="W1136" s="93"/>
      <c r="X1136" s="93"/>
      <c r="Y1136" s="93"/>
      <c r="Z1136" s="93"/>
      <c r="AA1136" s="93"/>
    </row>
    <row r="1137" spans="1:27" ht="14.5">
      <c r="A1137" s="93"/>
      <c r="B1137" s="93"/>
      <c r="C1137" s="93"/>
      <c r="D1137" s="93"/>
      <c r="E1137" s="93"/>
      <c r="F1137" s="93"/>
      <c r="G1137" s="93"/>
      <c r="H1137" s="93"/>
      <c r="I1137" s="93"/>
      <c r="J1137" s="93"/>
      <c r="K1137" s="93"/>
      <c r="L1137" s="93"/>
      <c r="M1137" s="93"/>
      <c r="N1137" s="93"/>
      <c r="O1137" s="93"/>
      <c r="P1137" s="93"/>
      <c r="Q1137" s="93"/>
      <c r="R1137" s="93"/>
      <c r="S1137" s="93"/>
      <c r="T1137" s="93"/>
      <c r="U1137" s="93"/>
      <c r="V1137" s="93"/>
      <c r="W1137" s="93"/>
      <c r="X1137" s="93"/>
      <c r="Y1137" s="93"/>
      <c r="Z1137" s="93"/>
      <c r="AA1137" s="93"/>
    </row>
    <row r="1138" spans="1:27" ht="14.5">
      <c r="A1138" s="93"/>
      <c r="B1138" s="93"/>
      <c r="C1138" s="93"/>
      <c r="D1138" s="93"/>
      <c r="E1138" s="93"/>
      <c r="F1138" s="93"/>
      <c r="G1138" s="93"/>
      <c r="H1138" s="93"/>
      <c r="I1138" s="93"/>
      <c r="J1138" s="93"/>
      <c r="K1138" s="93"/>
      <c r="L1138" s="93"/>
      <c r="M1138" s="93"/>
      <c r="N1138" s="93"/>
      <c r="O1138" s="93"/>
      <c r="P1138" s="93"/>
      <c r="Q1138" s="93"/>
      <c r="R1138" s="93"/>
      <c r="S1138" s="93"/>
      <c r="T1138" s="93"/>
      <c r="U1138" s="93"/>
      <c r="V1138" s="93"/>
      <c r="W1138" s="93"/>
      <c r="X1138" s="93"/>
      <c r="Y1138" s="93"/>
      <c r="Z1138" s="93"/>
      <c r="AA1138" s="93"/>
    </row>
    <row r="1139" spans="1:27" ht="14.5">
      <c r="A1139" s="93"/>
      <c r="B1139" s="93"/>
      <c r="C1139" s="93"/>
      <c r="D1139" s="93"/>
      <c r="E1139" s="93"/>
      <c r="F1139" s="93"/>
      <c r="G1139" s="93"/>
      <c r="H1139" s="93"/>
      <c r="I1139" s="93"/>
      <c r="J1139" s="93"/>
      <c r="K1139" s="93"/>
      <c r="L1139" s="93"/>
      <c r="M1139" s="93"/>
      <c r="N1139" s="93"/>
      <c r="O1139" s="93"/>
      <c r="P1139" s="93"/>
      <c r="Q1139" s="93"/>
      <c r="R1139" s="93"/>
      <c r="S1139" s="93"/>
      <c r="T1139" s="93"/>
      <c r="U1139" s="93"/>
      <c r="V1139" s="93"/>
      <c r="W1139" s="93"/>
      <c r="X1139" s="93"/>
      <c r="Y1139" s="93"/>
      <c r="Z1139" s="93"/>
      <c r="AA1139" s="93"/>
    </row>
    <row r="1140" spans="1:27" ht="14.5">
      <c r="A1140" s="93"/>
      <c r="B1140" s="93"/>
      <c r="C1140" s="93"/>
      <c r="D1140" s="93"/>
      <c r="E1140" s="93"/>
      <c r="F1140" s="93"/>
      <c r="G1140" s="93"/>
      <c r="H1140" s="93"/>
      <c r="I1140" s="93"/>
      <c r="J1140" s="93"/>
      <c r="K1140" s="93"/>
      <c r="L1140" s="93"/>
      <c r="M1140" s="93"/>
      <c r="N1140" s="93"/>
      <c r="O1140" s="93"/>
      <c r="P1140" s="93"/>
      <c r="Q1140" s="93"/>
      <c r="R1140" s="93"/>
      <c r="S1140" s="93"/>
      <c r="T1140" s="93"/>
      <c r="U1140" s="93"/>
      <c r="V1140" s="93"/>
      <c r="W1140" s="93"/>
      <c r="X1140" s="93"/>
      <c r="Y1140" s="93"/>
      <c r="Z1140" s="93"/>
      <c r="AA1140" s="93"/>
    </row>
    <row r="1141" spans="1:27" ht="14.5">
      <c r="A1141" s="93"/>
      <c r="B1141" s="93"/>
      <c r="C1141" s="93"/>
      <c r="D1141" s="93"/>
      <c r="E1141" s="93"/>
      <c r="F1141" s="93"/>
      <c r="G1141" s="93"/>
      <c r="H1141" s="93"/>
      <c r="I1141" s="93"/>
      <c r="J1141" s="93"/>
      <c r="K1141" s="93"/>
      <c r="L1141" s="93"/>
      <c r="M1141" s="93"/>
      <c r="N1141" s="93"/>
      <c r="O1141" s="93"/>
      <c r="P1141" s="93"/>
      <c r="Q1141" s="93"/>
      <c r="R1141" s="93"/>
      <c r="S1141" s="93"/>
      <c r="T1141" s="93"/>
      <c r="U1141" s="93"/>
      <c r="V1141" s="93"/>
      <c r="W1141" s="93"/>
      <c r="X1141" s="93"/>
      <c r="Y1141" s="93"/>
      <c r="Z1141" s="93"/>
      <c r="AA1141" s="93"/>
    </row>
    <row r="1142" spans="1:27" ht="14.5">
      <c r="A1142" s="93"/>
      <c r="B1142" s="93"/>
      <c r="C1142" s="93"/>
      <c r="D1142" s="93"/>
      <c r="E1142" s="93"/>
      <c r="F1142" s="93"/>
      <c r="G1142" s="93"/>
      <c r="H1142" s="93"/>
      <c r="I1142" s="93"/>
      <c r="J1142" s="93"/>
      <c r="K1142" s="93"/>
      <c r="L1142" s="93"/>
      <c r="M1142" s="93"/>
      <c r="N1142" s="93"/>
      <c r="O1142" s="93"/>
      <c r="P1142" s="93"/>
      <c r="Q1142" s="93"/>
      <c r="R1142" s="93"/>
      <c r="S1142" s="93"/>
      <c r="T1142" s="93"/>
      <c r="U1142" s="93"/>
      <c r="V1142" s="93"/>
      <c r="W1142" s="93"/>
      <c r="X1142" s="93"/>
      <c r="Y1142" s="93"/>
      <c r="Z1142" s="93"/>
      <c r="AA1142" s="93"/>
    </row>
    <row r="1143" spans="1:27" ht="14.5">
      <c r="A1143" s="93"/>
      <c r="B1143" s="93"/>
      <c r="C1143" s="93"/>
      <c r="D1143" s="93"/>
      <c r="E1143" s="93"/>
      <c r="F1143" s="93"/>
      <c r="G1143" s="93"/>
      <c r="H1143" s="93"/>
      <c r="I1143" s="93"/>
      <c r="J1143" s="93"/>
      <c r="K1143" s="93"/>
      <c r="L1143" s="93"/>
      <c r="M1143" s="93"/>
      <c r="N1143" s="93"/>
      <c r="O1143" s="93"/>
      <c r="P1143" s="93"/>
      <c r="Q1143" s="93"/>
      <c r="R1143" s="93"/>
      <c r="S1143" s="93"/>
      <c r="T1143" s="93"/>
      <c r="U1143" s="93"/>
      <c r="V1143" s="93"/>
      <c r="W1143" s="93"/>
      <c r="X1143" s="93"/>
      <c r="Y1143" s="93"/>
      <c r="Z1143" s="93"/>
      <c r="AA1143" s="93"/>
    </row>
    <row r="1144" spans="1:27" ht="14.5">
      <c r="A1144" s="93"/>
      <c r="B1144" s="93"/>
      <c r="C1144" s="93"/>
      <c r="D1144" s="93"/>
      <c r="E1144" s="93"/>
      <c r="F1144" s="93"/>
      <c r="G1144" s="93"/>
      <c r="H1144" s="93"/>
      <c r="I1144" s="93"/>
      <c r="J1144" s="93"/>
      <c r="K1144" s="93"/>
      <c r="L1144" s="93"/>
      <c r="M1144" s="93"/>
      <c r="N1144" s="93"/>
      <c r="O1144" s="93"/>
      <c r="P1144" s="93"/>
      <c r="Q1144" s="93"/>
      <c r="R1144" s="93"/>
      <c r="S1144" s="93"/>
      <c r="T1144" s="93"/>
      <c r="U1144" s="93"/>
      <c r="V1144" s="93"/>
      <c r="W1144" s="93"/>
      <c r="X1144" s="93"/>
      <c r="Y1144" s="93"/>
      <c r="Z1144" s="93"/>
      <c r="AA1144" s="93"/>
    </row>
    <row r="1145" spans="1:27" ht="14.5">
      <c r="A1145" s="93"/>
      <c r="B1145" s="93"/>
      <c r="C1145" s="93"/>
      <c r="D1145" s="93"/>
      <c r="E1145" s="93"/>
      <c r="F1145" s="93"/>
      <c r="G1145" s="93"/>
      <c r="H1145" s="93"/>
      <c r="I1145" s="93"/>
      <c r="J1145" s="93"/>
      <c r="K1145" s="93"/>
      <c r="L1145" s="93"/>
      <c r="M1145" s="93"/>
      <c r="N1145" s="93"/>
      <c r="O1145" s="93"/>
      <c r="P1145" s="93"/>
      <c r="Q1145" s="93"/>
      <c r="R1145" s="93"/>
      <c r="S1145" s="93"/>
      <c r="T1145" s="93"/>
      <c r="U1145" s="93"/>
      <c r="V1145" s="93"/>
      <c r="W1145" s="93"/>
      <c r="X1145" s="93"/>
      <c r="Y1145" s="93"/>
      <c r="Z1145" s="93"/>
      <c r="AA1145" s="93"/>
    </row>
    <row r="1146" spans="1:27" ht="14.5">
      <c r="A1146" s="93"/>
      <c r="B1146" s="93"/>
      <c r="C1146" s="93"/>
      <c r="D1146" s="93"/>
      <c r="E1146" s="93"/>
      <c r="F1146" s="93"/>
      <c r="G1146" s="93"/>
      <c r="H1146" s="93"/>
      <c r="I1146" s="93"/>
      <c r="J1146" s="93"/>
      <c r="K1146" s="93"/>
      <c r="L1146" s="93"/>
      <c r="M1146" s="93"/>
      <c r="N1146" s="93"/>
      <c r="O1146" s="93"/>
      <c r="P1146" s="93"/>
      <c r="Q1146" s="93"/>
      <c r="R1146" s="93"/>
      <c r="S1146" s="93"/>
      <c r="T1146" s="93"/>
      <c r="U1146" s="93"/>
      <c r="V1146" s="93"/>
      <c r="W1146" s="93"/>
      <c r="X1146" s="93"/>
      <c r="Y1146" s="93"/>
      <c r="Z1146" s="93"/>
      <c r="AA1146" s="93"/>
    </row>
    <row r="1147" spans="1:27" ht="14.5">
      <c r="A1147" s="93"/>
      <c r="B1147" s="93"/>
      <c r="C1147" s="93"/>
      <c r="D1147" s="93"/>
      <c r="E1147" s="93"/>
      <c r="F1147" s="93"/>
      <c r="G1147" s="93"/>
      <c r="H1147" s="93"/>
      <c r="I1147" s="93"/>
      <c r="J1147" s="93"/>
      <c r="K1147" s="93"/>
      <c r="L1147" s="93"/>
      <c r="M1147" s="93"/>
      <c r="N1147" s="93"/>
      <c r="O1147" s="93"/>
      <c r="P1147" s="93"/>
      <c r="Q1147" s="93"/>
      <c r="R1147" s="93"/>
      <c r="S1147" s="93"/>
      <c r="T1147" s="93"/>
      <c r="U1147" s="93"/>
      <c r="V1147" s="93"/>
      <c r="W1147" s="93"/>
      <c r="X1147" s="93"/>
      <c r="Y1147" s="93"/>
      <c r="Z1147" s="93"/>
      <c r="AA1147" s="93"/>
    </row>
    <row r="1148" spans="1:27" ht="14.5">
      <c r="A1148" s="93"/>
      <c r="B1148" s="93"/>
      <c r="C1148" s="93"/>
      <c r="D1148" s="93"/>
      <c r="E1148" s="93"/>
      <c r="F1148" s="93"/>
      <c r="G1148" s="93"/>
      <c r="H1148" s="93"/>
      <c r="I1148" s="93"/>
      <c r="J1148" s="93"/>
      <c r="K1148" s="93"/>
      <c r="L1148" s="93"/>
      <c r="M1148" s="93"/>
      <c r="N1148" s="93"/>
      <c r="O1148" s="93"/>
      <c r="P1148" s="93"/>
      <c r="Q1148" s="93"/>
      <c r="R1148" s="93"/>
      <c r="S1148" s="93"/>
      <c r="T1148" s="93"/>
      <c r="U1148" s="93"/>
      <c r="V1148" s="93"/>
      <c r="W1148" s="93"/>
      <c r="X1148" s="93"/>
      <c r="Y1148" s="93"/>
      <c r="Z1148" s="93"/>
      <c r="AA1148" s="93"/>
    </row>
    <row r="1149" spans="1:27" ht="14.5">
      <c r="A1149" s="93"/>
      <c r="B1149" s="93"/>
      <c r="C1149" s="93"/>
      <c r="D1149" s="93"/>
      <c r="E1149" s="93"/>
      <c r="F1149" s="93"/>
      <c r="G1149" s="93"/>
      <c r="H1149" s="93"/>
      <c r="I1149" s="93"/>
      <c r="J1149" s="93"/>
      <c r="K1149" s="93"/>
      <c r="L1149" s="93"/>
      <c r="M1149" s="93"/>
      <c r="N1149" s="93"/>
      <c r="O1149" s="93"/>
      <c r="P1149" s="93"/>
      <c r="Q1149" s="93"/>
      <c r="R1149" s="93"/>
      <c r="S1149" s="93"/>
      <c r="T1149" s="93"/>
      <c r="U1149" s="93"/>
      <c r="V1149" s="93"/>
      <c r="W1149" s="93"/>
      <c r="X1149" s="93"/>
      <c r="Y1149" s="93"/>
      <c r="Z1149" s="93"/>
      <c r="AA1149" s="93"/>
    </row>
    <row r="1150" spans="1:27" ht="14.5">
      <c r="A1150" s="93"/>
      <c r="B1150" s="93"/>
      <c r="C1150" s="93"/>
      <c r="D1150" s="93"/>
      <c r="E1150" s="93"/>
      <c r="F1150" s="93"/>
      <c r="G1150" s="93"/>
      <c r="H1150" s="93"/>
      <c r="I1150" s="93"/>
      <c r="J1150" s="93"/>
      <c r="K1150" s="93"/>
      <c r="L1150" s="93"/>
      <c r="M1150" s="93"/>
      <c r="N1150" s="93"/>
      <c r="O1150" s="93"/>
      <c r="P1150" s="93"/>
      <c r="Q1150" s="93"/>
      <c r="R1150" s="93"/>
      <c r="S1150" s="93"/>
      <c r="T1150" s="93"/>
      <c r="U1150" s="93"/>
      <c r="V1150" s="93"/>
      <c r="W1150" s="93"/>
      <c r="X1150" s="93"/>
      <c r="Y1150" s="93"/>
      <c r="Z1150" s="93"/>
      <c r="AA1150" s="93"/>
    </row>
    <row r="1151" spans="1:27" ht="14.5">
      <c r="A1151" s="93"/>
      <c r="B1151" s="93"/>
      <c r="C1151" s="93"/>
      <c r="D1151" s="93"/>
      <c r="E1151" s="93"/>
      <c r="F1151" s="93"/>
      <c r="G1151" s="93"/>
      <c r="H1151" s="93"/>
      <c r="I1151" s="93"/>
      <c r="J1151" s="93"/>
      <c r="K1151" s="93"/>
      <c r="L1151" s="93"/>
      <c r="M1151" s="93"/>
      <c r="N1151" s="93"/>
      <c r="O1151" s="93"/>
      <c r="P1151" s="93"/>
      <c r="Q1151" s="93"/>
      <c r="R1151" s="93"/>
      <c r="S1151" s="93"/>
      <c r="T1151" s="93"/>
      <c r="U1151" s="93"/>
      <c r="V1151" s="93"/>
      <c r="W1151" s="93"/>
      <c r="X1151" s="93"/>
      <c r="Y1151" s="93"/>
      <c r="Z1151" s="93"/>
      <c r="AA1151" s="93"/>
    </row>
    <row r="1152" spans="1:27" ht="14.5">
      <c r="A1152" s="93"/>
      <c r="B1152" s="93"/>
      <c r="C1152" s="93"/>
      <c r="D1152" s="93"/>
      <c r="E1152" s="93"/>
      <c r="F1152" s="93"/>
      <c r="G1152" s="93"/>
      <c r="H1152" s="93"/>
      <c r="I1152" s="93"/>
      <c r="J1152" s="93"/>
      <c r="K1152" s="93"/>
      <c r="L1152" s="93"/>
      <c r="M1152" s="93"/>
      <c r="N1152" s="93"/>
      <c r="O1152" s="93"/>
      <c r="P1152" s="93"/>
      <c r="Q1152" s="93"/>
      <c r="R1152" s="93"/>
      <c r="S1152" s="93"/>
      <c r="T1152" s="93"/>
      <c r="U1152" s="93"/>
      <c r="V1152" s="93"/>
      <c r="W1152" s="93"/>
      <c r="X1152" s="93"/>
      <c r="Y1152" s="93"/>
      <c r="Z1152" s="93"/>
      <c r="AA1152" s="93"/>
    </row>
    <row r="1153" spans="1:27" ht="14.5">
      <c r="A1153" s="93"/>
      <c r="B1153" s="93"/>
      <c r="C1153" s="93"/>
      <c r="D1153" s="93"/>
      <c r="E1153" s="93"/>
      <c r="F1153" s="93"/>
      <c r="G1153" s="93"/>
      <c r="H1153" s="93"/>
      <c r="I1153" s="93"/>
      <c r="J1153" s="93"/>
      <c r="K1153" s="93"/>
      <c r="L1153" s="93"/>
      <c r="M1153" s="93"/>
      <c r="N1153" s="93"/>
      <c r="O1153" s="93"/>
      <c r="P1153" s="93"/>
      <c r="Q1153" s="93"/>
      <c r="R1153" s="93"/>
      <c r="S1153" s="93"/>
      <c r="T1153" s="93"/>
      <c r="U1153" s="93"/>
      <c r="V1153" s="93"/>
      <c r="W1153" s="93"/>
      <c r="X1153" s="93"/>
      <c r="Y1153" s="93"/>
      <c r="Z1153" s="93"/>
      <c r="AA1153" s="93"/>
    </row>
    <row r="1154" spans="1:27" ht="14.5">
      <c r="A1154" s="93"/>
      <c r="B1154" s="93"/>
      <c r="C1154" s="93"/>
      <c r="D1154" s="93"/>
      <c r="E1154" s="93"/>
      <c r="F1154" s="93"/>
      <c r="G1154" s="93"/>
      <c r="H1154" s="93"/>
      <c r="I1154" s="93"/>
      <c r="J1154" s="93"/>
      <c r="K1154" s="93"/>
      <c r="L1154" s="93"/>
      <c r="M1154" s="93"/>
      <c r="N1154" s="93"/>
      <c r="O1154" s="93"/>
      <c r="P1154" s="93"/>
      <c r="Q1154" s="93"/>
      <c r="R1154" s="93"/>
      <c r="S1154" s="93"/>
      <c r="T1154" s="93"/>
      <c r="U1154" s="93"/>
      <c r="V1154" s="93"/>
      <c r="W1154" s="93"/>
      <c r="X1154" s="93"/>
      <c r="Y1154" s="93"/>
      <c r="Z1154" s="93"/>
      <c r="AA1154" s="93"/>
    </row>
    <row r="1155" spans="1:27" ht="14.5">
      <c r="A1155" s="93"/>
      <c r="B1155" s="93"/>
      <c r="C1155" s="93"/>
      <c r="D1155" s="93"/>
      <c r="E1155" s="93"/>
      <c r="F1155" s="93"/>
      <c r="G1155" s="93"/>
      <c r="H1155" s="93"/>
      <c r="I1155" s="93"/>
      <c r="J1155" s="93"/>
      <c r="K1155" s="93"/>
      <c r="L1155" s="93"/>
      <c r="M1155" s="93"/>
      <c r="N1155" s="93"/>
      <c r="O1155" s="93"/>
      <c r="P1155" s="93"/>
      <c r="Q1155" s="93"/>
      <c r="R1155" s="93"/>
      <c r="S1155" s="93"/>
      <c r="T1155" s="93"/>
      <c r="U1155" s="93"/>
      <c r="V1155" s="93"/>
      <c r="W1155" s="93"/>
      <c r="X1155" s="93"/>
      <c r="Y1155" s="93"/>
      <c r="Z1155" s="93"/>
      <c r="AA1155" s="93"/>
    </row>
    <row r="1156" spans="1:27" ht="14.5">
      <c r="A1156" s="93"/>
      <c r="B1156" s="93"/>
      <c r="C1156" s="93"/>
      <c r="D1156" s="93"/>
      <c r="E1156" s="93"/>
      <c r="F1156" s="93"/>
      <c r="G1156" s="93"/>
      <c r="H1156" s="93"/>
      <c r="I1156" s="93"/>
      <c r="J1156" s="93"/>
      <c r="K1156" s="93"/>
      <c r="L1156" s="93"/>
      <c r="M1156" s="93"/>
      <c r="N1156" s="93"/>
      <c r="O1156" s="93"/>
      <c r="P1156" s="93"/>
      <c r="Q1156" s="93"/>
      <c r="R1156" s="93"/>
      <c r="S1156" s="93"/>
      <c r="T1156" s="93"/>
      <c r="U1156" s="93"/>
      <c r="V1156" s="93"/>
      <c r="W1156" s="93"/>
      <c r="X1156" s="93"/>
      <c r="Y1156" s="93"/>
      <c r="Z1156" s="93"/>
      <c r="AA1156" s="93"/>
    </row>
    <row r="1157" spans="1:27" ht="14.5">
      <c r="A1157" s="93"/>
      <c r="B1157" s="93"/>
      <c r="C1157" s="93"/>
      <c r="D1157" s="93"/>
      <c r="E1157" s="93"/>
      <c r="F1157" s="93"/>
      <c r="G1157" s="93"/>
      <c r="H1157" s="93"/>
      <c r="I1157" s="93"/>
      <c r="J1157" s="93"/>
      <c r="K1157" s="93"/>
      <c r="L1157" s="93"/>
      <c r="M1157" s="93"/>
      <c r="N1157" s="93"/>
      <c r="O1157" s="93"/>
      <c r="P1157" s="93"/>
      <c r="Q1157" s="93"/>
      <c r="R1157" s="93"/>
      <c r="S1157" s="93"/>
      <c r="T1157" s="93"/>
      <c r="U1157" s="93"/>
      <c r="V1157" s="93"/>
      <c r="W1157" s="93"/>
      <c r="X1157" s="93"/>
      <c r="Y1157" s="93"/>
      <c r="Z1157" s="93"/>
      <c r="AA1157" s="93"/>
    </row>
    <row r="1158" spans="1:27" ht="14.5">
      <c r="A1158" s="93"/>
      <c r="B1158" s="93"/>
      <c r="C1158" s="93"/>
      <c r="D1158" s="93"/>
      <c r="E1158" s="93"/>
      <c r="F1158" s="93"/>
      <c r="G1158" s="93"/>
      <c r="H1158" s="93"/>
      <c r="I1158" s="93"/>
      <c r="J1158" s="93"/>
      <c r="K1158" s="93"/>
      <c r="L1158" s="93"/>
      <c r="M1158" s="93"/>
      <c r="N1158" s="93"/>
      <c r="O1158" s="93"/>
      <c r="P1158" s="93"/>
      <c r="Q1158" s="93"/>
      <c r="R1158" s="93"/>
      <c r="S1158" s="93"/>
      <c r="T1158" s="93"/>
      <c r="U1158" s="93"/>
      <c r="V1158" s="93"/>
      <c r="W1158" s="93"/>
      <c r="X1158" s="93"/>
      <c r="Y1158" s="93"/>
      <c r="Z1158" s="93"/>
      <c r="AA1158" s="93"/>
    </row>
    <row r="1159" spans="1:27" ht="14.5">
      <c r="A1159" s="93"/>
      <c r="B1159" s="93"/>
      <c r="C1159" s="93"/>
      <c r="D1159" s="93"/>
      <c r="E1159" s="93"/>
      <c r="F1159" s="93"/>
      <c r="G1159" s="93"/>
      <c r="H1159" s="93"/>
      <c r="I1159" s="93"/>
      <c r="J1159" s="93"/>
      <c r="K1159" s="93"/>
      <c r="L1159" s="93"/>
      <c r="M1159" s="93"/>
      <c r="N1159" s="93"/>
      <c r="O1159" s="93"/>
      <c r="P1159" s="93"/>
      <c r="Q1159" s="93"/>
      <c r="R1159" s="93"/>
      <c r="S1159" s="93"/>
      <c r="T1159" s="93"/>
      <c r="U1159" s="93"/>
      <c r="V1159" s="93"/>
      <c r="W1159" s="93"/>
      <c r="X1159" s="93"/>
      <c r="Y1159" s="93"/>
      <c r="Z1159" s="93"/>
      <c r="AA1159" s="93"/>
    </row>
    <row r="1160" spans="1:27" ht="14.5">
      <c r="A1160" s="93"/>
      <c r="B1160" s="93"/>
      <c r="C1160" s="93"/>
      <c r="D1160" s="93"/>
      <c r="E1160" s="93"/>
      <c r="F1160" s="93"/>
      <c r="G1160" s="93"/>
      <c r="H1160" s="93"/>
      <c r="I1160" s="93"/>
      <c r="J1160" s="93"/>
      <c r="K1160" s="93"/>
      <c r="L1160" s="93"/>
      <c r="M1160" s="93"/>
      <c r="N1160" s="93"/>
      <c r="O1160" s="93"/>
      <c r="P1160" s="93"/>
      <c r="Q1160" s="93"/>
      <c r="R1160" s="93"/>
      <c r="S1160" s="93"/>
      <c r="T1160" s="93"/>
      <c r="U1160" s="93"/>
      <c r="V1160" s="93"/>
      <c r="W1160" s="93"/>
      <c r="X1160" s="93"/>
      <c r="Y1160" s="93"/>
      <c r="Z1160" s="93"/>
      <c r="AA1160" s="93"/>
    </row>
    <row r="1161" spans="1:27" ht="14.5">
      <c r="A1161" s="93"/>
      <c r="B1161" s="93"/>
      <c r="C1161" s="93"/>
      <c r="D1161" s="93"/>
      <c r="E1161" s="93"/>
      <c r="F1161" s="93"/>
      <c r="G1161" s="93"/>
      <c r="H1161" s="93"/>
      <c r="I1161" s="93"/>
      <c r="J1161" s="93"/>
      <c r="K1161" s="93"/>
      <c r="L1161" s="93"/>
      <c r="M1161" s="93"/>
      <c r="N1161" s="93"/>
      <c r="O1161" s="93"/>
      <c r="P1161" s="93"/>
      <c r="Q1161" s="93"/>
      <c r="R1161" s="93"/>
      <c r="S1161" s="93"/>
      <c r="T1161" s="93"/>
      <c r="U1161" s="93"/>
      <c r="V1161" s="93"/>
      <c r="W1161" s="93"/>
      <c r="X1161" s="93"/>
      <c r="Y1161" s="93"/>
      <c r="Z1161" s="93"/>
      <c r="AA1161" s="93"/>
    </row>
    <row r="1162" spans="1:27" ht="14.5">
      <c r="A1162" s="93"/>
      <c r="B1162" s="93"/>
      <c r="C1162" s="93"/>
      <c r="D1162" s="93"/>
      <c r="E1162" s="93"/>
      <c r="F1162" s="93"/>
      <c r="G1162" s="93"/>
      <c r="H1162" s="93"/>
      <c r="I1162" s="93"/>
      <c r="J1162" s="93"/>
      <c r="K1162" s="93"/>
      <c r="L1162" s="93"/>
      <c r="M1162" s="93"/>
      <c r="N1162" s="93"/>
      <c r="O1162" s="93"/>
      <c r="P1162" s="93"/>
      <c r="Q1162" s="93"/>
      <c r="R1162" s="93"/>
      <c r="S1162" s="93"/>
      <c r="T1162" s="93"/>
      <c r="U1162" s="93"/>
      <c r="V1162" s="93"/>
      <c r="W1162" s="93"/>
      <c r="X1162" s="93"/>
      <c r="Y1162" s="93"/>
      <c r="Z1162" s="93"/>
      <c r="AA1162" s="93"/>
    </row>
    <row r="1163" spans="1:27" ht="14.5">
      <c r="A1163" s="93"/>
      <c r="B1163" s="93"/>
      <c r="C1163" s="93"/>
      <c r="D1163" s="93"/>
      <c r="E1163" s="93"/>
      <c r="F1163" s="93"/>
      <c r="G1163" s="93"/>
      <c r="H1163" s="93"/>
      <c r="I1163" s="93"/>
      <c r="J1163" s="93"/>
      <c r="K1163" s="93"/>
      <c r="L1163" s="93"/>
      <c r="M1163" s="93"/>
      <c r="N1163" s="93"/>
      <c r="O1163" s="93"/>
      <c r="P1163" s="93"/>
      <c r="Q1163" s="93"/>
      <c r="R1163" s="93"/>
      <c r="S1163" s="93"/>
      <c r="T1163" s="93"/>
      <c r="U1163" s="93"/>
      <c r="V1163" s="93"/>
      <c r="W1163" s="93"/>
      <c r="X1163" s="93"/>
      <c r="Y1163" s="93"/>
      <c r="Z1163" s="93"/>
      <c r="AA1163" s="93"/>
    </row>
    <row r="1164" spans="1:27" ht="14.5">
      <c r="A1164" s="93"/>
      <c r="B1164" s="93"/>
      <c r="C1164" s="93"/>
      <c r="D1164" s="93"/>
      <c r="E1164" s="93"/>
      <c r="F1164" s="93"/>
      <c r="G1164" s="93"/>
      <c r="H1164" s="93"/>
      <c r="I1164" s="93"/>
      <c r="J1164" s="93"/>
      <c r="K1164" s="93"/>
      <c r="L1164" s="93"/>
      <c r="M1164" s="93"/>
      <c r="N1164" s="93"/>
      <c r="O1164" s="93"/>
      <c r="P1164" s="93"/>
      <c r="Q1164" s="93"/>
      <c r="R1164" s="93"/>
      <c r="S1164" s="93"/>
      <c r="T1164" s="93"/>
      <c r="U1164" s="93"/>
      <c r="V1164" s="93"/>
      <c r="W1164" s="93"/>
      <c r="X1164" s="93"/>
      <c r="Y1164" s="93"/>
      <c r="Z1164" s="93"/>
      <c r="AA1164" s="93"/>
    </row>
    <row r="1165" spans="1:27" ht="14.5">
      <c r="A1165" s="93"/>
      <c r="B1165" s="93"/>
      <c r="C1165" s="93"/>
      <c r="D1165" s="93"/>
      <c r="E1165" s="93"/>
      <c r="F1165" s="93"/>
      <c r="G1165" s="93"/>
      <c r="H1165" s="93"/>
      <c r="I1165" s="93"/>
      <c r="J1165" s="93"/>
      <c r="K1165" s="93"/>
      <c r="L1165" s="93"/>
      <c r="M1165" s="93"/>
      <c r="N1165" s="93"/>
      <c r="O1165" s="93"/>
      <c r="P1165" s="93"/>
      <c r="Q1165" s="93"/>
      <c r="R1165" s="93"/>
      <c r="S1165" s="93"/>
      <c r="T1165" s="93"/>
      <c r="U1165" s="93"/>
      <c r="V1165" s="93"/>
      <c r="W1165" s="93"/>
      <c r="X1165" s="93"/>
      <c r="Y1165" s="93"/>
      <c r="Z1165" s="93"/>
      <c r="AA1165" s="93"/>
    </row>
    <row r="1166" spans="1:27" ht="14.5">
      <c r="A1166" s="93"/>
      <c r="B1166" s="93"/>
      <c r="C1166" s="93"/>
      <c r="D1166" s="93"/>
      <c r="E1166" s="93"/>
      <c r="F1166" s="93"/>
      <c r="G1166" s="93"/>
      <c r="H1166" s="93"/>
      <c r="I1166" s="93"/>
      <c r="J1166" s="93"/>
      <c r="K1166" s="93"/>
      <c r="L1166" s="93"/>
      <c r="M1166" s="93"/>
      <c r="N1166" s="93"/>
      <c r="O1166" s="93"/>
      <c r="P1166" s="93"/>
      <c r="Q1166" s="93"/>
      <c r="R1166" s="93"/>
      <c r="S1166" s="93"/>
      <c r="T1166" s="93"/>
      <c r="U1166" s="93"/>
      <c r="V1166" s="93"/>
      <c r="W1166" s="93"/>
      <c r="X1166" s="93"/>
      <c r="Y1166" s="93"/>
      <c r="Z1166" s="93"/>
      <c r="AA1166" s="93"/>
    </row>
    <row r="1167" spans="1:27" ht="14.5">
      <c r="A1167" s="93"/>
      <c r="B1167" s="93"/>
      <c r="C1167" s="93"/>
      <c r="D1167" s="93"/>
      <c r="E1167" s="93"/>
      <c r="F1167" s="93"/>
      <c r="G1167" s="93"/>
      <c r="H1167" s="93"/>
      <c r="I1167" s="93"/>
      <c r="J1167" s="93"/>
      <c r="K1167" s="93"/>
      <c r="L1167" s="93"/>
      <c r="M1167" s="93"/>
      <c r="N1167" s="93"/>
      <c r="O1167" s="93"/>
      <c r="P1167" s="93"/>
      <c r="Q1167" s="93"/>
      <c r="R1167" s="93"/>
      <c r="S1167" s="93"/>
      <c r="T1167" s="93"/>
      <c r="U1167" s="93"/>
      <c r="V1167" s="93"/>
      <c r="W1167" s="93"/>
      <c r="X1167" s="93"/>
      <c r="Y1167" s="93"/>
      <c r="Z1167" s="93"/>
      <c r="AA1167" s="93"/>
    </row>
    <row r="1168" spans="1:27" ht="14.5">
      <c r="A1168" s="93"/>
      <c r="B1168" s="93"/>
      <c r="C1168" s="93"/>
      <c r="D1168" s="93"/>
      <c r="E1168" s="93"/>
      <c r="F1168" s="93"/>
      <c r="G1168" s="93"/>
      <c r="H1168" s="93"/>
      <c r="I1168" s="93"/>
      <c r="J1168" s="93"/>
      <c r="K1168" s="93"/>
      <c r="L1168" s="93"/>
      <c r="M1168" s="93"/>
      <c r="N1168" s="93"/>
      <c r="O1168" s="93"/>
      <c r="P1168" s="93"/>
      <c r="Q1168" s="93"/>
      <c r="R1168" s="93"/>
      <c r="S1168" s="93"/>
      <c r="T1168" s="93"/>
      <c r="U1168" s="93"/>
      <c r="V1168" s="93"/>
      <c r="W1168" s="93"/>
      <c r="X1168" s="93"/>
      <c r="Y1168" s="93"/>
      <c r="Z1168" s="93"/>
      <c r="AA1168" s="93"/>
    </row>
    <row r="1169" spans="1:27" ht="14.5">
      <c r="A1169" s="93"/>
      <c r="B1169" s="93"/>
      <c r="C1169" s="93"/>
      <c r="D1169" s="93"/>
      <c r="E1169" s="93"/>
      <c r="F1169" s="93"/>
      <c r="G1169" s="93"/>
      <c r="H1169" s="93"/>
      <c r="I1169" s="93"/>
      <c r="J1169" s="93"/>
      <c r="K1169" s="93"/>
      <c r="L1169" s="93"/>
      <c r="M1169" s="93"/>
      <c r="N1169" s="93"/>
      <c r="O1169" s="93"/>
      <c r="P1169" s="93"/>
      <c r="Q1169" s="93"/>
      <c r="R1169" s="93"/>
      <c r="S1169" s="93"/>
      <c r="T1169" s="93"/>
      <c r="U1169" s="93"/>
      <c r="V1169" s="93"/>
      <c r="W1169" s="93"/>
      <c r="X1169" s="93"/>
      <c r="Y1169" s="93"/>
      <c r="Z1169" s="93"/>
      <c r="AA1169" s="93"/>
    </row>
    <row r="1170" spans="1:27" ht="14.5">
      <c r="A1170" s="93"/>
      <c r="B1170" s="93"/>
      <c r="C1170" s="93"/>
      <c r="D1170" s="93"/>
      <c r="E1170" s="93"/>
      <c r="F1170" s="93"/>
      <c r="G1170" s="93"/>
      <c r="H1170" s="93"/>
      <c r="I1170" s="93"/>
      <c r="J1170" s="93"/>
      <c r="K1170" s="93"/>
      <c r="L1170" s="93"/>
      <c r="M1170" s="93"/>
      <c r="N1170" s="93"/>
      <c r="O1170" s="93"/>
      <c r="P1170" s="93"/>
      <c r="Q1170" s="93"/>
      <c r="R1170" s="93"/>
      <c r="S1170" s="93"/>
      <c r="T1170" s="93"/>
      <c r="U1170" s="93"/>
      <c r="V1170" s="93"/>
      <c r="W1170" s="93"/>
      <c r="X1170" s="93"/>
      <c r="Y1170" s="93"/>
      <c r="Z1170" s="93"/>
      <c r="AA1170" s="93"/>
    </row>
    <row r="1171" spans="1:27" ht="14.5">
      <c r="A1171" s="93"/>
      <c r="B1171" s="93"/>
      <c r="C1171" s="93"/>
      <c r="D1171" s="93"/>
      <c r="E1171" s="93"/>
      <c r="F1171" s="93"/>
      <c r="G1171" s="93"/>
      <c r="H1171" s="93"/>
      <c r="I1171" s="93"/>
      <c r="J1171" s="93"/>
      <c r="K1171" s="93"/>
      <c r="L1171" s="93"/>
      <c r="M1171" s="93"/>
      <c r="N1171" s="93"/>
      <c r="O1171" s="93"/>
      <c r="P1171" s="93"/>
      <c r="Q1171" s="93"/>
      <c r="R1171" s="93"/>
      <c r="S1171" s="93"/>
      <c r="T1171" s="93"/>
      <c r="U1171" s="93"/>
      <c r="V1171" s="93"/>
      <c r="W1171" s="93"/>
      <c r="X1171" s="93"/>
      <c r="Y1171" s="93"/>
      <c r="Z1171" s="93"/>
      <c r="AA1171" s="93"/>
    </row>
    <row r="1172" spans="1:27" ht="14.5">
      <c r="A1172" s="93"/>
      <c r="B1172" s="93"/>
      <c r="C1172" s="93"/>
      <c r="D1172" s="93"/>
      <c r="E1172" s="93"/>
      <c r="F1172" s="93"/>
      <c r="G1172" s="93"/>
      <c r="H1172" s="93"/>
      <c r="I1172" s="93"/>
      <c r="J1172" s="93"/>
      <c r="K1172" s="93"/>
      <c r="L1172" s="93"/>
      <c r="M1172" s="93"/>
      <c r="N1172" s="93"/>
      <c r="O1172" s="93"/>
      <c r="P1172" s="93"/>
      <c r="Q1172" s="93"/>
      <c r="R1172" s="93"/>
      <c r="S1172" s="93"/>
      <c r="T1172" s="93"/>
      <c r="U1172" s="93"/>
      <c r="V1172" s="93"/>
      <c r="W1172" s="93"/>
      <c r="X1172" s="93"/>
      <c r="Y1172" s="93"/>
      <c r="Z1172" s="93"/>
      <c r="AA1172" s="93"/>
    </row>
    <row r="1173" spans="1:27" ht="14.5">
      <c r="A1173" s="93"/>
      <c r="B1173" s="93"/>
      <c r="C1173" s="93"/>
      <c r="D1173" s="93"/>
      <c r="E1173" s="93"/>
      <c r="F1173" s="93"/>
      <c r="G1173" s="93"/>
      <c r="H1173" s="93"/>
      <c r="I1173" s="93"/>
      <c r="J1173" s="93"/>
      <c r="K1173" s="93"/>
      <c r="L1173" s="93"/>
      <c r="M1173" s="93"/>
      <c r="N1173" s="93"/>
      <c r="O1173" s="93"/>
      <c r="P1173" s="93"/>
      <c r="Q1173" s="93"/>
      <c r="R1173" s="93"/>
      <c r="S1173" s="93"/>
      <c r="T1173" s="93"/>
      <c r="U1173" s="93"/>
      <c r="V1173" s="93"/>
      <c r="W1173" s="93"/>
      <c r="X1173" s="93"/>
      <c r="Y1173" s="93"/>
      <c r="Z1173" s="93"/>
      <c r="AA1173" s="93"/>
    </row>
    <row r="1174" spans="1:27" ht="14.5">
      <c r="A1174" s="93"/>
      <c r="B1174" s="93"/>
      <c r="C1174" s="93"/>
      <c r="D1174" s="93"/>
      <c r="E1174" s="93"/>
      <c r="F1174" s="93"/>
      <c r="G1174" s="93"/>
      <c r="H1174" s="93"/>
      <c r="I1174" s="93"/>
      <c r="J1174" s="93"/>
      <c r="K1174" s="93"/>
      <c r="L1174" s="93"/>
      <c r="M1174" s="93"/>
      <c r="N1174" s="93"/>
      <c r="O1174" s="93"/>
      <c r="P1174" s="93"/>
      <c r="Q1174" s="93"/>
      <c r="R1174" s="93"/>
      <c r="S1174" s="93"/>
      <c r="T1174" s="93"/>
      <c r="U1174" s="93"/>
      <c r="V1174" s="93"/>
      <c r="W1174" s="93"/>
      <c r="X1174" s="93"/>
      <c r="Y1174" s="93"/>
      <c r="Z1174" s="93"/>
      <c r="AA1174" s="93"/>
    </row>
    <row r="1175" spans="1:27" ht="14.5">
      <c r="A1175" s="93"/>
      <c r="B1175" s="93"/>
      <c r="C1175" s="93"/>
      <c r="D1175" s="93"/>
      <c r="E1175" s="93"/>
      <c r="F1175" s="93"/>
      <c r="G1175" s="93"/>
      <c r="H1175" s="93"/>
      <c r="I1175" s="93"/>
      <c r="J1175" s="93"/>
      <c r="K1175" s="93"/>
      <c r="L1175" s="93"/>
      <c r="M1175" s="93"/>
      <c r="N1175" s="93"/>
      <c r="O1175" s="93"/>
      <c r="P1175" s="93"/>
      <c r="Q1175" s="93"/>
      <c r="R1175" s="93"/>
      <c r="S1175" s="93"/>
      <c r="T1175" s="93"/>
      <c r="U1175" s="93"/>
      <c r="V1175" s="93"/>
      <c r="W1175" s="93"/>
      <c r="X1175" s="93"/>
      <c r="Y1175" s="93"/>
      <c r="Z1175" s="93"/>
      <c r="AA1175" s="93"/>
    </row>
    <row r="1176" spans="1:27" ht="14.5">
      <c r="A1176" s="93"/>
      <c r="B1176" s="93"/>
      <c r="C1176" s="93"/>
      <c r="D1176" s="93"/>
      <c r="E1176" s="93"/>
      <c r="F1176" s="93"/>
      <c r="G1176" s="93"/>
      <c r="H1176" s="93"/>
      <c r="I1176" s="93"/>
      <c r="J1176" s="93"/>
      <c r="K1176" s="93"/>
      <c r="L1176" s="93"/>
      <c r="M1176" s="93"/>
      <c r="N1176" s="93"/>
      <c r="O1176" s="93"/>
      <c r="P1176" s="93"/>
      <c r="Q1176" s="93"/>
      <c r="R1176" s="93"/>
      <c r="S1176" s="93"/>
      <c r="T1176" s="93"/>
      <c r="U1176" s="93"/>
      <c r="V1176" s="93"/>
      <c r="W1176" s="93"/>
      <c r="X1176" s="93"/>
      <c r="Y1176" s="93"/>
      <c r="Z1176" s="93"/>
      <c r="AA1176" s="93"/>
    </row>
    <row r="1177" spans="1:27" ht="14.5">
      <c r="A1177" s="93"/>
      <c r="B1177" s="93"/>
      <c r="C1177" s="93"/>
      <c r="D1177" s="93"/>
      <c r="E1177" s="93"/>
      <c r="F1177" s="93"/>
      <c r="G1177" s="93"/>
      <c r="H1177" s="93"/>
      <c r="I1177" s="93"/>
      <c r="J1177" s="93"/>
      <c r="K1177" s="93"/>
      <c r="L1177" s="93"/>
      <c r="M1177" s="93"/>
      <c r="N1177" s="93"/>
      <c r="O1177" s="93"/>
      <c r="P1177" s="93"/>
      <c r="Q1177" s="93"/>
      <c r="R1177" s="93"/>
      <c r="S1177" s="93"/>
      <c r="T1177" s="93"/>
      <c r="U1177" s="93"/>
      <c r="V1177" s="93"/>
      <c r="W1177" s="93"/>
      <c r="X1177" s="93"/>
      <c r="Y1177" s="93"/>
      <c r="Z1177" s="93"/>
      <c r="AA1177" s="93"/>
    </row>
    <row r="1178" spans="1:27" ht="14.5">
      <c r="A1178" s="93"/>
      <c r="B1178" s="93"/>
      <c r="C1178" s="93"/>
      <c r="D1178" s="93"/>
      <c r="E1178" s="93"/>
      <c r="F1178" s="93"/>
      <c r="G1178" s="93"/>
      <c r="H1178" s="93"/>
      <c r="I1178" s="93"/>
      <c r="J1178" s="93"/>
      <c r="K1178" s="93"/>
      <c r="L1178" s="93"/>
      <c r="M1178" s="93"/>
      <c r="N1178" s="93"/>
      <c r="O1178" s="93"/>
      <c r="P1178" s="93"/>
      <c r="Q1178" s="93"/>
      <c r="R1178" s="93"/>
      <c r="S1178" s="93"/>
      <c r="T1178" s="93"/>
      <c r="U1178" s="93"/>
      <c r="V1178" s="93"/>
      <c r="W1178" s="93"/>
      <c r="X1178" s="93"/>
      <c r="Y1178" s="93"/>
      <c r="Z1178" s="93"/>
      <c r="AA1178" s="93"/>
    </row>
    <row r="1179" spans="1:27" ht="14.5">
      <c r="A1179" s="93"/>
      <c r="B1179" s="93"/>
      <c r="C1179" s="93"/>
      <c r="D1179" s="93"/>
      <c r="E1179" s="93"/>
      <c r="F1179" s="93"/>
      <c r="G1179" s="93"/>
      <c r="H1179" s="93"/>
      <c r="I1179" s="93"/>
      <c r="J1179" s="93"/>
      <c r="K1179" s="93"/>
      <c r="L1179" s="93"/>
      <c r="M1179" s="93"/>
      <c r="N1179" s="93"/>
      <c r="O1179" s="93"/>
      <c r="P1179" s="93"/>
      <c r="Q1179" s="93"/>
      <c r="R1179" s="93"/>
      <c r="S1179" s="93"/>
      <c r="T1179" s="93"/>
      <c r="U1179" s="93"/>
      <c r="V1179" s="93"/>
      <c r="W1179" s="93"/>
      <c r="X1179" s="93"/>
      <c r="Y1179" s="93"/>
      <c r="Z1179" s="93"/>
      <c r="AA1179" s="93"/>
    </row>
    <row r="1180" spans="1:27" ht="14.5">
      <c r="A1180" s="93"/>
      <c r="B1180" s="93"/>
      <c r="C1180" s="93"/>
      <c r="D1180" s="93"/>
      <c r="E1180" s="93"/>
      <c r="F1180" s="93"/>
      <c r="G1180" s="93"/>
      <c r="H1180" s="93"/>
      <c r="I1180" s="93"/>
      <c r="J1180" s="93"/>
      <c r="K1180" s="93"/>
      <c r="L1180" s="93"/>
      <c r="M1180" s="93"/>
      <c r="N1180" s="93"/>
      <c r="O1180" s="93"/>
      <c r="P1180" s="93"/>
      <c r="Q1180" s="93"/>
      <c r="R1180" s="93"/>
      <c r="S1180" s="93"/>
      <c r="T1180" s="93"/>
      <c r="U1180" s="93"/>
      <c r="V1180" s="93"/>
      <c r="W1180" s="93"/>
      <c r="X1180" s="93"/>
      <c r="Y1180" s="93"/>
      <c r="Z1180" s="93"/>
      <c r="AA1180" s="93"/>
    </row>
    <row r="1181" spans="1:27" ht="14.5">
      <c r="A1181" s="93"/>
      <c r="B1181" s="93"/>
      <c r="C1181" s="93"/>
      <c r="D1181" s="93"/>
      <c r="E1181" s="93"/>
      <c r="F1181" s="93"/>
      <c r="G1181" s="93"/>
      <c r="H1181" s="93"/>
      <c r="I1181" s="93"/>
      <c r="J1181" s="93"/>
      <c r="K1181" s="93"/>
      <c r="L1181" s="93"/>
      <c r="M1181" s="93"/>
      <c r="N1181" s="93"/>
      <c r="O1181" s="93"/>
      <c r="P1181" s="93"/>
      <c r="Q1181" s="93"/>
      <c r="R1181" s="93"/>
      <c r="S1181" s="93"/>
      <c r="T1181" s="93"/>
      <c r="U1181" s="93"/>
      <c r="V1181" s="93"/>
      <c r="W1181" s="93"/>
      <c r="X1181" s="93"/>
      <c r="Y1181" s="93"/>
      <c r="Z1181" s="93"/>
      <c r="AA1181" s="93"/>
    </row>
    <row r="1182" spans="1:27" ht="14.5">
      <c r="A1182" s="93"/>
      <c r="B1182" s="93"/>
      <c r="C1182" s="93"/>
      <c r="D1182" s="93"/>
      <c r="E1182" s="93"/>
      <c r="F1182" s="93"/>
      <c r="G1182" s="93"/>
      <c r="H1182" s="93"/>
      <c r="I1182" s="93"/>
      <c r="J1182" s="93"/>
      <c r="K1182" s="93"/>
      <c r="L1182" s="93"/>
      <c r="M1182" s="93"/>
      <c r="N1182" s="93"/>
      <c r="O1182" s="93"/>
      <c r="P1182" s="93"/>
      <c r="Q1182" s="93"/>
      <c r="R1182" s="93"/>
      <c r="S1182" s="93"/>
      <c r="T1182" s="93"/>
      <c r="U1182" s="93"/>
      <c r="V1182" s="93"/>
      <c r="W1182" s="93"/>
      <c r="X1182" s="93"/>
      <c r="Y1182" s="93"/>
      <c r="Z1182" s="93"/>
      <c r="AA1182" s="93"/>
    </row>
    <row r="1183" spans="1:27" ht="14.5">
      <c r="A1183" s="93"/>
      <c r="B1183" s="93"/>
      <c r="C1183" s="93"/>
      <c r="D1183" s="93"/>
      <c r="E1183" s="93"/>
      <c r="F1183" s="93"/>
      <c r="G1183" s="93"/>
      <c r="H1183" s="93"/>
      <c r="I1183" s="93"/>
      <c r="J1183" s="93"/>
      <c r="K1183" s="93"/>
      <c r="L1183" s="93"/>
      <c r="M1183" s="93"/>
      <c r="N1183" s="93"/>
      <c r="O1183" s="93"/>
      <c r="P1183" s="93"/>
      <c r="Q1183" s="93"/>
      <c r="R1183" s="93"/>
      <c r="S1183" s="93"/>
      <c r="T1183" s="93"/>
      <c r="U1183" s="93"/>
      <c r="V1183" s="93"/>
      <c r="W1183" s="93"/>
      <c r="X1183" s="93"/>
      <c r="Y1183" s="93"/>
      <c r="Z1183" s="93"/>
      <c r="AA1183" s="93"/>
    </row>
    <row r="1184" spans="1:27" ht="14.5">
      <c r="A1184" s="93"/>
      <c r="B1184" s="93"/>
      <c r="C1184" s="93"/>
      <c r="D1184" s="93"/>
      <c r="E1184" s="93"/>
      <c r="F1184" s="93"/>
      <c r="G1184" s="93"/>
      <c r="H1184" s="93"/>
      <c r="I1184" s="93"/>
      <c r="J1184" s="93"/>
      <c r="K1184" s="93"/>
      <c r="L1184" s="93"/>
      <c r="M1184" s="93"/>
      <c r="N1184" s="93"/>
      <c r="O1184" s="93"/>
      <c r="P1184" s="93"/>
      <c r="Q1184" s="93"/>
      <c r="R1184" s="93"/>
      <c r="S1184" s="93"/>
      <c r="T1184" s="93"/>
      <c r="U1184" s="93"/>
      <c r="V1184" s="93"/>
      <c r="W1184" s="93"/>
      <c r="X1184" s="93"/>
      <c r="Y1184" s="93"/>
      <c r="Z1184" s="93"/>
      <c r="AA1184" s="93"/>
    </row>
    <row r="1185" spans="1:27" ht="14.5">
      <c r="A1185" s="93"/>
      <c r="B1185" s="93"/>
      <c r="C1185" s="93"/>
      <c r="D1185" s="93"/>
      <c r="E1185" s="93"/>
      <c r="F1185" s="93"/>
      <c r="G1185" s="93"/>
      <c r="H1185" s="93"/>
      <c r="I1185" s="93"/>
      <c r="J1185" s="93"/>
      <c r="K1185" s="93"/>
      <c r="L1185" s="93"/>
      <c r="M1185" s="93"/>
      <c r="N1185" s="93"/>
      <c r="O1185" s="93"/>
      <c r="P1185" s="93"/>
      <c r="Q1185" s="93"/>
      <c r="R1185" s="93"/>
      <c r="S1185" s="93"/>
      <c r="T1185" s="93"/>
      <c r="U1185" s="93"/>
      <c r="V1185" s="93"/>
      <c r="W1185" s="93"/>
      <c r="X1185" s="93"/>
      <c r="Y1185" s="93"/>
      <c r="Z1185" s="93"/>
      <c r="AA1185" s="93"/>
    </row>
    <row r="1186" spans="1:27" ht="14.5">
      <c r="A1186" s="93"/>
      <c r="B1186" s="93"/>
      <c r="C1186" s="93"/>
      <c r="D1186" s="93"/>
      <c r="E1186" s="93"/>
      <c r="F1186" s="93"/>
      <c r="G1186" s="93"/>
      <c r="H1186" s="93"/>
      <c r="I1186" s="93"/>
      <c r="J1186" s="93"/>
      <c r="K1186" s="93"/>
      <c r="L1186" s="93"/>
      <c r="M1186" s="93"/>
      <c r="N1186" s="93"/>
      <c r="O1186" s="93"/>
      <c r="P1186" s="93"/>
      <c r="Q1186" s="93"/>
      <c r="R1186" s="93"/>
      <c r="S1186" s="93"/>
      <c r="T1186" s="93"/>
      <c r="U1186" s="93"/>
      <c r="V1186" s="93"/>
      <c r="W1186" s="93"/>
      <c r="X1186" s="93"/>
      <c r="Y1186" s="93"/>
      <c r="Z1186" s="93"/>
      <c r="AA1186" s="93"/>
    </row>
    <row r="1187" spans="1:27" ht="14.5">
      <c r="A1187" s="93"/>
      <c r="B1187" s="93"/>
      <c r="C1187" s="93"/>
      <c r="D1187" s="93"/>
      <c r="E1187" s="93"/>
      <c r="F1187" s="93"/>
      <c r="G1187" s="93"/>
      <c r="H1187" s="93"/>
      <c r="I1187" s="93"/>
      <c r="J1187" s="93"/>
      <c r="K1187" s="93"/>
      <c r="L1187" s="93"/>
      <c r="M1187" s="93"/>
      <c r="N1187" s="93"/>
      <c r="O1187" s="93"/>
      <c r="P1187" s="93"/>
      <c r="Q1187" s="93"/>
      <c r="R1187" s="93"/>
      <c r="S1187" s="93"/>
      <c r="T1187" s="93"/>
      <c r="U1187" s="93"/>
      <c r="V1187" s="93"/>
      <c r="W1187" s="93"/>
      <c r="X1187" s="93"/>
      <c r="Y1187" s="93"/>
      <c r="Z1187" s="93"/>
      <c r="AA1187" s="93"/>
    </row>
    <row r="1188" spans="1:27" ht="14.5">
      <c r="A1188" s="93"/>
      <c r="B1188" s="93"/>
      <c r="C1188" s="93"/>
      <c r="D1188" s="93"/>
      <c r="E1188" s="93"/>
      <c r="F1188" s="93"/>
      <c r="G1188" s="93"/>
      <c r="H1188" s="93"/>
      <c r="I1188" s="93"/>
      <c r="J1188" s="93"/>
      <c r="K1188" s="93"/>
      <c r="L1188" s="93"/>
      <c r="M1188" s="93"/>
      <c r="N1188" s="93"/>
      <c r="O1188" s="93"/>
      <c r="P1188" s="93"/>
      <c r="Q1188" s="93"/>
      <c r="R1188" s="93"/>
      <c r="S1188" s="93"/>
      <c r="T1188" s="93"/>
      <c r="U1188" s="93"/>
      <c r="V1188" s="93"/>
      <c r="W1188" s="93"/>
      <c r="X1188" s="93"/>
      <c r="Y1188" s="93"/>
      <c r="Z1188" s="93"/>
      <c r="AA1188" s="93"/>
    </row>
    <row r="1189" spans="1:27" ht="14.5">
      <c r="A1189" s="93"/>
      <c r="B1189" s="93"/>
      <c r="C1189" s="93"/>
      <c r="D1189" s="93"/>
      <c r="E1189" s="93"/>
      <c r="F1189" s="93"/>
      <c r="G1189" s="93"/>
      <c r="H1189" s="93"/>
      <c r="I1189" s="93"/>
      <c r="J1189" s="93"/>
      <c r="K1189" s="93"/>
      <c r="L1189" s="93"/>
      <c r="M1189" s="93"/>
      <c r="N1189" s="93"/>
      <c r="O1189" s="93"/>
      <c r="P1189" s="93"/>
      <c r="Q1189" s="93"/>
      <c r="R1189" s="93"/>
      <c r="S1189" s="93"/>
      <c r="T1189" s="93"/>
      <c r="U1189" s="93"/>
      <c r="V1189" s="93"/>
      <c r="W1189" s="93"/>
      <c r="X1189" s="93"/>
      <c r="Y1189" s="93"/>
      <c r="Z1189" s="93"/>
      <c r="AA1189" s="93"/>
    </row>
    <row r="1190" spans="1:27" ht="14.5">
      <c r="A1190" s="93"/>
      <c r="B1190" s="93"/>
      <c r="C1190" s="93"/>
      <c r="D1190" s="93"/>
      <c r="E1190" s="93"/>
      <c r="F1190" s="93"/>
      <c r="G1190" s="93"/>
      <c r="H1190" s="93"/>
      <c r="I1190" s="93"/>
      <c r="J1190" s="93"/>
      <c r="K1190" s="93"/>
      <c r="L1190" s="93"/>
      <c r="M1190" s="93"/>
      <c r="N1190" s="93"/>
      <c r="O1190" s="93"/>
      <c r="P1190" s="93"/>
      <c r="Q1190" s="93"/>
      <c r="R1190" s="93"/>
      <c r="S1190" s="93"/>
      <c r="T1190" s="93"/>
      <c r="U1190" s="93"/>
      <c r="V1190" s="93"/>
      <c r="W1190" s="93"/>
      <c r="X1190" s="93"/>
      <c r="Y1190" s="93"/>
      <c r="Z1190" s="93"/>
      <c r="AA1190" s="93"/>
    </row>
    <row r="1191" spans="1:27" ht="14.5">
      <c r="A1191" s="93"/>
      <c r="B1191" s="93"/>
      <c r="C1191" s="93"/>
      <c r="D1191" s="93"/>
      <c r="E1191" s="93"/>
      <c r="F1191" s="93"/>
      <c r="G1191" s="93"/>
      <c r="H1191" s="93"/>
      <c r="I1191" s="93"/>
      <c r="J1191" s="93"/>
      <c r="K1191" s="93"/>
      <c r="L1191" s="93"/>
      <c r="M1191" s="93"/>
      <c r="N1191" s="93"/>
      <c r="O1191" s="93"/>
      <c r="P1191" s="93"/>
      <c r="Q1191" s="93"/>
      <c r="R1191" s="93"/>
      <c r="S1191" s="93"/>
      <c r="T1191" s="93"/>
      <c r="U1191" s="93"/>
      <c r="V1191" s="93"/>
      <c r="W1191" s="93"/>
      <c r="X1191" s="93"/>
      <c r="Y1191" s="93"/>
      <c r="Z1191" s="93"/>
      <c r="AA1191" s="93"/>
    </row>
    <row r="1192" spans="1:27" ht="14.5">
      <c r="A1192" s="93"/>
      <c r="B1192" s="93"/>
      <c r="C1192" s="93"/>
      <c r="D1192" s="93"/>
      <c r="E1192" s="93"/>
      <c r="F1192" s="93"/>
      <c r="G1192" s="93"/>
      <c r="H1192" s="93"/>
      <c r="I1192" s="93"/>
      <c r="J1192" s="93"/>
      <c r="K1192" s="93"/>
      <c r="L1192" s="93"/>
      <c r="M1192" s="93"/>
      <c r="N1192" s="93"/>
      <c r="O1192" s="93"/>
      <c r="P1192" s="93"/>
      <c r="Q1192" s="93"/>
      <c r="R1192" s="93"/>
      <c r="S1192" s="93"/>
      <c r="T1192" s="93"/>
      <c r="U1192" s="93"/>
      <c r="V1192" s="93"/>
      <c r="W1192" s="93"/>
      <c r="X1192" s="93"/>
      <c r="Y1192" s="93"/>
      <c r="Z1192" s="93"/>
      <c r="AA1192" s="93"/>
    </row>
    <row r="1193" spans="1:27" ht="14.5">
      <c r="A1193" s="93"/>
      <c r="B1193" s="93"/>
      <c r="C1193" s="93"/>
      <c r="D1193" s="93"/>
      <c r="E1193" s="93"/>
      <c r="F1193" s="93"/>
      <c r="G1193" s="93"/>
      <c r="H1193" s="93"/>
      <c r="I1193" s="93"/>
      <c r="J1193" s="93"/>
      <c r="K1193" s="93"/>
      <c r="L1193" s="93"/>
      <c r="M1193" s="93"/>
      <c r="N1193" s="93"/>
      <c r="O1193" s="93"/>
      <c r="P1193" s="93"/>
      <c r="Q1193" s="93"/>
      <c r="R1193" s="93"/>
      <c r="S1193" s="93"/>
      <c r="T1193" s="93"/>
      <c r="U1193" s="93"/>
      <c r="V1193" s="93"/>
      <c r="W1193" s="93"/>
      <c r="X1193" s="93"/>
      <c r="Y1193" s="93"/>
      <c r="Z1193" s="93"/>
      <c r="AA1193" s="93"/>
    </row>
    <row r="1194" spans="1:27" ht="14.5">
      <c r="A1194" s="93"/>
      <c r="B1194" s="93"/>
      <c r="C1194" s="93"/>
      <c r="D1194" s="93"/>
      <c r="E1194" s="93"/>
      <c r="F1194" s="93"/>
      <c r="G1194" s="93"/>
      <c r="H1194" s="93"/>
      <c r="I1194" s="93"/>
      <c r="J1194" s="93"/>
      <c r="K1194" s="93"/>
      <c r="L1194" s="93"/>
      <c r="M1194" s="93"/>
      <c r="N1194" s="93"/>
      <c r="O1194" s="93"/>
      <c r="P1194" s="93"/>
      <c r="Q1194" s="93"/>
      <c r="R1194" s="93"/>
      <c r="S1194" s="93"/>
      <c r="T1194" s="93"/>
      <c r="U1194" s="93"/>
      <c r="V1194" s="93"/>
      <c r="W1194" s="93"/>
      <c r="X1194" s="93"/>
      <c r="Y1194" s="93"/>
      <c r="Z1194" s="93"/>
      <c r="AA1194" s="93"/>
    </row>
    <row r="1195" spans="1:27" ht="14.5">
      <c r="A1195" s="93"/>
      <c r="B1195" s="93"/>
      <c r="C1195" s="93"/>
      <c r="D1195" s="93"/>
      <c r="E1195" s="93"/>
      <c r="F1195" s="93"/>
      <c r="G1195" s="93"/>
      <c r="H1195" s="93"/>
      <c r="I1195" s="93"/>
      <c r="J1195" s="93"/>
      <c r="K1195" s="93"/>
      <c r="L1195" s="93"/>
      <c r="M1195" s="93"/>
      <c r="N1195" s="93"/>
      <c r="O1195" s="93"/>
      <c r="P1195" s="93"/>
      <c r="Q1195" s="93"/>
      <c r="R1195" s="93"/>
      <c r="S1195" s="93"/>
      <c r="T1195" s="93"/>
      <c r="U1195" s="93"/>
      <c r="V1195" s="93"/>
      <c r="W1195" s="93"/>
      <c r="X1195" s="93"/>
      <c r="Y1195" s="93"/>
      <c r="Z1195" s="93"/>
      <c r="AA1195" s="93"/>
    </row>
    <row r="1196" spans="1:27" ht="14.5">
      <c r="A1196" s="93"/>
      <c r="B1196" s="93"/>
      <c r="C1196" s="93"/>
      <c r="D1196" s="93"/>
      <c r="E1196" s="93"/>
      <c r="F1196" s="93"/>
      <c r="G1196" s="93"/>
      <c r="H1196" s="93"/>
      <c r="I1196" s="93"/>
      <c r="J1196" s="93"/>
      <c r="K1196" s="93"/>
      <c r="L1196" s="93"/>
      <c r="M1196" s="93"/>
      <c r="N1196" s="93"/>
      <c r="O1196" s="93"/>
      <c r="P1196" s="93"/>
      <c r="Q1196" s="93"/>
      <c r="R1196" s="93"/>
      <c r="S1196" s="93"/>
      <c r="T1196" s="93"/>
      <c r="U1196" s="93"/>
      <c r="V1196" s="93"/>
      <c r="W1196" s="93"/>
      <c r="X1196" s="93"/>
      <c r="Y1196" s="93"/>
      <c r="Z1196" s="93"/>
      <c r="AA1196" s="93"/>
    </row>
    <row r="1197" spans="1:27" ht="14.5">
      <c r="A1197" s="93"/>
      <c r="B1197" s="93"/>
      <c r="C1197" s="93"/>
      <c r="D1197" s="93"/>
      <c r="E1197" s="93"/>
      <c r="F1197" s="93"/>
      <c r="G1197" s="93"/>
      <c r="H1197" s="93"/>
      <c r="I1197" s="93"/>
      <c r="J1197" s="93"/>
      <c r="K1197" s="93"/>
      <c r="L1197" s="93"/>
      <c r="M1197" s="93"/>
      <c r="N1197" s="93"/>
      <c r="O1197" s="93"/>
      <c r="P1197" s="93"/>
      <c r="Q1197" s="93"/>
      <c r="R1197" s="93"/>
      <c r="S1197" s="93"/>
      <c r="T1197" s="93"/>
      <c r="U1197" s="93"/>
      <c r="V1197" s="93"/>
      <c r="W1197" s="93"/>
      <c r="X1197" s="93"/>
      <c r="Y1197" s="93"/>
      <c r="Z1197" s="93"/>
      <c r="AA1197" s="93"/>
    </row>
    <row r="1198" spans="1:27" ht="14.5">
      <c r="A1198" s="93"/>
      <c r="B1198" s="93"/>
      <c r="C1198" s="93"/>
      <c r="D1198" s="93"/>
      <c r="E1198" s="93"/>
      <c r="F1198" s="93"/>
      <c r="G1198" s="93"/>
      <c r="H1198" s="93"/>
      <c r="I1198" s="93"/>
      <c r="J1198" s="93"/>
      <c r="K1198" s="93"/>
      <c r="L1198" s="93"/>
      <c r="M1198" s="93"/>
      <c r="N1198" s="93"/>
      <c r="O1198" s="93"/>
      <c r="P1198" s="93"/>
      <c r="Q1198" s="93"/>
      <c r="R1198" s="93"/>
      <c r="S1198" s="93"/>
      <c r="T1198" s="93"/>
      <c r="U1198" s="93"/>
      <c r="V1198" s="93"/>
      <c r="W1198" s="93"/>
      <c r="X1198" s="93"/>
      <c r="Y1198" s="93"/>
      <c r="Z1198" s="93"/>
      <c r="AA1198" s="93"/>
    </row>
    <row r="1199" spans="1:27" ht="14.5">
      <c r="A1199" s="93"/>
      <c r="B1199" s="93"/>
      <c r="C1199" s="93"/>
      <c r="D1199" s="93"/>
      <c r="E1199" s="93"/>
      <c r="F1199" s="93"/>
      <c r="G1199" s="93"/>
      <c r="H1199" s="93"/>
      <c r="I1199" s="93"/>
      <c r="J1199" s="93"/>
      <c r="K1199" s="93"/>
      <c r="L1199" s="93"/>
      <c r="M1199" s="93"/>
      <c r="N1199" s="93"/>
      <c r="O1199" s="93"/>
      <c r="P1199" s="93"/>
      <c r="Q1199" s="93"/>
      <c r="R1199" s="93"/>
      <c r="S1199" s="93"/>
      <c r="T1199" s="93"/>
      <c r="U1199" s="93"/>
      <c r="V1199" s="93"/>
      <c r="W1199" s="93"/>
      <c r="X1199" s="93"/>
      <c r="Y1199" s="93"/>
      <c r="Z1199" s="93"/>
      <c r="AA1199" s="93"/>
    </row>
    <row r="1200" spans="1:27" ht="14.5">
      <c r="A1200" s="93"/>
      <c r="B1200" s="93"/>
      <c r="C1200" s="93"/>
      <c r="D1200" s="93"/>
      <c r="E1200" s="93"/>
      <c r="F1200" s="93"/>
      <c r="G1200" s="93"/>
      <c r="H1200" s="93"/>
      <c r="I1200" s="93"/>
      <c r="J1200" s="93"/>
      <c r="K1200" s="93"/>
      <c r="L1200" s="93"/>
      <c r="M1200" s="93"/>
      <c r="N1200" s="93"/>
      <c r="O1200" s="93"/>
      <c r="P1200" s="93"/>
      <c r="Q1200" s="93"/>
      <c r="R1200" s="93"/>
      <c r="S1200" s="93"/>
      <c r="T1200" s="93"/>
      <c r="U1200" s="93"/>
      <c r="V1200" s="93"/>
      <c r="W1200" s="93"/>
      <c r="X1200" s="93"/>
      <c r="Y1200" s="93"/>
      <c r="Z1200" s="93"/>
      <c r="AA1200" s="93"/>
    </row>
    <row r="1201" spans="1:27" ht="14.5">
      <c r="A1201" s="93"/>
      <c r="B1201" s="93"/>
      <c r="C1201" s="93"/>
      <c r="D1201" s="93"/>
      <c r="E1201" s="93"/>
      <c r="F1201" s="93"/>
      <c r="G1201" s="93"/>
      <c r="H1201" s="93"/>
      <c r="I1201" s="93"/>
      <c r="J1201" s="93"/>
      <c r="K1201" s="93"/>
      <c r="L1201" s="93"/>
      <c r="M1201" s="93"/>
      <c r="N1201" s="93"/>
      <c r="O1201" s="93"/>
      <c r="P1201" s="93"/>
      <c r="Q1201" s="93"/>
      <c r="R1201" s="93"/>
      <c r="S1201" s="93"/>
      <c r="T1201" s="93"/>
      <c r="U1201" s="93"/>
      <c r="V1201" s="93"/>
      <c r="W1201" s="93"/>
      <c r="X1201" s="93"/>
      <c r="Y1201" s="93"/>
      <c r="Z1201" s="93"/>
      <c r="AA1201" s="93"/>
    </row>
    <row r="1202" spans="1:27" ht="14.5">
      <c r="A1202" s="93"/>
      <c r="B1202" s="93"/>
      <c r="C1202" s="93"/>
      <c r="D1202" s="93"/>
      <c r="E1202" s="93"/>
      <c r="F1202" s="93"/>
      <c r="G1202" s="93"/>
      <c r="H1202" s="93"/>
      <c r="I1202" s="93"/>
      <c r="J1202" s="93"/>
      <c r="K1202" s="93"/>
      <c r="L1202" s="93"/>
      <c r="M1202" s="93"/>
      <c r="N1202" s="93"/>
      <c r="O1202" s="93"/>
      <c r="P1202" s="93"/>
      <c r="Q1202" s="93"/>
      <c r="R1202" s="93"/>
      <c r="S1202" s="93"/>
      <c r="T1202" s="93"/>
      <c r="U1202" s="93"/>
      <c r="V1202" s="93"/>
      <c r="W1202" s="93"/>
      <c r="X1202" s="93"/>
      <c r="Y1202" s="93"/>
      <c r="Z1202" s="93"/>
      <c r="AA1202" s="93"/>
    </row>
    <row r="1203" spans="1:27" ht="14.5">
      <c r="A1203" s="93"/>
      <c r="B1203" s="93"/>
      <c r="C1203" s="93"/>
      <c r="D1203" s="93"/>
      <c r="E1203" s="93"/>
      <c r="F1203" s="93"/>
      <c r="G1203" s="93"/>
      <c r="H1203" s="93"/>
      <c r="I1203" s="93"/>
      <c r="J1203" s="93"/>
      <c r="K1203" s="93"/>
      <c r="L1203" s="93"/>
      <c r="M1203" s="93"/>
      <c r="N1203" s="93"/>
      <c r="O1203" s="93"/>
      <c r="P1203" s="93"/>
      <c r="Q1203" s="93"/>
      <c r="R1203" s="93"/>
      <c r="S1203" s="93"/>
      <c r="T1203" s="93"/>
      <c r="U1203" s="93"/>
      <c r="V1203" s="93"/>
      <c r="W1203" s="93"/>
      <c r="X1203" s="93"/>
      <c r="Y1203" s="93"/>
      <c r="Z1203" s="93"/>
      <c r="AA1203" s="93"/>
    </row>
    <row r="1204" spans="1:27" ht="14.5">
      <c r="A1204" s="93"/>
      <c r="B1204" s="93"/>
      <c r="C1204" s="93"/>
      <c r="D1204" s="93"/>
      <c r="E1204" s="93"/>
      <c r="F1204" s="93"/>
      <c r="G1204" s="93"/>
      <c r="H1204" s="93"/>
      <c r="I1204" s="93"/>
      <c r="J1204" s="93"/>
      <c r="K1204" s="93"/>
      <c r="L1204" s="93"/>
      <c r="M1204" s="93"/>
      <c r="N1204" s="93"/>
      <c r="O1204" s="93"/>
      <c r="P1204" s="93"/>
      <c r="Q1204" s="93"/>
      <c r="R1204" s="93"/>
      <c r="S1204" s="93"/>
      <c r="T1204" s="93"/>
      <c r="U1204" s="93"/>
      <c r="V1204" s="93"/>
      <c r="W1204" s="93"/>
      <c r="X1204" s="93"/>
      <c r="Y1204" s="93"/>
      <c r="Z1204" s="93"/>
      <c r="AA1204" s="93"/>
    </row>
    <row r="1205" spans="1:27" ht="14.5">
      <c r="A1205" s="93"/>
      <c r="B1205" s="93"/>
      <c r="C1205" s="93"/>
      <c r="D1205" s="93"/>
      <c r="E1205" s="93"/>
      <c r="F1205" s="93"/>
      <c r="G1205" s="93"/>
      <c r="H1205" s="93"/>
      <c r="I1205" s="93"/>
      <c r="J1205" s="93"/>
      <c r="K1205" s="93"/>
      <c r="L1205" s="93"/>
      <c r="M1205" s="93"/>
      <c r="N1205" s="93"/>
      <c r="O1205" s="93"/>
      <c r="P1205" s="93"/>
      <c r="Q1205" s="93"/>
      <c r="R1205" s="93"/>
      <c r="S1205" s="93"/>
      <c r="T1205" s="93"/>
      <c r="U1205" s="93"/>
      <c r="V1205" s="93"/>
      <c r="W1205" s="93"/>
      <c r="X1205" s="93"/>
      <c r="Y1205" s="93"/>
      <c r="Z1205" s="93"/>
      <c r="AA1205" s="93"/>
    </row>
    <row r="1206" spans="1:27" ht="14.5">
      <c r="A1206" s="93"/>
      <c r="B1206" s="93"/>
      <c r="C1206" s="93"/>
      <c r="D1206" s="93"/>
      <c r="E1206" s="93"/>
      <c r="F1206" s="93"/>
      <c r="G1206" s="93"/>
      <c r="H1206" s="93"/>
      <c r="I1206" s="93"/>
      <c r="J1206" s="93"/>
      <c r="K1206" s="93"/>
      <c r="L1206" s="93"/>
      <c r="M1206" s="93"/>
      <c r="N1206" s="93"/>
      <c r="O1206" s="93"/>
      <c r="P1206" s="93"/>
      <c r="Q1206" s="93"/>
      <c r="R1206" s="93"/>
      <c r="S1206" s="93"/>
      <c r="T1206" s="93"/>
      <c r="U1206" s="93"/>
      <c r="V1206" s="93"/>
      <c r="W1206" s="93"/>
      <c r="X1206" s="93"/>
      <c r="Y1206" s="93"/>
      <c r="Z1206" s="93"/>
      <c r="AA1206" s="93"/>
    </row>
    <row r="1207" spans="1:27" ht="14.5">
      <c r="A1207" s="93"/>
      <c r="B1207" s="93"/>
      <c r="C1207" s="93"/>
      <c r="D1207" s="93"/>
      <c r="E1207" s="93"/>
      <c r="F1207" s="93"/>
      <c r="G1207" s="93"/>
      <c r="H1207" s="93"/>
      <c r="I1207" s="93"/>
      <c r="J1207" s="93"/>
      <c r="K1207" s="93"/>
      <c r="L1207" s="93"/>
      <c r="M1207" s="93"/>
      <c r="N1207" s="93"/>
      <c r="O1207" s="93"/>
      <c r="P1207" s="93"/>
      <c r="Q1207" s="93"/>
      <c r="R1207" s="93"/>
      <c r="S1207" s="93"/>
      <c r="T1207" s="93"/>
      <c r="U1207" s="93"/>
      <c r="V1207" s="93"/>
      <c r="W1207" s="93"/>
      <c r="X1207" s="93"/>
      <c r="Y1207" s="93"/>
      <c r="Z1207" s="93"/>
      <c r="AA1207" s="93"/>
    </row>
    <row r="1208" spans="1:27" ht="14.5">
      <c r="A1208" s="93"/>
      <c r="B1208" s="93"/>
      <c r="C1208" s="93"/>
      <c r="D1208" s="93"/>
      <c r="E1208" s="93"/>
      <c r="F1208" s="93"/>
      <c r="G1208" s="93"/>
      <c r="H1208" s="93"/>
      <c r="I1208" s="93"/>
      <c r="J1208" s="93"/>
      <c r="K1208" s="93"/>
      <c r="L1208" s="93"/>
      <c r="M1208" s="93"/>
      <c r="N1208" s="93"/>
      <c r="O1208" s="93"/>
      <c r="P1208" s="93"/>
      <c r="Q1208" s="93"/>
      <c r="R1208" s="93"/>
      <c r="S1208" s="93"/>
      <c r="T1208" s="93"/>
      <c r="U1208" s="93"/>
      <c r="V1208" s="93"/>
      <c r="W1208" s="93"/>
      <c r="X1208" s="93"/>
      <c r="Y1208" s="93"/>
      <c r="Z1208" s="93"/>
      <c r="AA1208" s="93"/>
    </row>
    <row r="1209" spans="1:27" ht="14.5">
      <c r="A1209" s="93"/>
      <c r="B1209" s="93"/>
      <c r="C1209" s="93"/>
      <c r="D1209" s="93"/>
      <c r="E1209" s="93"/>
      <c r="F1209" s="93"/>
      <c r="G1209" s="93"/>
      <c r="H1209" s="93"/>
      <c r="I1209" s="93"/>
      <c r="J1209" s="93"/>
      <c r="K1209" s="93"/>
      <c r="L1209" s="93"/>
      <c r="M1209" s="93"/>
      <c r="N1209" s="93"/>
      <c r="O1209" s="93"/>
      <c r="P1209" s="93"/>
      <c r="Q1209" s="93"/>
      <c r="R1209" s="93"/>
      <c r="S1209" s="93"/>
      <c r="T1209" s="93"/>
      <c r="U1209" s="93"/>
      <c r="V1209" s="93"/>
      <c r="W1209" s="93"/>
      <c r="X1209" s="93"/>
      <c r="Y1209" s="93"/>
      <c r="Z1209" s="93"/>
      <c r="AA1209" s="93"/>
    </row>
    <row r="1210" spans="1:27" ht="14.5">
      <c r="A1210" s="93"/>
      <c r="B1210" s="93"/>
      <c r="C1210" s="93"/>
      <c r="D1210" s="93"/>
      <c r="E1210" s="93"/>
      <c r="F1210" s="93"/>
      <c r="G1210" s="93"/>
      <c r="H1210" s="93"/>
      <c r="I1210" s="93"/>
      <c r="J1210" s="93"/>
      <c r="K1210" s="93"/>
      <c r="L1210" s="93"/>
      <c r="M1210" s="93"/>
      <c r="N1210" s="93"/>
      <c r="O1210" s="93"/>
      <c r="P1210" s="93"/>
      <c r="Q1210" s="93"/>
      <c r="R1210" s="93"/>
      <c r="S1210" s="93"/>
      <c r="T1210" s="93"/>
      <c r="U1210" s="93"/>
      <c r="V1210" s="93"/>
      <c r="W1210" s="93"/>
      <c r="X1210" s="93"/>
      <c r="Y1210" s="93"/>
      <c r="Z1210" s="93"/>
      <c r="AA1210" s="93"/>
    </row>
    <row r="1211" spans="1:27" ht="14.5">
      <c r="A1211" s="93"/>
      <c r="B1211" s="93"/>
      <c r="C1211" s="93"/>
      <c r="D1211" s="93"/>
      <c r="E1211" s="93"/>
      <c r="F1211" s="93"/>
      <c r="G1211" s="93"/>
      <c r="H1211" s="93"/>
      <c r="I1211" s="93"/>
      <c r="J1211" s="93"/>
      <c r="K1211" s="93"/>
      <c r="L1211" s="93"/>
      <c r="M1211" s="93"/>
      <c r="N1211" s="93"/>
      <c r="O1211" s="93"/>
      <c r="P1211" s="93"/>
      <c r="Q1211" s="93"/>
      <c r="R1211" s="93"/>
      <c r="S1211" s="93"/>
      <c r="T1211" s="93"/>
      <c r="U1211" s="93"/>
      <c r="V1211" s="93"/>
      <c r="W1211" s="93"/>
      <c r="X1211" s="93"/>
      <c r="Y1211" s="93"/>
      <c r="Z1211" s="93"/>
      <c r="AA1211" s="93"/>
    </row>
    <row r="1212" spans="1:27" ht="14.5">
      <c r="A1212" s="93"/>
      <c r="B1212" s="93"/>
      <c r="C1212" s="93"/>
      <c r="D1212" s="93"/>
      <c r="E1212" s="93"/>
      <c r="F1212" s="93"/>
      <c r="G1212" s="93"/>
      <c r="H1212" s="93"/>
      <c r="I1212" s="93"/>
      <c r="J1212" s="93"/>
      <c r="K1212" s="93"/>
      <c r="L1212" s="93"/>
      <c r="M1212" s="93"/>
      <c r="N1212" s="93"/>
      <c r="O1212" s="93"/>
      <c r="P1212" s="93"/>
      <c r="Q1212" s="93"/>
      <c r="R1212" s="93"/>
      <c r="S1212" s="93"/>
      <c r="T1212" s="93"/>
      <c r="U1212" s="93"/>
      <c r="V1212" s="93"/>
      <c r="W1212" s="93"/>
      <c r="X1212" s="93"/>
      <c r="Y1212" s="93"/>
      <c r="Z1212" s="93"/>
      <c r="AA1212" s="93"/>
    </row>
    <row r="1213" spans="1:27" ht="14.5">
      <c r="A1213" s="93"/>
      <c r="B1213" s="93"/>
      <c r="C1213" s="93"/>
      <c r="D1213" s="93"/>
      <c r="E1213" s="93"/>
      <c r="F1213" s="93"/>
      <c r="G1213" s="93"/>
      <c r="H1213" s="93"/>
      <c r="I1213" s="93"/>
      <c r="J1213" s="93"/>
      <c r="K1213" s="93"/>
      <c r="L1213" s="93"/>
      <c r="M1213" s="93"/>
      <c r="N1213" s="93"/>
      <c r="O1213" s="93"/>
      <c r="P1213" s="93"/>
      <c r="Q1213" s="93"/>
      <c r="R1213" s="93"/>
      <c r="S1213" s="93"/>
      <c r="T1213" s="93"/>
      <c r="U1213" s="93"/>
      <c r="V1213" s="93"/>
      <c r="W1213" s="93"/>
      <c r="X1213" s="93"/>
      <c r="Y1213" s="93"/>
      <c r="Z1213" s="93"/>
      <c r="AA1213" s="93"/>
    </row>
    <row r="1214" spans="1:27" ht="14.5">
      <c r="A1214" s="93"/>
      <c r="B1214" s="93"/>
      <c r="C1214" s="93"/>
      <c r="D1214" s="93"/>
      <c r="E1214" s="93"/>
      <c r="F1214" s="93"/>
      <c r="G1214" s="93"/>
      <c r="H1214" s="93"/>
      <c r="I1214" s="93"/>
      <c r="J1214" s="93"/>
      <c r="K1214" s="93"/>
      <c r="L1214" s="93"/>
      <c r="M1214" s="93"/>
      <c r="N1214" s="93"/>
      <c r="O1214" s="93"/>
      <c r="P1214" s="93"/>
      <c r="Q1214" s="93"/>
      <c r="R1214" s="93"/>
      <c r="S1214" s="93"/>
      <c r="T1214" s="93"/>
      <c r="U1214" s="93"/>
      <c r="V1214" s="93"/>
      <c r="W1214" s="93"/>
      <c r="X1214" s="93"/>
      <c r="Y1214" s="93"/>
      <c r="Z1214" s="93"/>
      <c r="AA1214" s="93"/>
    </row>
    <row r="1215" spans="1:27" ht="14.5">
      <c r="A1215" s="93"/>
      <c r="B1215" s="93"/>
      <c r="C1215" s="93"/>
      <c r="D1215" s="93"/>
      <c r="E1215" s="93"/>
      <c r="F1215" s="93"/>
      <c r="G1215" s="93"/>
      <c r="H1215" s="93"/>
      <c r="I1215" s="93"/>
      <c r="J1215" s="93"/>
      <c r="K1215" s="93"/>
      <c r="L1215" s="93"/>
      <c r="M1215" s="93"/>
      <c r="N1215" s="93"/>
      <c r="O1215" s="93"/>
      <c r="P1215" s="93"/>
      <c r="Q1215" s="93"/>
      <c r="R1215" s="93"/>
      <c r="S1215" s="93"/>
      <c r="T1215" s="93"/>
      <c r="U1215" s="93"/>
      <c r="V1215" s="93"/>
      <c r="W1215" s="93"/>
      <c r="X1215" s="93"/>
      <c r="Y1215" s="93"/>
      <c r="Z1215" s="93"/>
      <c r="AA1215" s="93"/>
    </row>
    <row r="1216" spans="1:27" ht="14.5">
      <c r="A1216" s="93"/>
      <c r="B1216" s="93"/>
      <c r="C1216" s="93"/>
      <c r="D1216" s="93"/>
      <c r="E1216" s="93"/>
      <c r="F1216" s="93"/>
      <c r="G1216" s="93"/>
      <c r="H1216" s="93"/>
      <c r="I1216" s="93"/>
      <c r="J1216" s="93"/>
      <c r="K1216" s="93"/>
      <c r="L1216" s="93"/>
      <c r="M1216" s="93"/>
      <c r="N1216" s="93"/>
      <c r="O1216" s="93"/>
      <c r="P1216" s="93"/>
      <c r="Q1216" s="93"/>
      <c r="R1216" s="93"/>
      <c r="S1216" s="93"/>
      <c r="T1216" s="93"/>
      <c r="U1216" s="93"/>
      <c r="V1216" s="93"/>
      <c r="W1216" s="93"/>
      <c r="X1216" s="93"/>
      <c r="Y1216" s="93"/>
      <c r="Z1216" s="93"/>
      <c r="AA1216" s="93"/>
    </row>
    <row r="1217" spans="1:27" ht="14.5">
      <c r="A1217" s="93"/>
      <c r="B1217" s="93"/>
      <c r="C1217" s="93"/>
      <c r="D1217" s="93"/>
      <c r="E1217" s="93"/>
      <c r="F1217" s="93"/>
      <c r="G1217" s="93"/>
      <c r="H1217" s="93"/>
      <c r="I1217" s="93"/>
      <c r="J1217" s="93"/>
      <c r="K1217" s="93"/>
      <c r="L1217" s="93"/>
      <c r="M1217" s="93"/>
      <c r="N1217" s="93"/>
      <c r="O1217" s="93"/>
      <c r="P1217" s="93"/>
      <c r="Q1217" s="93"/>
      <c r="R1217" s="93"/>
      <c r="S1217" s="93"/>
      <c r="T1217" s="93"/>
      <c r="U1217" s="93"/>
      <c r="V1217" s="93"/>
      <c r="W1217" s="93"/>
      <c r="X1217" s="93"/>
      <c r="Y1217" s="93"/>
      <c r="Z1217" s="93"/>
      <c r="AA1217" s="93"/>
    </row>
    <row r="1218" spans="1:27" ht="14.5">
      <c r="A1218" s="93"/>
      <c r="B1218" s="93"/>
      <c r="C1218" s="93"/>
      <c r="D1218" s="93"/>
      <c r="E1218" s="93"/>
      <c r="F1218" s="93"/>
      <c r="G1218" s="93"/>
      <c r="H1218" s="93"/>
      <c r="I1218" s="93"/>
      <c r="J1218" s="93"/>
      <c r="K1218" s="93"/>
      <c r="L1218" s="93"/>
      <c r="M1218" s="93"/>
      <c r="N1218" s="93"/>
      <c r="O1218" s="93"/>
      <c r="P1218" s="93"/>
      <c r="Q1218" s="93"/>
      <c r="R1218" s="93"/>
      <c r="S1218" s="93"/>
      <c r="T1218" s="93"/>
      <c r="U1218" s="93"/>
      <c r="V1218" s="93"/>
      <c r="W1218" s="93"/>
      <c r="X1218" s="93"/>
      <c r="Y1218" s="93"/>
      <c r="Z1218" s="93"/>
      <c r="AA1218" s="93"/>
    </row>
    <row r="1219" spans="1:27" ht="14.5">
      <c r="A1219" s="93"/>
      <c r="B1219" s="93"/>
      <c r="C1219" s="93"/>
      <c r="D1219" s="93"/>
      <c r="E1219" s="93"/>
      <c r="F1219" s="93"/>
      <c r="G1219" s="93"/>
      <c r="H1219" s="93"/>
      <c r="I1219" s="93"/>
      <c r="J1219" s="93"/>
      <c r="K1219" s="93"/>
      <c r="L1219" s="93"/>
      <c r="M1219" s="93"/>
      <c r="N1219" s="93"/>
      <c r="O1219" s="93"/>
      <c r="P1219" s="93"/>
      <c r="Q1219" s="93"/>
      <c r="R1219" s="93"/>
      <c r="S1219" s="93"/>
      <c r="T1219" s="93"/>
      <c r="U1219" s="93"/>
      <c r="V1219" s="93"/>
      <c r="W1219" s="93"/>
      <c r="X1219" s="93"/>
      <c r="Y1219" s="93"/>
      <c r="Z1219" s="93"/>
      <c r="AA1219" s="93"/>
    </row>
    <row r="1220" spans="1:27" ht="14.5">
      <c r="A1220" s="93"/>
      <c r="B1220" s="93"/>
      <c r="C1220" s="93"/>
      <c r="D1220" s="93"/>
      <c r="E1220" s="93"/>
      <c r="F1220" s="93"/>
      <c r="G1220" s="93"/>
      <c r="H1220" s="93"/>
      <c r="I1220" s="93"/>
      <c r="J1220" s="93"/>
      <c r="K1220" s="93"/>
      <c r="L1220" s="93"/>
      <c r="M1220" s="93"/>
      <c r="N1220" s="93"/>
      <c r="O1220" s="93"/>
      <c r="P1220" s="93"/>
      <c r="Q1220" s="93"/>
      <c r="R1220" s="93"/>
      <c r="S1220" s="93"/>
      <c r="T1220" s="93"/>
      <c r="U1220" s="93"/>
      <c r="V1220" s="93"/>
      <c r="W1220" s="93"/>
      <c r="X1220" s="93"/>
      <c r="Y1220" s="93"/>
      <c r="Z1220" s="93"/>
      <c r="AA1220" s="93"/>
    </row>
    <row r="1221" spans="1:27" ht="14.5">
      <c r="A1221" s="93"/>
      <c r="B1221" s="93"/>
      <c r="C1221" s="93"/>
      <c r="D1221" s="93"/>
      <c r="E1221" s="93"/>
      <c r="F1221" s="93"/>
      <c r="G1221" s="93"/>
      <c r="H1221" s="93"/>
      <c r="I1221" s="93"/>
      <c r="J1221" s="93"/>
      <c r="K1221" s="93"/>
      <c r="L1221" s="93"/>
      <c r="M1221" s="93"/>
      <c r="N1221" s="93"/>
      <c r="O1221" s="93"/>
      <c r="P1221" s="93"/>
      <c r="Q1221" s="93"/>
      <c r="R1221" s="93"/>
      <c r="S1221" s="93"/>
      <c r="T1221" s="93"/>
      <c r="U1221" s="93"/>
      <c r="V1221" s="93"/>
      <c r="W1221" s="93"/>
      <c r="X1221" s="93"/>
      <c r="Y1221" s="93"/>
      <c r="Z1221" s="93"/>
      <c r="AA1221" s="93"/>
    </row>
    <row r="1222" spans="1:27" ht="14.5">
      <c r="A1222" s="93"/>
      <c r="B1222" s="93"/>
      <c r="C1222" s="93"/>
      <c r="D1222" s="93"/>
      <c r="E1222" s="93"/>
      <c r="F1222" s="93"/>
      <c r="G1222" s="93"/>
      <c r="H1222" s="93"/>
      <c r="I1222" s="93"/>
      <c r="J1222" s="93"/>
      <c r="K1222" s="93"/>
      <c r="L1222" s="93"/>
      <c r="M1222" s="93"/>
      <c r="N1222" s="93"/>
      <c r="O1222" s="93"/>
      <c r="P1222" s="93"/>
      <c r="Q1222" s="93"/>
      <c r="R1222" s="93"/>
      <c r="S1222" s="93"/>
      <c r="T1222" s="93"/>
      <c r="U1222" s="93"/>
      <c r="V1222" s="93"/>
      <c r="W1222" s="93"/>
      <c r="X1222" s="93"/>
      <c r="Y1222" s="93"/>
      <c r="Z1222" s="93"/>
      <c r="AA1222" s="93"/>
    </row>
    <row r="1223" spans="1:27" ht="14.5">
      <c r="A1223" s="93"/>
      <c r="B1223" s="93"/>
      <c r="C1223" s="93"/>
      <c r="D1223" s="93"/>
      <c r="E1223" s="93"/>
      <c r="F1223" s="93"/>
      <c r="G1223" s="93"/>
      <c r="H1223" s="93"/>
      <c r="I1223" s="93"/>
      <c r="J1223" s="93"/>
      <c r="K1223" s="93"/>
      <c r="L1223" s="93"/>
      <c r="M1223" s="93"/>
      <c r="N1223" s="93"/>
      <c r="O1223" s="93"/>
      <c r="P1223" s="93"/>
      <c r="Q1223" s="93"/>
      <c r="R1223" s="93"/>
      <c r="S1223" s="93"/>
      <c r="T1223" s="93"/>
      <c r="U1223" s="93"/>
      <c r="V1223" s="93"/>
      <c r="W1223" s="93"/>
      <c r="X1223" s="93"/>
      <c r="Y1223" s="93"/>
      <c r="Z1223" s="93"/>
      <c r="AA1223" s="93"/>
    </row>
    <row r="1224" spans="1:27" ht="14.5">
      <c r="A1224" s="93"/>
      <c r="B1224" s="93"/>
      <c r="C1224" s="93"/>
      <c r="D1224" s="93"/>
      <c r="E1224" s="93"/>
      <c r="F1224" s="93"/>
      <c r="G1224" s="93"/>
      <c r="H1224" s="93"/>
      <c r="I1224" s="93"/>
      <c r="J1224" s="93"/>
      <c r="K1224" s="93"/>
      <c r="L1224" s="93"/>
      <c r="M1224" s="93"/>
      <c r="N1224" s="93"/>
      <c r="O1224" s="93"/>
      <c r="P1224" s="93"/>
      <c r="Q1224" s="93"/>
      <c r="R1224" s="93"/>
      <c r="S1224" s="93"/>
      <c r="T1224" s="93"/>
      <c r="U1224" s="93"/>
      <c r="V1224" s="93"/>
      <c r="W1224" s="93"/>
      <c r="X1224" s="93"/>
      <c r="Y1224" s="93"/>
      <c r="Z1224" s="93"/>
      <c r="AA1224" s="93"/>
    </row>
    <row r="1225" spans="1:27" ht="14.5">
      <c r="A1225" s="93"/>
      <c r="B1225" s="93"/>
      <c r="C1225" s="93"/>
      <c r="D1225" s="93"/>
      <c r="E1225" s="93"/>
      <c r="F1225" s="93"/>
      <c r="G1225" s="93"/>
      <c r="H1225" s="93"/>
      <c r="I1225" s="93"/>
      <c r="J1225" s="93"/>
      <c r="K1225" s="93"/>
      <c r="L1225" s="93"/>
      <c r="M1225" s="93"/>
      <c r="N1225" s="93"/>
      <c r="O1225" s="93"/>
      <c r="P1225" s="93"/>
      <c r="Q1225" s="93"/>
      <c r="R1225" s="93"/>
      <c r="S1225" s="93"/>
      <c r="T1225" s="93"/>
      <c r="U1225" s="93"/>
      <c r="V1225" s="93"/>
      <c r="W1225" s="93"/>
      <c r="X1225" s="93"/>
      <c r="Y1225" s="93"/>
      <c r="Z1225" s="93"/>
      <c r="AA1225" s="93"/>
    </row>
    <row r="1226" spans="1:27" ht="14.5">
      <c r="A1226" s="93"/>
      <c r="B1226" s="93"/>
      <c r="C1226" s="93"/>
      <c r="D1226" s="93"/>
      <c r="E1226" s="93"/>
      <c r="F1226" s="93"/>
      <c r="G1226" s="93"/>
      <c r="H1226" s="93"/>
      <c r="I1226" s="93"/>
      <c r="J1226" s="93"/>
      <c r="K1226" s="93"/>
      <c r="L1226" s="93"/>
      <c r="M1226" s="93"/>
      <c r="N1226" s="93"/>
      <c r="O1226" s="93"/>
      <c r="P1226" s="93"/>
      <c r="Q1226" s="93"/>
      <c r="R1226" s="93"/>
      <c r="S1226" s="93"/>
      <c r="T1226" s="93"/>
      <c r="U1226" s="93"/>
      <c r="V1226" s="93"/>
      <c r="W1226" s="93"/>
      <c r="X1226" s="93"/>
      <c r="Y1226" s="93"/>
      <c r="Z1226" s="93"/>
      <c r="AA1226" s="93"/>
    </row>
    <row r="1227" spans="1:27" ht="14.5">
      <c r="A1227" s="93"/>
      <c r="B1227" s="93"/>
      <c r="C1227" s="93"/>
      <c r="D1227" s="93"/>
      <c r="E1227" s="93"/>
      <c r="F1227" s="93"/>
      <c r="G1227" s="93"/>
      <c r="H1227" s="93"/>
      <c r="I1227" s="93"/>
      <c r="J1227" s="93"/>
      <c r="K1227" s="93"/>
      <c r="L1227" s="93"/>
      <c r="M1227" s="93"/>
      <c r="N1227" s="93"/>
      <c r="O1227" s="93"/>
      <c r="P1227" s="93"/>
      <c r="Q1227" s="93"/>
      <c r="R1227" s="93"/>
      <c r="S1227" s="93"/>
      <c r="T1227" s="93"/>
      <c r="U1227" s="93"/>
      <c r="V1227" s="93"/>
      <c r="W1227" s="93"/>
      <c r="X1227" s="93"/>
      <c r="Y1227" s="93"/>
      <c r="Z1227" s="93"/>
      <c r="AA1227" s="93"/>
    </row>
    <row r="1228" spans="1:27" ht="14.5">
      <c r="A1228" s="93"/>
      <c r="B1228" s="93"/>
      <c r="C1228" s="93"/>
      <c r="D1228" s="93"/>
      <c r="E1228" s="93"/>
      <c r="F1228" s="93"/>
      <c r="G1228" s="93"/>
      <c r="H1228" s="93"/>
      <c r="I1228" s="93"/>
      <c r="J1228" s="93"/>
      <c r="K1228" s="93"/>
      <c r="L1228" s="93"/>
      <c r="M1228" s="93"/>
      <c r="N1228" s="93"/>
      <c r="O1228" s="93"/>
      <c r="P1228" s="93"/>
      <c r="Q1228" s="93"/>
      <c r="R1228" s="93"/>
      <c r="S1228" s="93"/>
      <c r="T1228" s="93"/>
      <c r="U1228" s="93"/>
      <c r="V1228" s="93"/>
      <c r="W1228" s="93"/>
      <c r="X1228" s="93"/>
      <c r="Y1228" s="93"/>
      <c r="Z1228" s="93"/>
      <c r="AA1228" s="93"/>
    </row>
    <row r="1229" spans="1:27" ht="14.5">
      <c r="A1229" s="93"/>
      <c r="B1229" s="93"/>
      <c r="C1229" s="93"/>
      <c r="D1229" s="93"/>
      <c r="E1229" s="93"/>
      <c r="F1229" s="93"/>
      <c r="G1229" s="93"/>
      <c r="H1229" s="93"/>
      <c r="I1229" s="93"/>
      <c r="J1229" s="93"/>
      <c r="K1229" s="93"/>
      <c r="L1229" s="93"/>
      <c r="M1229" s="93"/>
      <c r="N1229" s="93"/>
      <c r="O1229" s="93"/>
      <c r="P1229" s="93"/>
      <c r="Q1229" s="93"/>
      <c r="R1229" s="93"/>
      <c r="S1229" s="93"/>
      <c r="T1229" s="93"/>
      <c r="U1229" s="93"/>
      <c r="V1229" s="93"/>
      <c r="W1229" s="93"/>
      <c r="X1229" s="93"/>
      <c r="Y1229" s="93"/>
      <c r="Z1229" s="93"/>
      <c r="AA1229" s="93"/>
    </row>
    <row r="1230" spans="1:27" ht="14.5">
      <c r="A1230" s="93"/>
      <c r="B1230" s="93"/>
      <c r="C1230" s="93"/>
      <c r="D1230" s="93"/>
      <c r="E1230" s="93"/>
      <c r="F1230" s="93"/>
      <c r="G1230" s="93"/>
      <c r="H1230" s="93"/>
      <c r="I1230" s="93"/>
      <c r="J1230" s="93"/>
      <c r="K1230" s="93"/>
      <c r="L1230" s="93"/>
      <c r="M1230" s="93"/>
      <c r="N1230" s="93"/>
      <c r="O1230" s="93"/>
      <c r="P1230" s="93"/>
      <c r="Q1230" s="93"/>
      <c r="R1230" s="93"/>
      <c r="S1230" s="93"/>
      <c r="T1230" s="93"/>
      <c r="U1230" s="93"/>
      <c r="V1230" s="93"/>
      <c r="W1230" s="93"/>
      <c r="X1230" s="93"/>
      <c r="Y1230" s="93"/>
      <c r="Z1230" s="93"/>
      <c r="AA1230" s="93"/>
    </row>
    <row r="1231" spans="1:27" ht="14.5">
      <c r="A1231" s="93"/>
      <c r="B1231" s="93"/>
      <c r="C1231" s="93"/>
      <c r="D1231" s="93"/>
      <c r="E1231" s="93"/>
      <c r="F1231" s="93"/>
      <c r="G1231" s="93"/>
      <c r="H1231" s="93"/>
      <c r="I1231" s="93"/>
      <c r="J1231" s="93"/>
      <c r="K1231" s="93"/>
      <c r="L1231" s="93"/>
      <c r="M1231" s="93"/>
      <c r="N1231" s="93"/>
      <c r="O1231" s="93"/>
      <c r="P1231" s="93"/>
      <c r="Q1231" s="93"/>
      <c r="R1231" s="93"/>
      <c r="S1231" s="93"/>
      <c r="T1231" s="93"/>
      <c r="U1231" s="93"/>
      <c r="V1231" s="93"/>
      <c r="W1231" s="93"/>
      <c r="X1231" s="93"/>
      <c r="Y1231" s="93"/>
      <c r="Z1231" s="93"/>
      <c r="AA1231" s="93"/>
    </row>
    <row r="1232" spans="1:27" ht="14.5">
      <c r="A1232" s="93"/>
      <c r="B1232" s="93"/>
      <c r="C1232" s="93"/>
      <c r="D1232" s="93"/>
      <c r="E1232" s="93"/>
      <c r="F1232" s="93"/>
      <c r="G1232" s="93"/>
      <c r="H1232" s="93"/>
      <c r="I1232" s="93"/>
      <c r="J1232" s="93"/>
      <c r="K1232" s="93"/>
      <c r="L1232" s="93"/>
      <c r="M1232" s="93"/>
      <c r="N1232" s="93"/>
      <c r="O1232" s="93"/>
      <c r="P1232" s="93"/>
      <c r="Q1232" s="93"/>
      <c r="R1232" s="93"/>
      <c r="S1232" s="93"/>
      <c r="T1232" s="93"/>
      <c r="U1232" s="93"/>
      <c r="V1232" s="93"/>
      <c r="W1232" s="93"/>
      <c r="X1232" s="93"/>
      <c r="Y1232" s="93"/>
      <c r="Z1232" s="93"/>
      <c r="AA1232" s="93"/>
    </row>
    <row r="1233" spans="1:27" ht="14.5">
      <c r="A1233" s="93"/>
      <c r="B1233" s="93"/>
      <c r="C1233" s="93"/>
      <c r="D1233" s="93"/>
      <c r="E1233" s="93"/>
      <c r="F1233" s="93"/>
      <c r="G1233" s="93"/>
      <c r="H1233" s="93"/>
      <c r="I1233" s="93"/>
      <c r="J1233" s="93"/>
      <c r="K1233" s="93"/>
      <c r="L1233" s="93"/>
      <c r="M1233" s="93"/>
      <c r="N1233" s="93"/>
      <c r="O1233" s="93"/>
      <c r="P1233" s="93"/>
      <c r="Q1233" s="93"/>
      <c r="R1233" s="93"/>
      <c r="S1233" s="93"/>
      <c r="T1233" s="93"/>
      <c r="U1233" s="93"/>
      <c r="V1233" s="93"/>
      <c r="W1233" s="93"/>
      <c r="X1233" s="93"/>
      <c r="Y1233" s="93"/>
      <c r="Z1233" s="93"/>
      <c r="AA1233" s="93"/>
    </row>
    <row r="1234" spans="1:27" ht="14.5">
      <c r="A1234" s="93"/>
      <c r="B1234" s="93"/>
      <c r="C1234" s="93"/>
      <c r="D1234" s="93"/>
      <c r="E1234" s="93"/>
      <c r="F1234" s="93"/>
      <c r="G1234" s="93"/>
      <c r="H1234" s="93"/>
      <c r="I1234" s="93"/>
      <c r="J1234" s="93"/>
      <c r="K1234" s="93"/>
      <c r="L1234" s="93"/>
      <c r="M1234" s="93"/>
      <c r="N1234" s="93"/>
      <c r="O1234" s="93"/>
      <c r="P1234" s="93"/>
      <c r="Q1234" s="93"/>
      <c r="R1234" s="93"/>
      <c r="S1234" s="93"/>
      <c r="T1234" s="93"/>
      <c r="U1234" s="93"/>
      <c r="V1234" s="93"/>
      <c r="W1234" s="93"/>
      <c r="X1234" s="93"/>
      <c r="Y1234" s="93"/>
      <c r="Z1234" s="93"/>
      <c r="AA1234" s="93"/>
    </row>
    <row r="1235" spans="1:27" ht="14.5">
      <c r="A1235" s="93"/>
      <c r="B1235" s="93"/>
      <c r="C1235" s="93"/>
      <c r="D1235" s="93"/>
      <c r="E1235" s="93"/>
      <c r="F1235" s="93"/>
      <c r="G1235" s="93"/>
      <c r="H1235" s="93"/>
      <c r="I1235" s="93"/>
      <c r="J1235" s="93"/>
      <c r="K1235" s="93"/>
      <c r="L1235" s="93"/>
      <c r="M1235" s="93"/>
      <c r="N1235" s="93"/>
      <c r="O1235" s="93"/>
      <c r="P1235" s="93"/>
      <c r="Q1235" s="93"/>
      <c r="R1235" s="93"/>
      <c r="S1235" s="93"/>
      <c r="T1235" s="93"/>
      <c r="U1235" s="93"/>
      <c r="V1235" s="93"/>
      <c r="W1235" s="93"/>
      <c r="X1235" s="93"/>
      <c r="Y1235" s="93"/>
      <c r="Z1235" s="93"/>
      <c r="AA1235" s="93"/>
    </row>
    <row r="1236" spans="1:27" ht="14.5">
      <c r="A1236" s="93"/>
      <c r="B1236" s="93"/>
      <c r="C1236" s="93"/>
      <c r="D1236" s="93"/>
      <c r="E1236" s="93"/>
      <c r="F1236" s="93"/>
      <c r="G1236" s="93"/>
      <c r="H1236" s="93"/>
      <c r="I1236" s="93"/>
      <c r="J1236" s="93"/>
      <c r="K1236" s="93"/>
      <c r="L1236" s="93"/>
      <c r="M1236" s="93"/>
      <c r="N1236" s="93"/>
      <c r="O1236" s="93"/>
      <c r="P1236" s="93"/>
      <c r="Q1236" s="93"/>
      <c r="R1236" s="93"/>
      <c r="S1236" s="93"/>
      <c r="T1236" s="93"/>
      <c r="U1236" s="93"/>
      <c r="V1236" s="93"/>
      <c r="W1236" s="93"/>
      <c r="X1236" s="93"/>
      <c r="Y1236" s="93"/>
      <c r="Z1236" s="93"/>
      <c r="AA1236" s="93"/>
    </row>
    <row r="1237" spans="1:27" ht="14.5">
      <c r="A1237" s="93"/>
      <c r="B1237" s="93"/>
      <c r="C1237" s="93"/>
      <c r="D1237" s="93"/>
      <c r="E1237" s="93"/>
      <c r="F1237" s="93"/>
      <c r="G1237" s="93"/>
      <c r="H1237" s="93"/>
      <c r="I1237" s="93"/>
      <c r="J1237" s="93"/>
      <c r="K1237" s="93"/>
      <c r="L1237" s="93"/>
      <c r="M1237" s="93"/>
      <c r="N1237" s="93"/>
      <c r="O1237" s="93"/>
      <c r="P1237" s="93"/>
      <c r="Q1237" s="93"/>
      <c r="R1237" s="93"/>
      <c r="S1237" s="93"/>
      <c r="T1237" s="93"/>
      <c r="U1237" s="93"/>
      <c r="V1237" s="93"/>
      <c r="W1237" s="93"/>
      <c r="X1237" s="93"/>
      <c r="Y1237" s="93"/>
      <c r="Z1237" s="93"/>
      <c r="AA1237" s="93"/>
    </row>
    <row r="1238" spans="1:27" ht="14.5">
      <c r="A1238" s="93"/>
      <c r="B1238" s="93"/>
      <c r="C1238" s="93"/>
      <c r="D1238" s="93"/>
      <c r="E1238" s="93"/>
      <c r="F1238" s="93"/>
      <c r="G1238" s="93"/>
      <c r="H1238" s="93"/>
      <c r="I1238" s="93"/>
      <c r="J1238" s="93"/>
      <c r="K1238" s="93"/>
      <c r="L1238" s="93"/>
      <c r="M1238" s="93"/>
      <c r="N1238" s="93"/>
      <c r="O1238" s="93"/>
      <c r="P1238" s="93"/>
      <c r="Q1238" s="93"/>
      <c r="R1238" s="93"/>
      <c r="S1238" s="93"/>
      <c r="T1238" s="93"/>
      <c r="U1238" s="93"/>
      <c r="V1238" s="93"/>
      <c r="W1238" s="93"/>
      <c r="X1238" s="93"/>
      <c r="Y1238" s="93"/>
      <c r="Z1238" s="93"/>
      <c r="AA1238" s="93"/>
    </row>
    <row r="1239" spans="1:27" ht="14.5">
      <c r="A1239" s="93"/>
      <c r="B1239" s="93"/>
      <c r="C1239" s="93"/>
      <c r="D1239" s="93"/>
      <c r="E1239" s="93"/>
      <c r="F1239" s="93"/>
      <c r="G1239" s="93"/>
      <c r="H1239" s="93"/>
      <c r="I1239" s="93"/>
      <c r="J1239" s="93"/>
      <c r="K1239" s="93"/>
      <c r="L1239" s="93"/>
      <c r="M1239" s="93"/>
      <c r="N1239" s="93"/>
      <c r="O1239" s="93"/>
      <c r="P1239" s="93"/>
      <c r="Q1239" s="93"/>
      <c r="R1239" s="93"/>
      <c r="S1239" s="93"/>
      <c r="T1239" s="93"/>
      <c r="U1239" s="93"/>
      <c r="V1239" s="93"/>
      <c r="W1239" s="93"/>
      <c r="X1239" s="93"/>
      <c r="Y1239" s="93"/>
      <c r="Z1239" s="93"/>
      <c r="AA1239" s="93"/>
    </row>
    <row r="1240" spans="1:27" ht="14.5">
      <c r="A1240" s="93"/>
      <c r="B1240" s="93"/>
      <c r="C1240" s="93"/>
      <c r="D1240" s="93"/>
      <c r="E1240" s="93"/>
      <c r="F1240" s="93"/>
      <c r="G1240" s="93"/>
      <c r="H1240" s="93"/>
      <c r="I1240" s="93"/>
      <c r="J1240" s="93"/>
      <c r="K1240" s="93"/>
      <c r="L1240" s="93"/>
      <c r="M1240" s="93"/>
      <c r="N1240" s="93"/>
      <c r="O1240" s="93"/>
      <c r="P1240" s="93"/>
      <c r="Q1240" s="93"/>
      <c r="R1240" s="93"/>
      <c r="S1240" s="93"/>
      <c r="T1240" s="93"/>
      <c r="U1240" s="93"/>
      <c r="V1240" s="93"/>
      <c r="W1240" s="93"/>
      <c r="X1240" s="93"/>
      <c r="Y1240" s="93"/>
      <c r="Z1240" s="93"/>
      <c r="AA1240" s="93"/>
    </row>
    <row r="1241" spans="1:27" ht="14.5">
      <c r="A1241" s="93"/>
      <c r="B1241" s="93"/>
      <c r="C1241" s="93"/>
      <c r="D1241" s="93"/>
      <c r="E1241" s="93"/>
      <c r="F1241" s="93"/>
      <c r="G1241" s="93"/>
      <c r="H1241" s="93"/>
      <c r="I1241" s="93"/>
      <c r="J1241" s="93"/>
      <c r="K1241" s="93"/>
      <c r="L1241" s="93"/>
      <c r="M1241" s="93"/>
      <c r="N1241" s="93"/>
      <c r="O1241" s="93"/>
      <c r="P1241" s="93"/>
      <c r="Q1241" s="93"/>
      <c r="R1241" s="93"/>
      <c r="S1241" s="93"/>
      <c r="T1241" s="93"/>
      <c r="U1241" s="93"/>
      <c r="V1241" s="93"/>
      <c r="W1241" s="93"/>
      <c r="X1241" s="93"/>
      <c r="Y1241" s="93"/>
      <c r="Z1241" s="93"/>
      <c r="AA1241" s="93"/>
    </row>
    <row r="1242" spans="1:27" ht="14.5">
      <c r="A1242" s="93"/>
      <c r="B1242" s="93"/>
      <c r="C1242" s="93"/>
      <c r="D1242" s="93"/>
      <c r="E1242" s="93"/>
      <c r="F1242" s="93"/>
      <c r="G1242" s="93"/>
      <c r="H1242" s="93"/>
      <c r="I1242" s="93"/>
      <c r="J1242" s="93"/>
      <c r="K1242" s="93"/>
      <c r="L1242" s="93"/>
      <c r="M1242" s="93"/>
      <c r="N1242" s="93"/>
      <c r="O1242" s="93"/>
      <c r="P1242" s="93"/>
      <c r="Q1242" s="93"/>
      <c r="R1242" s="93"/>
      <c r="S1242" s="93"/>
      <c r="T1242" s="93"/>
      <c r="U1242" s="93"/>
      <c r="V1242" s="93"/>
      <c r="W1242" s="93"/>
      <c r="X1242" s="93"/>
      <c r="Y1242" s="93"/>
      <c r="Z1242" s="93"/>
      <c r="AA1242" s="93"/>
    </row>
    <row r="1243" spans="1:27" ht="14.5">
      <c r="A1243" s="93"/>
      <c r="B1243" s="93"/>
      <c r="C1243" s="93"/>
      <c r="D1243" s="93"/>
      <c r="E1243" s="93"/>
      <c r="F1243" s="93"/>
      <c r="G1243" s="93"/>
      <c r="H1243" s="93"/>
      <c r="I1243" s="93"/>
      <c r="J1243" s="93"/>
      <c r="K1243" s="93"/>
      <c r="L1243" s="93"/>
      <c r="M1243" s="93"/>
      <c r="N1243" s="93"/>
      <c r="O1243" s="93"/>
      <c r="P1243" s="93"/>
      <c r="Q1243" s="93"/>
      <c r="R1243" s="93"/>
      <c r="S1243" s="93"/>
      <c r="T1243" s="93"/>
      <c r="U1243" s="93"/>
      <c r="V1243" s="93"/>
      <c r="W1243" s="93"/>
      <c r="X1243" s="93"/>
      <c r="Y1243" s="93"/>
      <c r="Z1243" s="93"/>
      <c r="AA1243" s="93"/>
    </row>
    <row r="1244" spans="1:27" ht="14.5">
      <c r="A1244" s="93"/>
      <c r="B1244" s="93"/>
      <c r="C1244" s="93"/>
      <c r="D1244" s="93"/>
      <c r="E1244" s="93"/>
      <c r="F1244" s="93"/>
      <c r="G1244" s="93"/>
      <c r="H1244" s="93"/>
      <c r="I1244" s="93"/>
      <c r="J1244" s="93"/>
      <c r="K1244" s="93"/>
      <c r="L1244" s="93"/>
      <c r="M1244" s="93"/>
      <c r="N1244" s="93"/>
      <c r="O1244" s="93"/>
      <c r="P1244" s="93"/>
      <c r="Q1244" s="93"/>
      <c r="R1244" s="93"/>
      <c r="S1244" s="93"/>
      <c r="T1244" s="93"/>
      <c r="U1244" s="93"/>
      <c r="V1244" s="93"/>
      <c r="W1244" s="93"/>
      <c r="X1244" s="93"/>
      <c r="Y1244" s="93"/>
      <c r="Z1244" s="93"/>
      <c r="AA1244" s="93"/>
    </row>
    <row r="1245" spans="1:27" ht="14.5">
      <c r="A1245" s="93"/>
      <c r="B1245" s="93"/>
      <c r="C1245" s="93"/>
      <c r="D1245" s="93"/>
      <c r="E1245" s="93"/>
      <c r="F1245" s="93"/>
      <c r="G1245" s="93"/>
      <c r="H1245" s="93"/>
      <c r="I1245" s="93"/>
      <c r="J1245" s="93"/>
      <c r="K1245" s="93"/>
      <c r="L1245" s="93"/>
      <c r="M1245" s="93"/>
      <c r="N1245" s="93"/>
      <c r="O1245" s="93"/>
      <c r="P1245" s="93"/>
      <c r="Q1245" s="93"/>
      <c r="R1245" s="93"/>
      <c r="S1245" s="93"/>
      <c r="T1245" s="93"/>
      <c r="U1245" s="93"/>
      <c r="V1245" s="93"/>
      <c r="W1245" s="93"/>
      <c r="X1245" s="93"/>
      <c r="Y1245" s="93"/>
      <c r="Z1245" s="93"/>
      <c r="AA1245" s="93"/>
    </row>
    <row r="1246" spans="1:27" ht="14.5">
      <c r="A1246" s="93"/>
      <c r="B1246" s="93"/>
      <c r="C1246" s="93"/>
      <c r="D1246" s="93"/>
      <c r="E1246" s="93"/>
      <c r="F1246" s="93"/>
      <c r="G1246" s="93"/>
      <c r="H1246" s="93"/>
      <c r="I1246" s="93"/>
      <c r="J1246" s="93"/>
      <c r="K1246" s="93"/>
      <c r="L1246" s="93"/>
      <c r="M1246" s="93"/>
      <c r="N1246" s="93"/>
      <c r="O1246" s="93"/>
      <c r="P1246" s="93"/>
      <c r="Q1246" s="93"/>
      <c r="R1246" s="93"/>
      <c r="S1246" s="93"/>
      <c r="T1246" s="93"/>
      <c r="U1246" s="93"/>
      <c r="V1246" s="93"/>
      <c r="W1246" s="93"/>
      <c r="X1246" s="93"/>
      <c r="Y1246" s="93"/>
      <c r="Z1246" s="93"/>
      <c r="AA1246" s="93"/>
    </row>
    <row r="1247" spans="1:27" ht="14.5">
      <c r="A1247" s="93"/>
      <c r="B1247" s="93"/>
      <c r="C1247" s="93"/>
      <c r="D1247" s="93"/>
      <c r="E1247" s="93"/>
      <c r="F1247" s="93"/>
      <c r="G1247" s="93"/>
      <c r="H1247" s="93"/>
      <c r="I1247" s="93"/>
      <c r="J1247" s="93"/>
      <c r="K1247" s="93"/>
      <c r="L1247" s="93"/>
      <c r="M1247" s="93"/>
      <c r="N1247" s="93"/>
      <c r="O1247" s="93"/>
      <c r="P1247" s="93"/>
      <c r="Q1247" s="93"/>
      <c r="R1247" s="93"/>
      <c r="S1247" s="93"/>
      <c r="T1247" s="93"/>
      <c r="U1247" s="93"/>
      <c r="V1247" s="93"/>
      <c r="W1247" s="93"/>
      <c r="X1247" s="93"/>
      <c r="Y1247" s="93"/>
      <c r="Z1247" s="93"/>
      <c r="AA1247" s="93"/>
    </row>
    <row r="1248" spans="1:27" ht="14.5">
      <c r="A1248" s="93"/>
      <c r="B1248" s="93"/>
      <c r="C1248" s="93"/>
      <c r="D1248" s="93"/>
      <c r="E1248" s="93"/>
      <c r="F1248" s="93"/>
      <c r="G1248" s="93"/>
      <c r="H1248" s="93"/>
      <c r="I1248" s="93"/>
      <c r="J1248" s="93"/>
      <c r="K1248" s="93"/>
      <c r="L1248" s="93"/>
      <c r="M1248" s="93"/>
      <c r="N1248" s="93"/>
      <c r="O1248" s="93"/>
      <c r="P1248" s="93"/>
      <c r="Q1248" s="93"/>
      <c r="R1248" s="93"/>
      <c r="S1248" s="93"/>
      <c r="T1248" s="93"/>
      <c r="U1248" s="93"/>
      <c r="V1248" s="93"/>
      <c r="W1248" s="93"/>
      <c r="X1248" s="93"/>
      <c r="Y1248" s="93"/>
      <c r="Z1248" s="93"/>
      <c r="AA1248" s="93"/>
    </row>
    <row r="1249" spans="1:27" ht="14.5">
      <c r="A1249" s="93"/>
      <c r="B1249" s="93"/>
      <c r="C1249" s="93"/>
      <c r="D1249" s="93"/>
      <c r="E1249" s="93"/>
      <c r="F1249" s="93"/>
      <c r="G1249" s="93"/>
      <c r="H1249" s="93"/>
      <c r="I1249" s="93"/>
      <c r="J1249" s="93"/>
      <c r="K1249" s="93"/>
      <c r="L1249" s="93"/>
      <c r="M1249" s="93"/>
      <c r="N1249" s="93"/>
      <c r="O1249" s="93"/>
      <c r="P1249" s="93"/>
      <c r="Q1249" s="93"/>
      <c r="R1249" s="93"/>
      <c r="S1249" s="93"/>
      <c r="T1249" s="93"/>
      <c r="U1249" s="93"/>
      <c r="V1249" s="93"/>
      <c r="W1249" s="93"/>
      <c r="X1249" s="93"/>
      <c r="Y1249" s="93"/>
      <c r="Z1249" s="93"/>
      <c r="AA1249" s="93"/>
    </row>
    <row r="1250" spans="1:27" ht="14.5">
      <c r="A1250" s="93"/>
      <c r="B1250" s="93"/>
      <c r="C1250" s="93"/>
      <c r="D1250" s="93"/>
      <c r="E1250" s="93"/>
      <c r="F1250" s="93"/>
      <c r="G1250" s="93"/>
      <c r="H1250" s="93"/>
      <c r="I1250" s="93"/>
      <c r="J1250" s="93"/>
      <c r="K1250" s="93"/>
      <c r="L1250" s="93"/>
      <c r="M1250" s="93"/>
      <c r="N1250" s="93"/>
      <c r="O1250" s="93"/>
      <c r="P1250" s="93"/>
      <c r="Q1250" s="93"/>
      <c r="R1250" s="93"/>
      <c r="S1250" s="93"/>
      <c r="T1250" s="93"/>
      <c r="U1250" s="93"/>
      <c r="V1250" s="93"/>
      <c r="W1250" s="93"/>
      <c r="X1250" s="93"/>
      <c r="Y1250" s="93"/>
      <c r="Z1250" s="93"/>
      <c r="AA1250" s="93"/>
    </row>
    <row r="1251" spans="1:27" ht="14.5">
      <c r="A1251" s="93"/>
      <c r="B1251" s="93"/>
      <c r="C1251" s="93"/>
      <c r="D1251" s="93"/>
      <c r="E1251" s="93"/>
      <c r="F1251" s="93"/>
      <c r="G1251" s="93"/>
      <c r="H1251" s="93"/>
      <c r="I1251" s="93"/>
      <c r="J1251" s="93"/>
      <c r="K1251" s="93"/>
      <c r="L1251" s="93"/>
      <c r="M1251" s="93"/>
      <c r="N1251" s="93"/>
      <c r="O1251" s="93"/>
      <c r="P1251" s="93"/>
      <c r="Q1251" s="93"/>
      <c r="R1251" s="93"/>
      <c r="S1251" s="93"/>
      <c r="T1251" s="93"/>
      <c r="U1251" s="93"/>
      <c r="V1251" s="93"/>
      <c r="W1251" s="93"/>
      <c r="X1251" s="93"/>
      <c r="Y1251" s="93"/>
      <c r="Z1251" s="93"/>
      <c r="AA1251" s="93"/>
    </row>
    <row r="1252" spans="1:27" ht="14.5">
      <c r="A1252" s="93"/>
      <c r="B1252" s="93"/>
      <c r="C1252" s="93"/>
      <c r="D1252" s="93"/>
      <c r="E1252" s="93"/>
      <c r="F1252" s="93"/>
      <c r="G1252" s="93"/>
      <c r="H1252" s="93"/>
      <c r="I1252" s="93"/>
      <c r="J1252" s="93"/>
      <c r="K1252" s="93"/>
      <c r="L1252" s="93"/>
      <c r="M1252" s="93"/>
      <c r="N1252" s="93"/>
      <c r="O1252" s="93"/>
      <c r="P1252" s="93"/>
      <c r="Q1252" s="93"/>
      <c r="R1252" s="93"/>
      <c r="S1252" s="93"/>
      <c r="T1252" s="93"/>
      <c r="U1252" s="93"/>
      <c r="V1252" s="93"/>
      <c r="W1252" s="93"/>
      <c r="X1252" s="93"/>
      <c r="Y1252" s="93"/>
      <c r="Z1252" s="93"/>
      <c r="AA1252" s="93"/>
    </row>
    <row r="1253" spans="1:27" ht="14.5">
      <c r="A1253" s="93"/>
      <c r="B1253" s="93"/>
      <c r="C1253" s="93"/>
      <c r="D1253" s="93"/>
      <c r="E1253" s="93"/>
      <c r="F1253" s="93"/>
      <c r="G1253" s="93"/>
      <c r="H1253" s="93"/>
      <c r="I1253" s="93"/>
      <c r="J1253" s="93"/>
      <c r="K1253" s="93"/>
      <c r="L1253" s="93"/>
      <c r="M1253" s="93"/>
      <c r="N1253" s="93"/>
      <c r="O1253" s="93"/>
      <c r="P1253" s="93"/>
      <c r="Q1253" s="93"/>
      <c r="R1253" s="93"/>
      <c r="S1253" s="93"/>
      <c r="T1253" s="93"/>
      <c r="U1253" s="93"/>
      <c r="V1253" s="93"/>
      <c r="W1253" s="93"/>
      <c r="X1253" s="93"/>
      <c r="Y1253" s="93"/>
      <c r="Z1253" s="93"/>
      <c r="AA1253" s="93"/>
    </row>
    <row r="1254" spans="1:27" ht="14.5">
      <c r="A1254" s="93"/>
      <c r="B1254" s="93"/>
      <c r="C1254" s="93"/>
      <c r="D1254" s="93"/>
      <c r="E1254" s="93"/>
      <c r="F1254" s="93"/>
      <c r="G1254" s="93"/>
      <c r="H1254" s="93"/>
      <c r="I1254" s="93"/>
      <c r="J1254" s="93"/>
      <c r="K1254" s="93"/>
      <c r="L1254" s="93"/>
      <c r="M1254" s="93"/>
      <c r="N1254" s="93"/>
      <c r="O1254" s="93"/>
      <c r="P1254" s="93"/>
      <c r="Q1254" s="93"/>
      <c r="R1254" s="93"/>
      <c r="S1254" s="93"/>
      <c r="T1254" s="93"/>
      <c r="U1254" s="93"/>
      <c r="V1254" s="93"/>
      <c r="W1254" s="93"/>
      <c r="X1254" s="93"/>
      <c r="Y1254" s="93"/>
      <c r="Z1254" s="93"/>
      <c r="AA1254" s="93"/>
    </row>
    <row r="1255" spans="1:27" ht="14.5">
      <c r="A1255" s="93"/>
      <c r="B1255" s="93"/>
      <c r="C1255" s="93"/>
      <c r="D1255" s="93"/>
      <c r="E1255" s="93"/>
      <c r="F1255" s="93"/>
      <c r="G1255" s="93"/>
      <c r="H1255" s="93"/>
      <c r="I1255" s="93"/>
      <c r="J1255" s="93"/>
      <c r="K1255" s="93"/>
      <c r="L1255" s="93"/>
      <c r="M1255" s="93"/>
      <c r="N1255" s="93"/>
      <c r="O1255" s="93"/>
      <c r="P1255" s="93"/>
      <c r="Q1255" s="93"/>
      <c r="R1255" s="93"/>
      <c r="S1255" s="93"/>
      <c r="T1255" s="93"/>
      <c r="U1255" s="93"/>
      <c r="V1255" s="93"/>
      <c r="W1255" s="93"/>
      <c r="X1255" s="93"/>
      <c r="Y1255" s="93"/>
      <c r="Z1255" s="93"/>
      <c r="AA1255" s="93"/>
    </row>
    <row r="1256" spans="1:27" ht="14.5">
      <c r="A1256" s="93"/>
      <c r="B1256" s="93"/>
      <c r="C1256" s="93"/>
      <c r="D1256" s="93"/>
      <c r="E1256" s="93"/>
      <c r="F1256" s="93"/>
      <c r="G1256" s="93"/>
      <c r="H1256" s="93"/>
      <c r="I1256" s="93"/>
      <c r="J1256" s="93"/>
      <c r="K1256" s="93"/>
      <c r="L1256" s="93"/>
      <c r="M1256" s="93"/>
      <c r="N1256" s="93"/>
      <c r="O1256" s="93"/>
      <c r="P1256" s="93"/>
      <c r="Q1256" s="93"/>
      <c r="R1256" s="93"/>
      <c r="S1256" s="93"/>
      <c r="T1256" s="93"/>
      <c r="U1256" s="93"/>
      <c r="V1256" s="93"/>
      <c r="W1256" s="93"/>
      <c r="X1256" s="93"/>
      <c r="Y1256" s="93"/>
      <c r="Z1256" s="93"/>
      <c r="AA1256" s="93"/>
    </row>
    <row r="1257" spans="1:27" ht="14.5">
      <c r="A1257" s="93"/>
      <c r="B1257" s="93"/>
      <c r="C1257" s="93"/>
      <c r="D1257" s="93"/>
      <c r="E1257" s="93"/>
      <c r="F1257" s="93"/>
      <c r="G1257" s="93"/>
      <c r="H1257" s="93"/>
      <c r="I1257" s="93"/>
      <c r="J1257" s="93"/>
      <c r="K1257" s="93"/>
      <c r="L1257" s="93"/>
      <c r="M1257" s="93"/>
      <c r="N1257" s="93"/>
      <c r="O1257" s="93"/>
      <c r="P1257" s="93"/>
      <c r="Q1257" s="93"/>
      <c r="R1257" s="93"/>
      <c r="S1257" s="93"/>
      <c r="T1257" s="93"/>
      <c r="U1257" s="93"/>
      <c r="V1257" s="93"/>
      <c r="W1257" s="93"/>
      <c r="X1257" s="93"/>
      <c r="Y1257" s="93"/>
      <c r="Z1257" s="93"/>
      <c r="AA1257" s="93"/>
    </row>
    <row r="1258" spans="1:27" ht="14.5">
      <c r="A1258" s="93"/>
      <c r="B1258" s="93"/>
      <c r="C1258" s="93"/>
      <c r="D1258" s="93"/>
      <c r="E1258" s="93"/>
      <c r="F1258" s="93"/>
      <c r="G1258" s="93"/>
      <c r="H1258" s="93"/>
      <c r="I1258" s="93"/>
      <c r="J1258" s="93"/>
      <c r="K1258" s="93"/>
      <c r="L1258" s="93"/>
      <c r="M1258" s="93"/>
      <c r="N1258" s="93"/>
      <c r="O1258" s="93"/>
      <c r="P1258" s="93"/>
      <c r="Q1258" s="93"/>
      <c r="R1258" s="93"/>
      <c r="S1258" s="93"/>
      <c r="T1258" s="93"/>
      <c r="U1258" s="93"/>
      <c r="V1258" s="93"/>
      <c r="W1258" s="93"/>
      <c r="X1258" s="93"/>
      <c r="Y1258" s="93"/>
      <c r="Z1258" s="93"/>
      <c r="AA1258" s="93"/>
    </row>
    <row r="1259" spans="1:27" ht="14.5">
      <c r="A1259" s="93"/>
      <c r="B1259" s="93"/>
      <c r="C1259" s="93"/>
      <c r="D1259" s="93"/>
      <c r="E1259" s="93"/>
      <c r="F1259" s="93"/>
      <c r="G1259" s="93"/>
      <c r="H1259" s="93"/>
      <c r="I1259" s="93"/>
      <c r="J1259" s="93"/>
      <c r="K1259" s="93"/>
      <c r="L1259" s="93"/>
      <c r="M1259" s="93"/>
      <c r="N1259" s="93"/>
      <c r="O1259" s="93"/>
      <c r="P1259" s="93"/>
      <c r="Q1259" s="93"/>
      <c r="R1259" s="93"/>
      <c r="S1259" s="93"/>
      <c r="T1259" s="93"/>
      <c r="U1259" s="93"/>
      <c r="V1259" s="93"/>
      <c r="W1259" s="93"/>
      <c r="X1259" s="93"/>
      <c r="Y1259" s="93"/>
      <c r="Z1259" s="93"/>
      <c r="AA1259" s="93"/>
    </row>
    <row r="1260" spans="1:27" ht="14.5">
      <c r="A1260" s="93"/>
      <c r="B1260" s="93"/>
      <c r="C1260" s="93"/>
      <c r="D1260" s="93"/>
      <c r="E1260" s="93"/>
      <c r="F1260" s="93"/>
      <c r="G1260" s="93"/>
      <c r="H1260" s="93"/>
      <c r="I1260" s="93"/>
      <c r="J1260" s="93"/>
      <c r="K1260" s="93"/>
      <c r="L1260" s="93"/>
      <c r="M1260" s="93"/>
      <c r="N1260" s="93"/>
      <c r="O1260" s="93"/>
      <c r="P1260" s="93"/>
      <c r="Q1260" s="93"/>
      <c r="R1260" s="93"/>
      <c r="S1260" s="93"/>
      <c r="T1260" s="93"/>
      <c r="U1260" s="93"/>
      <c r="V1260" s="93"/>
      <c r="W1260" s="93"/>
      <c r="X1260" s="93"/>
      <c r="Y1260" s="93"/>
      <c r="Z1260" s="93"/>
      <c r="AA1260" s="93"/>
    </row>
    <row r="1261" spans="1:27" ht="14.5">
      <c r="A1261" s="93"/>
      <c r="B1261" s="93"/>
      <c r="C1261" s="93"/>
      <c r="D1261" s="93"/>
      <c r="E1261" s="93"/>
      <c r="F1261" s="93"/>
      <c r="G1261" s="93"/>
      <c r="H1261" s="93"/>
      <c r="I1261" s="93"/>
      <c r="J1261" s="93"/>
      <c r="K1261" s="93"/>
      <c r="L1261" s="93"/>
      <c r="M1261" s="93"/>
      <c r="N1261" s="93"/>
      <c r="O1261" s="93"/>
      <c r="P1261" s="93"/>
      <c r="Q1261" s="93"/>
      <c r="R1261" s="93"/>
      <c r="S1261" s="93"/>
      <c r="T1261" s="93"/>
      <c r="U1261" s="93"/>
      <c r="V1261" s="93"/>
      <c r="W1261" s="93"/>
      <c r="X1261" s="93"/>
      <c r="Y1261" s="93"/>
      <c r="Z1261" s="93"/>
      <c r="AA1261" s="93"/>
    </row>
    <row r="1262" spans="1:27" ht="14.5">
      <c r="A1262" s="93"/>
      <c r="B1262" s="93"/>
      <c r="C1262" s="93"/>
      <c r="D1262" s="93"/>
      <c r="E1262" s="93"/>
      <c r="F1262" s="93"/>
      <c r="G1262" s="93"/>
      <c r="H1262" s="93"/>
      <c r="I1262" s="93"/>
      <c r="J1262" s="93"/>
      <c r="K1262" s="93"/>
      <c r="L1262" s="93"/>
      <c r="M1262" s="93"/>
      <c r="N1262" s="93"/>
      <c r="O1262" s="93"/>
      <c r="P1262" s="93"/>
      <c r="Q1262" s="93"/>
      <c r="R1262" s="93"/>
      <c r="S1262" s="93"/>
      <c r="T1262" s="93"/>
      <c r="U1262" s="93"/>
      <c r="V1262" s="93"/>
      <c r="W1262" s="93"/>
      <c r="X1262" s="93"/>
      <c r="Y1262" s="93"/>
      <c r="Z1262" s="93"/>
      <c r="AA1262" s="93"/>
    </row>
    <row r="1263" spans="1:27" ht="14.5">
      <c r="A1263" s="93"/>
      <c r="B1263" s="93"/>
      <c r="C1263" s="93"/>
      <c r="D1263" s="93"/>
      <c r="E1263" s="93"/>
      <c r="F1263" s="93"/>
      <c r="G1263" s="93"/>
      <c r="H1263" s="93"/>
      <c r="I1263" s="93"/>
      <c r="J1263" s="93"/>
      <c r="K1263" s="93"/>
      <c r="L1263" s="93"/>
      <c r="M1263" s="93"/>
      <c r="N1263" s="93"/>
      <c r="O1263" s="93"/>
      <c r="P1263" s="93"/>
      <c r="Q1263" s="93"/>
      <c r="R1263" s="93"/>
      <c r="S1263" s="93"/>
      <c r="T1263" s="93"/>
      <c r="U1263" s="93"/>
      <c r="V1263" s="93"/>
      <c r="W1263" s="93"/>
      <c r="X1263" s="93"/>
      <c r="Y1263" s="93"/>
      <c r="Z1263" s="93"/>
      <c r="AA1263" s="93"/>
    </row>
    <row r="1264" spans="1:27" ht="14.5">
      <c r="A1264" s="93"/>
      <c r="B1264" s="93"/>
      <c r="C1264" s="93"/>
      <c r="D1264" s="93"/>
      <c r="E1264" s="93"/>
      <c r="F1264" s="93"/>
      <c r="G1264" s="93"/>
      <c r="H1264" s="93"/>
      <c r="I1264" s="93"/>
      <c r="J1264" s="93"/>
      <c r="K1264" s="93"/>
      <c r="L1264" s="93"/>
      <c r="M1264" s="93"/>
      <c r="N1264" s="93"/>
      <c r="O1264" s="93"/>
      <c r="P1264" s="93"/>
      <c r="Q1264" s="93"/>
      <c r="R1264" s="93"/>
      <c r="S1264" s="93"/>
      <c r="T1264" s="93"/>
      <c r="U1264" s="93"/>
      <c r="V1264" s="93"/>
      <c r="W1264" s="93"/>
      <c r="X1264" s="93"/>
      <c r="Y1264" s="93"/>
      <c r="Z1264" s="93"/>
      <c r="AA1264" s="93"/>
    </row>
    <row r="1265" spans="1:27" ht="14.5">
      <c r="A1265" s="93"/>
      <c r="B1265" s="93"/>
      <c r="C1265" s="93"/>
      <c r="D1265" s="93"/>
      <c r="E1265" s="93"/>
      <c r="F1265" s="93"/>
      <c r="G1265" s="93"/>
      <c r="H1265" s="93"/>
      <c r="I1265" s="93"/>
      <c r="J1265" s="93"/>
      <c r="K1265" s="93"/>
      <c r="L1265" s="93"/>
      <c r="M1265" s="93"/>
      <c r="N1265" s="93"/>
      <c r="O1265" s="93"/>
      <c r="P1265" s="93"/>
      <c r="Q1265" s="93"/>
      <c r="R1265" s="93"/>
      <c r="S1265" s="93"/>
      <c r="T1265" s="93"/>
      <c r="U1265" s="93"/>
      <c r="V1265" s="93"/>
      <c r="W1265" s="93"/>
      <c r="X1265" s="93"/>
      <c r="Y1265" s="93"/>
      <c r="Z1265" s="93"/>
      <c r="AA1265" s="93"/>
    </row>
    <row r="1266" spans="1:27" ht="14.5">
      <c r="A1266" s="93"/>
      <c r="B1266" s="93"/>
      <c r="C1266" s="93"/>
      <c r="D1266" s="93"/>
      <c r="E1266" s="93"/>
      <c r="F1266" s="93"/>
      <c r="G1266" s="93"/>
      <c r="H1266" s="93"/>
      <c r="I1266" s="93"/>
      <c r="J1266" s="93"/>
      <c r="K1266" s="93"/>
      <c r="L1266" s="93"/>
      <c r="M1266" s="93"/>
      <c r="N1266" s="93"/>
      <c r="O1266" s="93"/>
      <c r="P1266" s="93"/>
      <c r="Q1266" s="93"/>
      <c r="R1266" s="93"/>
      <c r="S1266" s="93"/>
      <c r="T1266" s="93"/>
      <c r="U1266" s="93"/>
      <c r="V1266" s="93"/>
      <c r="W1266" s="93"/>
      <c r="X1266" s="93"/>
      <c r="Y1266" s="93"/>
      <c r="Z1266" s="93"/>
      <c r="AA1266" s="93"/>
    </row>
    <row r="1267" spans="1:27" ht="14.5">
      <c r="A1267" s="93"/>
      <c r="B1267" s="93"/>
      <c r="C1267" s="93"/>
      <c r="D1267" s="93"/>
      <c r="E1267" s="93"/>
      <c r="F1267" s="93"/>
      <c r="G1267" s="93"/>
      <c r="H1267" s="93"/>
      <c r="I1267" s="93"/>
      <c r="J1267" s="93"/>
      <c r="K1267" s="93"/>
      <c r="L1267" s="93"/>
      <c r="M1267" s="93"/>
      <c r="N1267" s="93"/>
      <c r="O1267" s="93"/>
      <c r="P1267" s="93"/>
      <c r="Q1267" s="93"/>
      <c r="R1267" s="93"/>
      <c r="S1267" s="93"/>
      <c r="T1267" s="93"/>
      <c r="U1267" s="93"/>
      <c r="V1267" s="93"/>
      <c r="W1267" s="93"/>
      <c r="X1267" s="93"/>
      <c r="Y1267" s="93"/>
      <c r="Z1267" s="93"/>
      <c r="AA1267" s="93"/>
    </row>
    <row r="1268" spans="1:27" ht="14.5">
      <c r="A1268" s="93"/>
      <c r="B1268" s="93"/>
      <c r="C1268" s="93"/>
      <c r="D1268" s="93"/>
      <c r="E1268" s="93"/>
      <c r="F1268" s="93"/>
      <c r="G1268" s="93"/>
      <c r="H1268" s="93"/>
      <c r="I1268" s="93"/>
      <c r="J1268" s="93"/>
      <c r="K1268" s="93"/>
      <c r="L1268" s="93"/>
      <c r="M1268" s="93"/>
      <c r="N1268" s="93"/>
      <c r="O1268" s="93"/>
      <c r="P1268" s="93"/>
      <c r="Q1268" s="93"/>
      <c r="R1268" s="93"/>
      <c r="S1268" s="93"/>
      <c r="T1268" s="93"/>
      <c r="U1268" s="93"/>
      <c r="V1268" s="93"/>
      <c r="W1268" s="93"/>
      <c r="X1268" s="93"/>
      <c r="Y1268" s="93"/>
      <c r="Z1268" s="93"/>
      <c r="AA1268" s="93"/>
    </row>
    <row r="1269" spans="1:27" ht="14.5">
      <c r="A1269" s="93"/>
      <c r="B1269" s="93"/>
      <c r="C1269" s="93"/>
      <c r="D1269" s="93"/>
      <c r="E1269" s="93"/>
      <c r="F1269" s="93"/>
      <c r="G1269" s="93"/>
      <c r="H1269" s="93"/>
      <c r="I1269" s="93"/>
      <c r="J1269" s="93"/>
      <c r="K1269" s="93"/>
      <c r="L1269" s="93"/>
      <c r="M1269" s="93"/>
      <c r="N1269" s="93"/>
      <c r="O1269" s="93"/>
      <c r="P1269" s="93"/>
      <c r="Q1269" s="93"/>
      <c r="R1269" s="93"/>
      <c r="S1269" s="93"/>
      <c r="T1269" s="93"/>
      <c r="U1269" s="93"/>
      <c r="V1269" s="93"/>
      <c r="W1269" s="93"/>
      <c r="X1269" s="93"/>
      <c r="Y1269" s="93"/>
      <c r="Z1269" s="93"/>
      <c r="AA1269" s="93"/>
    </row>
    <row r="1270" spans="1:27" ht="14.5">
      <c r="A1270" s="93"/>
      <c r="B1270" s="93"/>
      <c r="C1270" s="93"/>
      <c r="D1270" s="93"/>
      <c r="E1270" s="93"/>
      <c r="F1270" s="93"/>
      <c r="G1270" s="93"/>
      <c r="H1270" s="93"/>
      <c r="I1270" s="93"/>
      <c r="J1270" s="93"/>
      <c r="K1270" s="93"/>
      <c r="L1270" s="93"/>
      <c r="M1270" s="93"/>
      <c r="N1270" s="93"/>
      <c r="O1270" s="93"/>
      <c r="P1270" s="93"/>
      <c r="Q1270" s="93"/>
      <c r="R1270" s="93"/>
      <c r="S1270" s="93"/>
      <c r="T1270" s="93"/>
      <c r="U1270" s="93"/>
      <c r="V1270" s="93"/>
      <c r="W1270" s="93"/>
      <c r="X1270" s="93"/>
      <c r="Y1270" s="93"/>
      <c r="Z1270" s="93"/>
      <c r="AA1270" s="93"/>
    </row>
    <row r="1271" spans="1:27" ht="14.5">
      <c r="A1271" s="93"/>
      <c r="B1271" s="93"/>
      <c r="C1271" s="93"/>
      <c r="D1271" s="93"/>
      <c r="E1271" s="93"/>
      <c r="F1271" s="93"/>
      <c r="G1271" s="93"/>
      <c r="H1271" s="93"/>
      <c r="I1271" s="93"/>
      <c r="J1271" s="93"/>
      <c r="K1271" s="93"/>
      <c r="L1271" s="93"/>
      <c r="M1271" s="93"/>
      <c r="N1271" s="93"/>
      <c r="O1271" s="93"/>
      <c r="P1271" s="93"/>
      <c r="Q1271" s="93"/>
      <c r="R1271" s="93"/>
      <c r="S1271" s="93"/>
      <c r="T1271" s="93"/>
      <c r="U1271" s="93"/>
      <c r="V1271" s="93"/>
      <c r="W1271" s="93"/>
      <c r="X1271" s="93"/>
      <c r="Y1271" s="93"/>
      <c r="Z1271" s="93"/>
      <c r="AA1271" s="93"/>
    </row>
    <row r="1272" spans="1:27" ht="14.5">
      <c r="A1272" s="93"/>
      <c r="B1272" s="93"/>
      <c r="C1272" s="93"/>
      <c r="D1272" s="93"/>
      <c r="E1272" s="93"/>
      <c r="F1272" s="93"/>
      <c r="G1272" s="93"/>
      <c r="H1272" s="93"/>
      <c r="I1272" s="93"/>
      <c r="J1272" s="93"/>
      <c r="K1272" s="93"/>
      <c r="L1272" s="93"/>
      <c r="M1272" s="93"/>
      <c r="N1272" s="93"/>
      <c r="O1272" s="93"/>
      <c r="P1272" s="93"/>
      <c r="Q1272" s="93"/>
      <c r="R1272" s="93"/>
      <c r="S1272" s="93"/>
      <c r="T1272" s="93"/>
      <c r="U1272" s="93"/>
      <c r="V1272" s="93"/>
      <c r="W1272" s="93"/>
      <c r="X1272" s="93"/>
      <c r="Y1272" s="93"/>
      <c r="Z1272" s="93"/>
      <c r="AA1272" s="93"/>
    </row>
    <row r="1273" spans="1:27" ht="14.5">
      <c r="A1273" s="93"/>
      <c r="B1273" s="93"/>
      <c r="C1273" s="93"/>
      <c r="D1273" s="93"/>
      <c r="E1273" s="93"/>
      <c r="F1273" s="93"/>
      <c r="G1273" s="93"/>
      <c r="H1273" s="93"/>
      <c r="I1273" s="93"/>
      <c r="J1273" s="93"/>
      <c r="K1273" s="93"/>
      <c r="L1273" s="93"/>
      <c r="M1273" s="93"/>
      <c r="N1273" s="93"/>
      <c r="O1273" s="93"/>
      <c r="P1273" s="93"/>
      <c r="Q1273" s="93"/>
      <c r="R1273" s="93"/>
      <c r="S1273" s="93"/>
      <c r="T1273" s="93"/>
      <c r="U1273" s="93"/>
      <c r="V1273" s="93"/>
      <c r="W1273" s="93"/>
      <c r="X1273" s="93"/>
      <c r="Y1273" s="93"/>
      <c r="Z1273" s="93"/>
      <c r="AA1273" s="93"/>
    </row>
    <row r="1274" spans="1:27" ht="14.5">
      <c r="A1274" s="93"/>
      <c r="B1274" s="93"/>
      <c r="C1274" s="93"/>
      <c r="D1274" s="93"/>
      <c r="E1274" s="93"/>
      <c r="F1274" s="93"/>
      <c r="G1274" s="93"/>
      <c r="H1274" s="93"/>
      <c r="I1274" s="93"/>
      <c r="J1274" s="93"/>
      <c r="K1274" s="93"/>
      <c r="L1274" s="93"/>
      <c r="M1274" s="93"/>
      <c r="N1274" s="93"/>
      <c r="O1274" s="93"/>
      <c r="P1274" s="93"/>
      <c r="Q1274" s="93"/>
      <c r="R1274" s="93"/>
      <c r="S1274" s="93"/>
      <c r="T1274" s="93"/>
      <c r="U1274" s="93"/>
      <c r="V1274" s="93"/>
      <c r="W1274" s="93"/>
      <c r="X1274" s="93"/>
      <c r="Y1274" s="93"/>
      <c r="Z1274" s="93"/>
      <c r="AA1274" s="93"/>
    </row>
    <row r="1275" spans="1:27" ht="14.5">
      <c r="A1275" s="93"/>
      <c r="B1275" s="93"/>
      <c r="C1275" s="93"/>
      <c r="D1275" s="93"/>
      <c r="E1275" s="93"/>
      <c r="F1275" s="93"/>
      <c r="G1275" s="93"/>
      <c r="H1275" s="93"/>
      <c r="I1275" s="93"/>
      <c r="J1275" s="93"/>
      <c r="K1275" s="93"/>
      <c r="L1275" s="93"/>
      <c r="M1275" s="93"/>
      <c r="N1275" s="93"/>
      <c r="O1275" s="93"/>
      <c r="P1275" s="93"/>
      <c r="Q1275" s="93"/>
      <c r="R1275" s="93"/>
      <c r="S1275" s="93"/>
      <c r="T1275" s="93"/>
      <c r="U1275" s="93"/>
      <c r="V1275" s="93"/>
      <c r="W1275" s="93"/>
      <c r="X1275" s="93"/>
      <c r="Y1275" s="93"/>
      <c r="Z1275" s="93"/>
      <c r="AA1275" s="93"/>
    </row>
    <row r="1276" spans="1:27" ht="14.5">
      <c r="A1276" s="93"/>
      <c r="B1276" s="93"/>
      <c r="C1276" s="93"/>
      <c r="D1276" s="93"/>
      <c r="E1276" s="93"/>
      <c r="F1276" s="93"/>
      <c r="G1276" s="93"/>
      <c r="H1276" s="93"/>
      <c r="I1276" s="93"/>
      <c r="J1276" s="93"/>
      <c r="K1276" s="93"/>
      <c r="L1276" s="93"/>
      <c r="M1276" s="93"/>
      <c r="N1276" s="93"/>
      <c r="O1276" s="93"/>
      <c r="P1276" s="93"/>
      <c r="Q1276" s="93"/>
      <c r="R1276" s="93"/>
      <c r="S1276" s="93"/>
      <c r="T1276" s="93"/>
      <c r="U1276" s="93"/>
      <c r="V1276" s="93"/>
      <c r="W1276" s="93"/>
      <c r="X1276" s="93"/>
      <c r="Y1276" s="93"/>
      <c r="Z1276" s="93"/>
      <c r="AA1276" s="93"/>
    </row>
    <row r="1277" spans="1:27" ht="14.5">
      <c r="A1277" s="93"/>
      <c r="B1277" s="93"/>
      <c r="C1277" s="93"/>
      <c r="D1277" s="93"/>
      <c r="E1277" s="93"/>
      <c r="F1277" s="93"/>
      <c r="G1277" s="93"/>
      <c r="H1277" s="93"/>
      <c r="I1277" s="93"/>
      <c r="J1277" s="93"/>
      <c r="K1277" s="93"/>
      <c r="L1277" s="93"/>
      <c r="M1277" s="93"/>
      <c r="N1277" s="93"/>
      <c r="O1277" s="93"/>
      <c r="P1277" s="93"/>
      <c r="Q1277" s="93"/>
      <c r="R1277" s="93"/>
      <c r="S1277" s="93"/>
      <c r="T1277" s="93"/>
      <c r="U1277" s="93"/>
      <c r="V1277" s="93"/>
      <c r="W1277" s="93"/>
      <c r="X1277" s="93"/>
      <c r="Y1277" s="93"/>
      <c r="Z1277" s="93"/>
      <c r="AA1277" s="93"/>
    </row>
    <row r="1278" spans="1:27" ht="14.5">
      <c r="A1278" s="93"/>
      <c r="B1278" s="93"/>
      <c r="C1278" s="93"/>
      <c r="D1278" s="93"/>
      <c r="E1278" s="93"/>
      <c r="F1278" s="93"/>
      <c r="G1278" s="93"/>
      <c r="H1278" s="93"/>
      <c r="I1278" s="93"/>
      <c r="J1278" s="93"/>
      <c r="K1278" s="93"/>
      <c r="L1278" s="93"/>
      <c r="M1278" s="93"/>
      <c r="N1278" s="93"/>
      <c r="O1278" s="93"/>
      <c r="P1278" s="93"/>
      <c r="Q1278" s="93"/>
      <c r="R1278" s="93"/>
      <c r="S1278" s="93"/>
      <c r="T1278" s="93"/>
      <c r="U1278" s="93"/>
      <c r="V1278" s="93"/>
      <c r="W1278" s="93"/>
      <c r="X1278" s="93"/>
      <c r="Y1278" s="93"/>
      <c r="Z1278" s="93"/>
      <c r="AA1278" s="93"/>
    </row>
    <row r="1279" spans="1:27" ht="14.5">
      <c r="A1279" s="93"/>
      <c r="B1279" s="93"/>
      <c r="C1279" s="93"/>
      <c r="D1279" s="93"/>
      <c r="E1279" s="93"/>
      <c r="F1279" s="93"/>
      <c r="G1279" s="93"/>
      <c r="H1279" s="93"/>
      <c r="I1279" s="93"/>
      <c r="J1279" s="93"/>
      <c r="K1279" s="93"/>
      <c r="L1279" s="93"/>
      <c r="M1279" s="93"/>
      <c r="N1279" s="93"/>
      <c r="O1279" s="93"/>
      <c r="P1279" s="93"/>
      <c r="Q1279" s="93"/>
      <c r="R1279" s="93"/>
      <c r="S1279" s="93"/>
      <c r="T1279" s="93"/>
      <c r="U1279" s="93"/>
      <c r="V1279" s="93"/>
      <c r="W1279" s="93"/>
      <c r="X1279" s="93"/>
      <c r="Y1279" s="93"/>
      <c r="Z1279" s="93"/>
      <c r="AA1279" s="93"/>
    </row>
    <row r="1280" spans="1:27" ht="14.5">
      <c r="A1280" s="93"/>
      <c r="B1280" s="93"/>
      <c r="C1280" s="93"/>
      <c r="D1280" s="93"/>
      <c r="E1280" s="93"/>
      <c r="F1280" s="93"/>
      <c r="G1280" s="93"/>
      <c r="H1280" s="93"/>
      <c r="I1280" s="93"/>
      <c r="J1280" s="93"/>
      <c r="K1280" s="93"/>
      <c r="L1280" s="93"/>
      <c r="M1280" s="93"/>
      <c r="N1280" s="93"/>
      <c r="O1280" s="93"/>
      <c r="P1280" s="93"/>
      <c r="Q1280" s="93"/>
      <c r="R1280" s="93"/>
      <c r="S1280" s="93"/>
      <c r="T1280" s="93"/>
      <c r="U1280" s="93"/>
      <c r="V1280" s="93"/>
      <c r="W1280" s="93"/>
      <c r="X1280" s="93"/>
      <c r="Y1280" s="93"/>
      <c r="Z1280" s="93"/>
      <c r="AA1280" s="93"/>
    </row>
    <row r="1281" spans="1:27" ht="14.5">
      <c r="A1281" s="93"/>
      <c r="B1281" s="93"/>
      <c r="C1281" s="93"/>
      <c r="D1281" s="93"/>
      <c r="E1281" s="93"/>
      <c r="F1281" s="93"/>
      <c r="G1281" s="93"/>
      <c r="H1281" s="93"/>
      <c r="I1281" s="93"/>
      <c r="J1281" s="93"/>
      <c r="K1281" s="93"/>
      <c r="L1281" s="93"/>
      <c r="M1281" s="93"/>
      <c r="N1281" s="93"/>
      <c r="O1281" s="93"/>
      <c r="P1281" s="93"/>
      <c r="Q1281" s="93"/>
      <c r="R1281" s="93"/>
      <c r="S1281" s="93"/>
      <c r="T1281" s="93"/>
      <c r="U1281" s="93"/>
      <c r="V1281" s="93"/>
      <c r="W1281" s="93"/>
      <c r="X1281" s="93"/>
      <c r="Y1281" s="93"/>
      <c r="Z1281" s="93"/>
      <c r="AA1281" s="93"/>
    </row>
    <row r="1282" spans="1:27" ht="14.5">
      <c r="A1282" s="93"/>
      <c r="B1282" s="93"/>
      <c r="C1282" s="93"/>
      <c r="D1282" s="93"/>
      <c r="E1282" s="93"/>
      <c r="F1282" s="93"/>
      <c r="G1282" s="93"/>
      <c r="H1282" s="93"/>
      <c r="I1282" s="93"/>
      <c r="J1282" s="93"/>
      <c r="K1282" s="93"/>
      <c r="L1282" s="93"/>
      <c r="M1282" s="93"/>
      <c r="N1282" s="93"/>
      <c r="O1282" s="93"/>
      <c r="P1282" s="93"/>
      <c r="Q1282" s="93"/>
      <c r="R1282" s="93"/>
      <c r="S1282" s="93"/>
      <c r="T1282" s="93"/>
      <c r="U1282" s="93"/>
      <c r="V1282" s="93"/>
      <c r="W1282" s="93"/>
      <c r="X1282" s="93"/>
      <c r="Y1282" s="93"/>
      <c r="Z1282" s="93"/>
      <c r="AA1282" s="93"/>
    </row>
    <row r="1283" spans="1:27" ht="14.5">
      <c r="A1283" s="93"/>
      <c r="B1283" s="93"/>
      <c r="C1283" s="93"/>
      <c r="D1283" s="93"/>
      <c r="E1283" s="93"/>
      <c r="F1283" s="93"/>
      <c r="G1283" s="93"/>
      <c r="H1283" s="93"/>
      <c r="I1283" s="93"/>
      <c r="J1283" s="93"/>
      <c r="K1283" s="93"/>
      <c r="L1283" s="93"/>
      <c r="M1283" s="93"/>
      <c r="N1283" s="93"/>
      <c r="O1283" s="93"/>
      <c r="P1283" s="93"/>
      <c r="Q1283" s="93"/>
      <c r="R1283" s="93"/>
      <c r="S1283" s="93"/>
      <c r="T1283" s="93"/>
      <c r="U1283" s="93"/>
      <c r="V1283" s="93"/>
      <c r="W1283" s="93"/>
      <c r="X1283" s="93"/>
      <c r="Y1283" s="93"/>
      <c r="Z1283" s="93"/>
      <c r="AA1283" s="93"/>
    </row>
    <row r="1284" spans="1:27" ht="14.5">
      <c r="A1284" s="93"/>
      <c r="B1284" s="93"/>
      <c r="C1284" s="93"/>
      <c r="D1284" s="93"/>
      <c r="E1284" s="93"/>
      <c r="F1284" s="93"/>
      <c r="G1284" s="93"/>
      <c r="H1284" s="93"/>
      <c r="I1284" s="93"/>
      <c r="J1284" s="93"/>
      <c r="K1284" s="93"/>
      <c r="L1284" s="93"/>
      <c r="M1284" s="93"/>
      <c r="N1284" s="93"/>
      <c r="O1284" s="93"/>
      <c r="P1284" s="93"/>
      <c r="Q1284" s="93"/>
      <c r="R1284" s="93"/>
      <c r="S1284" s="93"/>
      <c r="T1284" s="93"/>
      <c r="U1284" s="93"/>
      <c r="V1284" s="93"/>
      <c r="W1284" s="93"/>
      <c r="X1284" s="93"/>
      <c r="Y1284" s="93"/>
      <c r="Z1284" s="93"/>
      <c r="AA1284" s="93"/>
    </row>
    <row r="1285" spans="1:27" ht="14.5">
      <c r="A1285" s="93"/>
      <c r="B1285" s="93"/>
      <c r="C1285" s="93"/>
      <c r="D1285" s="93"/>
      <c r="E1285" s="93"/>
      <c r="F1285" s="93"/>
      <c r="G1285" s="93"/>
      <c r="H1285" s="93"/>
      <c r="I1285" s="93"/>
      <c r="J1285" s="93"/>
      <c r="K1285" s="93"/>
      <c r="L1285" s="93"/>
      <c r="M1285" s="93"/>
      <c r="N1285" s="93"/>
      <c r="O1285" s="93"/>
      <c r="P1285" s="93"/>
      <c r="Q1285" s="93"/>
      <c r="R1285" s="93"/>
      <c r="S1285" s="93"/>
      <c r="T1285" s="93"/>
      <c r="U1285" s="93"/>
      <c r="V1285" s="93"/>
      <c r="W1285" s="93"/>
      <c r="X1285" s="93"/>
      <c r="Y1285" s="93"/>
      <c r="Z1285" s="93"/>
      <c r="AA1285" s="93"/>
    </row>
    <row r="1286" spans="1:27" ht="14.5">
      <c r="A1286" s="93"/>
      <c r="B1286" s="93"/>
      <c r="C1286" s="93"/>
      <c r="D1286" s="93"/>
      <c r="E1286" s="93"/>
      <c r="F1286" s="93"/>
      <c r="G1286" s="93"/>
      <c r="H1286" s="93"/>
      <c r="I1286" s="93"/>
      <c r="J1286" s="93"/>
      <c r="K1286" s="93"/>
      <c r="L1286" s="93"/>
      <c r="M1286" s="93"/>
      <c r="N1286" s="93"/>
      <c r="O1286" s="93"/>
      <c r="P1286" s="93"/>
      <c r="Q1286" s="93"/>
      <c r="R1286" s="93"/>
      <c r="S1286" s="93"/>
      <c r="T1286" s="93"/>
      <c r="U1286" s="93"/>
      <c r="V1286" s="93"/>
      <c r="W1286" s="93"/>
      <c r="X1286" s="93"/>
      <c r="Y1286" s="93"/>
      <c r="Z1286" s="93"/>
      <c r="AA1286" s="93"/>
    </row>
    <row r="1287" spans="1:27" ht="14.5">
      <c r="A1287" s="93"/>
      <c r="B1287" s="93"/>
      <c r="C1287" s="93"/>
      <c r="D1287" s="93"/>
      <c r="E1287" s="93"/>
      <c r="F1287" s="93"/>
      <c r="G1287" s="93"/>
      <c r="H1287" s="93"/>
      <c r="I1287" s="93"/>
      <c r="J1287" s="93"/>
      <c r="K1287" s="93"/>
      <c r="L1287" s="93"/>
      <c r="M1287" s="93"/>
      <c r="N1287" s="93"/>
      <c r="O1287" s="93"/>
      <c r="P1287" s="93"/>
      <c r="Q1287" s="93"/>
      <c r="R1287" s="93"/>
      <c r="S1287" s="93"/>
      <c r="T1287" s="93"/>
      <c r="U1287" s="93"/>
      <c r="V1287" s="93"/>
      <c r="W1287" s="93"/>
      <c r="X1287" s="93"/>
      <c r="Y1287" s="93"/>
      <c r="Z1287" s="93"/>
      <c r="AA1287" s="93"/>
    </row>
    <row r="1288" spans="1:27" ht="14.5">
      <c r="A1288" s="93"/>
      <c r="B1288" s="93"/>
      <c r="C1288" s="93"/>
      <c r="D1288" s="93"/>
      <c r="E1288" s="93"/>
      <c r="F1288" s="93"/>
      <c r="G1288" s="93"/>
      <c r="H1288" s="93"/>
      <c r="I1288" s="93"/>
      <c r="J1288" s="93"/>
      <c r="K1288" s="93"/>
      <c r="L1288" s="93"/>
      <c r="M1288" s="93"/>
      <c r="N1288" s="93"/>
      <c r="O1288" s="93"/>
      <c r="P1288" s="93"/>
      <c r="Q1288" s="93"/>
      <c r="R1288" s="93"/>
      <c r="S1288" s="93"/>
      <c r="T1288" s="93"/>
      <c r="U1288" s="93"/>
      <c r="V1288" s="93"/>
      <c r="W1288" s="93"/>
      <c r="X1288" s="93"/>
      <c r="Y1288" s="93"/>
      <c r="Z1288" s="93"/>
      <c r="AA1288" s="93"/>
    </row>
    <row r="1289" spans="1:27" ht="14.5">
      <c r="A1289" s="93"/>
      <c r="B1289" s="93"/>
      <c r="C1289" s="93"/>
      <c r="D1289" s="93"/>
      <c r="E1289" s="93"/>
      <c r="F1289" s="93"/>
      <c r="G1289" s="93"/>
      <c r="H1289" s="93"/>
      <c r="I1289" s="93"/>
      <c r="J1289" s="93"/>
      <c r="K1289" s="93"/>
      <c r="L1289" s="93"/>
      <c r="M1289" s="93"/>
      <c r="N1289" s="93"/>
      <c r="O1289" s="93"/>
      <c r="P1289" s="93"/>
      <c r="Q1289" s="93"/>
      <c r="R1289" s="93"/>
      <c r="S1289" s="93"/>
      <c r="T1289" s="93"/>
      <c r="U1289" s="93"/>
      <c r="V1289" s="93"/>
      <c r="W1289" s="93"/>
      <c r="X1289" s="93"/>
      <c r="Y1289" s="93"/>
      <c r="Z1289" s="93"/>
      <c r="AA1289" s="93"/>
    </row>
    <row r="1290" spans="1:27" ht="14.5">
      <c r="A1290" s="93"/>
      <c r="B1290" s="93"/>
      <c r="C1290" s="93"/>
      <c r="D1290" s="93"/>
      <c r="E1290" s="93"/>
      <c r="F1290" s="93"/>
      <c r="G1290" s="93"/>
      <c r="H1290" s="93"/>
      <c r="I1290" s="93"/>
      <c r="J1290" s="93"/>
      <c r="K1290" s="93"/>
      <c r="L1290" s="93"/>
      <c r="M1290" s="93"/>
      <c r="N1290" s="93"/>
      <c r="O1290" s="93"/>
      <c r="P1290" s="93"/>
      <c r="Q1290" s="93"/>
      <c r="R1290" s="93"/>
      <c r="S1290" s="93"/>
      <c r="T1290" s="93"/>
      <c r="U1290" s="93"/>
      <c r="V1290" s="93"/>
      <c r="W1290" s="93"/>
      <c r="X1290" s="93"/>
      <c r="Y1290" s="93"/>
      <c r="Z1290" s="93"/>
      <c r="AA1290" s="93"/>
    </row>
    <row r="1291" spans="1:27" ht="14.5">
      <c r="A1291" s="93"/>
      <c r="B1291" s="93"/>
      <c r="C1291" s="93"/>
      <c r="D1291" s="93"/>
      <c r="E1291" s="93"/>
      <c r="F1291" s="93"/>
      <c r="G1291" s="93"/>
      <c r="H1291" s="93"/>
      <c r="I1291" s="93"/>
      <c r="J1291" s="93"/>
      <c r="K1291" s="93"/>
      <c r="L1291" s="93"/>
      <c r="M1291" s="93"/>
      <c r="N1291" s="93"/>
      <c r="O1291" s="93"/>
      <c r="P1291" s="93"/>
      <c r="Q1291" s="93"/>
      <c r="R1291" s="93"/>
      <c r="S1291" s="93"/>
      <c r="T1291" s="93"/>
      <c r="U1291" s="93"/>
      <c r="V1291" s="93"/>
      <c r="W1291" s="93"/>
      <c r="X1291" s="93"/>
      <c r="Y1291" s="93"/>
      <c r="Z1291" s="93"/>
      <c r="AA1291" s="93"/>
    </row>
    <row r="1292" spans="1:27" ht="14.5">
      <c r="A1292" s="93"/>
      <c r="B1292" s="93"/>
      <c r="C1292" s="93"/>
      <c r="D1292" s="93"/>
      <c r="E1292" s="93"/>
      <c r="F1292" s="93"/>
      <c r="G1292" s="93"/>
      <c r="H1292" s="93"/>
      <c r="I1292" s="93"/>
      <c r="J1292" s="93"/>
      <c r="K1292" s="93"/>
      <c r="L1292" s="93"/>
      <c r="M1292" s="93"/>
      <c r="N1292" s="93"/>
      <c r="O1292" s="93"/>
      <c r="P1292" s="93"/>
      <c r="Q1292" s="93"/>
      <c r="R1292" s="93"/>
      <c r="S1292" s="93"/>
      <c r="T1292" s="93"/>
      <c r="U1292" s="93"/>
      <c r="V1292" s="93"/>
      <c r="W1292" s="93"/>
      <c r="X1292" s="93"/>
      <c r="Y1292" s="93"/>
      <c r="Z1292" s="93"/>
      <c r="AA1292" s="93"/>
    </row>
    <row r="1293" spans="1:27" ht="14.5">
      <c r="A1293" s="93"/>
      <c r="B1293" s="93"/>
      <c r="C1293" s="93"/>
      <c r="D1293" s="93"/>
      <c r="E1293" s="93"/>
      <c r="F1293" s="93"/>
      <c r="G1293" s="93"/>
      <c r="H1293" s="93"/>
      <c r="I1293" s="93"/>
      <c r="J1293" s="93"/>
      <c r="K1293" s="93"/>
      <c r="L1293" s="93"/>
      <c r="M1293" s="93"/>
      <c r="N1293" s="93"/>
      <c r="O1293" s="93"/>
      <c r="P1293" s="93"/>
      <c r="Q1293" s="93"/>
      <c r="R1293" s="93"/>
      <c r="S1293" s="93"/>
      <c r="T1293" s="93"/>
      <c r="U1293" s="93"/>
      <c r="V1293" s="93"/>
      <c r="W1293" s="93"/>
      <c r="X1293" s="93"/>
      <c r="Y1293" s="93"/>
      <c r="Z1293" s="93"/>
      <c r="AA1293" s="93"/>
    </row>
    <row r="1294" spans="1:27" ht="14.5">
      <c r="A1294" s="93"/>
      <c r="B1294" s="93"/>
      <c r="C1294" s="93"/>
      <c r="D1294" s="93"/>
      <c r="E1294" s="93"/>
      <c r="F1294" s="93"/>
      <c r="G1294" s="93"/>
      <c r="H1294" s="93"/>
      <c r="I1294" s="93"/>
      <c r="J1294" s="93"/>
      <c r="K1294" s="93"/>
      <c r="L1294" s="93"/>
      <c r="M1294" s="93"/>
      <c r="N1294" s="93"/>
      <c r="O1294" s="93"/>
      <c r="P1294" s="93"/>
      <c r="Q1294" s="93"/>
      <c r="R1294" s="93"/>
      <c r="S1294" s="93"/>
      <c r="T1294" s="93"/>
      <c r="U1294" s="93"/>
      <c r="V1294" s="93"/>
      <c r="W1294" s="93"/>
      <c r="X1294" s="93"/>
      <c r="Y1294" s="93"/>
      <c r="Z1294" s="93"/>
      <c r="AA1294" s="93"/>
    </row>
    <row r="1295" spans="1:27" ht="14.5">
      <c r="A1295" s="93"/>
      <c r="B1295" s="93"/>
      <c r="C1295" s="93"/>
      <c r="D1295" s="93"/>
      <c r="E1295" s="93"/>
      <c r="F1295" s="93"/>
      <c r="G1295" s="93"/>
      <c r="H1295" s="93"/>
      <c r="I1295" s="93"/>
      <c r="J1295" s="93"/>
      <c r="K1295" s="93"/>
      <c r="L1295" s="93"/>
      <c r="M1295" s="93"/>
      <c r="N1295" s="93"/>
      <c r="O1295" s="93"/>
      <c r="P1295" s="93"/>
      <c r="Q1295" s="93"/>
      <c r="R1295" s="93"/>
      <c r="S1295" s="93"/>
      <c r="T1295" s="93"/>
      <c r="U1295" s="93"/>
      <c r="V1295" s="93"/>
      <c r="W1295" s="93"/>
      <c r="X1295" s="93"/>
      <c r="Y1295" s="93"/>
      <c r="Z1295" s="93"/>
      <c r="AA1295" s="93"/>
    </row>
    <row r="1296" spans="1:27" ht="14.5">
      <c r="A1296" s="93"/>
      <c r="B1296" s="93"/>
      <c r="C1296" s="93"/>
      <c r="D1296" s="93"/>
      <c r="E1296" s="93"/>
      <c r="F1296" s="93"/>
      <c r="G1296" s="93"/>
      <c r="H1296" s="93"/>
      <c r="I1296" s="93"/>
      <c r="J1296" s="93"/>
      <c r="K1296" s="93"/>
      <c r="L1296" s="93"/>
      <c r="M1296" s="93"/>
      <c r="N1296" s="93"/>
      <c r="O1296" s="93"/>
      <c r="P1296" s="93"/>
      <c r="Q1296" s="93"/>
      <c r="R1296" s="93"/>
      <c r="S1296" s="93"/>
      <c r="T1296" s="93"/>
      <c r="U1296" s="93"/>
      <c r="V1296" s="93"/>
      <c r="W1296" s="93"/>
      <c r="X1296" s="93"/>
      <c r="Y1296" s="93"/>
      <c r="Z1296" s="93"/>
      <c r="AA1296" s="93"/>
    </row>
    <row r="1297" spans="1:27" ht="14.5">
      <c r="A1297" s="93"/>
      <c r="B1297" s="93"/>
      <c r="C1297" s="93"/>
      <c r="D1297" s="93"/>
      <c r="E1297" s="93"/>
      <c r="F1297" s="93"/>
      <c r="G1297" s="93"/>
      <c r="H1297" s="93"/>
      <c r="I1297" s="93"/>
      <c r="J1297" s="93"/>
      <c r="K1297" s="93"/>
      <c r="L1297" s="93"/>
      <c r="M1297" s="93"/>
      <c r="N1297" s="93"/>
      <c r="O1297" s="93"/>
      <c r="P1297" s="93"/>
      <c r="Q1297" s="93"/>
      <c r="R1297" s="93"/>
      <c r="S1297" s="93"/>
      <c r="T1297" s="93"/>
      <c r="U1297" s="93"/>
      <c r="V1297" s="93"/>
      <c r="W1297" s="93"/>
      <c r="X1297" s="93"/>
      <c r="Y1297" s="93"/>
      <c r="Z1297" s="93"/>
      <c r="AA1297" s="93"/>
    </row>
    <row r="1298" spans="1:27" ht="14.5">
      <c r="A1298" s="93"/>
      <c r="B1298" s="93"/>
      <c r="C1298" s="93"/>
      <c r="D1298" s="93"/>
      <c r="E1298" s="93"/>
      <c r="F1298" s="93"/>
      <c r="G1298" s="93"/>
      <c r="H1298" s="93"/>
      <c r="I1298" s="93"/>
      <c r="J1298" s="93"/>
      <c r="K1298" s="93"/>
      <c r="L1298" s="93"/>
      <c r="M1298" s="93"/>
      <c r="N1298" s="93"/>
      <c r="O1298" s="93"/>
      <c r="P1298" s="93"/>
      <c r="Q1298" s="93"/>
      <c r="R1298" s="93"/>
      <c r="S1298" s="93"/>
      <c r="T1298" s="93"/>
      <c r="U1298" s="93"/>
      <c r="V1298" s="93"/>
      <c r="W1298" s="93"/>
      <c r="X1298" s="93"/>
      <c r="Y1298" s="93"/>
      <c r="Z1298" s="93"/>
      <c r="AA1298" s="93"/>
    </row>
    <row r="1299" spans="1:27" ht="14.5">
      <c r="A1299" s="93"/>
      <c r="B1299" s="93"/>
      <c r="C1299" s="93"/>
      <c r="D1299" s="93"/>
      <c r="E1299" s="93"/>
      <c r="F1299" s="93"/>
      <c r="G1299" s="93"/>
      <c r="H1299" s="93"/>
      <c r="I1299" s="93"/>
      <c r="J1299" s="93"/>
      <c r="K1299" s="93"/>
      <c r="L1299" s="93"/>
      <c r="M1299" s="93"/>
      <c r="N1299" s="93"/>
      <c r="O1299" s="93"/>
      <c r="P1299" s="93"/>
      <c r="Q1299" s="93"/>
      <c r="R1299" s="93"/>
      <c r="S1299" s="93"/>
      <c r="T1299" s="93"/>
      <c r="U1299" s="93"/>
      <c r="V1299" s="93"/>
      <c r="W1299" s="93"/>
      <c r="X1299" s="93"/>
      <c r="Y1299" s="93"/>
      <c r="Z1299" s="93"/>
      <c r="AA1299" s="93"/>
    </row>
    <row r="1300" spans="1:27" ht="14.5">
      <c r="A1300" s="93"/>
      <c r="B1300" s="93"/>
      <c r="C1300" s="93"/>
      <c r="D1300" s="93"/>
      <c r="E1300" s="93"/>
      <c r="F1300" s="93"/>
      <c r="G1300" s="93"/>
      <c r="H1300" s="93"/>
      <c r="I1300" s="93"/>
      <c r="J1300" s="93"/>
      <c r="K1300" s="93"/>
      <c r="L1300" s="93"/>
      <c r="M1300" s="93"/>
      <c r="N1300" s="93"/>
      <c r="O1300" s="93"/>
      <c r="P1300" s="93"/>
      <c r="Q1300" s="93"/>
      <c r="R1300" s="93"/>
      <c r="S1300" s="93"/>
      <c r="T1300" s="93"/>
      <c r="U1300" s="93"/>
      <c r="V1300" s="93"/>
      <c r="W1300" s="93"/>
      <c r="X1300" s="93"/>
      <c r="Y1300" s="93"/>
      <c r="Z1300" s="93"/>
      <c r="AA1300" s="93"/>
    </row>
    <row r="1301" spans="1:27" ht="14.5">
      <c r="A1301" s="93"/>
      <c r="B1301" s="93"/>
      <c r="C1301" s="93"/>
      <c r="D1301" s="93"/>
      <c r="E1301" s="93"/>
      <c r="F1301" s="93"/>
      <c r="G1301" s="93"/>
      <c r="H1301" s="93"/>
      <c r="I1301" s="93"/>
      <c r="J1301" s="93"/>
      <c r="K1301" s="93"/>
      <c r="L1301" s="93"/>
      <c r="M1301" s="93"/>
      <c r="N1301" s="93"/>
      <c r="O1301" s="93"/>
      <c r="P1301" s="93"/>
      <c r="Q1301" s="93"/>
      <c r="R1301" s="93"/>
      <c r="S1301" s="93"/>
      <c r="T1301" s="93"/>
      <c r="U1301" s="93"/>
      <c r="V1301" s="93"/>
      <c r="W1301" s="93"/>
      <c r="X1301" s="93"/>
      <c r="Y1301" s="93"/>
      <c r="Z1301" s="93"/>
      <c r="AA1301" s="93"/>
    </row>
    <row r="1302" spans="1:27" ht="14.5">
      <c r="A1302" s="93"/>
      <c r="B1302" s="93"/>
      <c r="C1302" s="93"/>
      <c r="D1302" s="93"/>
      <c r="E1302" s="93"/>
      <c r="F1302" s="93"/>
      <c r="G1302" s="93"/>
      <c r="H1302" s="93"/>
      <c r="I1302" s="93"/>
      <c r="J1302" s="93"/>
      <c r="K1302" s="93"/>
      <c r="L1302" s="93"/>
      <c r="M1302" s="93"/>
      <c r="N1302" s="93"/>
      <c r="O1302" s="93"/>
      <c r="P1302" s="93"/>
      <c r="Q1302" s="93"/>
      <c r="R1302" s="93"/>
      <c r="S1302" s="93"/>
      <c r="T1302" s="93"/>
      <c r="U1302" s="93"/>
      <c r="V1302" s="93"/>
      <c r="W1302" s="93"/>
      <c r="X1302" s="93"/>
      <c r="Y1302" s="93"/>
      <c r="Z1302" s="93"/>
      <c r="AA1302" s="93"/>
    </row>
    <row r="1303" spans="1:27" ht="14.5">
      <c r="A1303" s="93"/>
      <c r="B1303" s="93"/>
      <c r="C1303" s="93"/>
      <c r="D1303" s="93"/>
      <c r="E1303" s="93"/>
      <c r="F1303" s="93"/>
      <c r="G1303" s="93"/>
      <c r="H1303" s="93"/>
      <c r="I1303" s="93"/>
      <c r="J1303" s="93"/>
      <c r="K1303" s="93"/>
      <c r="L1303" s="93"/>
      <c r="M1303" s="93"/>
      <c r="N1303" s="93"/>
      <c r="O1303" s="93"/>
      <c r="P1303" s="93"/>
      <c r="Q1303" s="93"/>
      <c r="R1303" s="93"/>
      <c r="S1303" s="93"/>
      <c r="T1303" s="93"/>
      <c r="U1303" s="93"/>
      <c r="V1303" s="93"/>
      <c r="W1303" s="93"/>
      <c r="X1303" s="93"/>
      <c r="Y1303" s="93"/>
      <c r="Z1303" s="93"/>
      <c r="AA1303" s="93"/>
    </row>
    <row r="1304" spans="1:27" ht="14.5">
      <c r="A1304" s="93"/>
      <c r="B1304" s="93"/>
      <c r="C1304" s="93"/>
      <c r="D1304" s="93"/>
      <c r="E1304" s="93"/>
      <c r="F1304" s="93"/>
      <c r="G1304" s="93"/>
      <c r="H1304" s="93"/>
      <c r="I1304" s="93"/>
      <c r="J1304" s="93"/>
      <c r="K1304" s="93"/>
      <c r="L1304" s="93"/>
      <c r="M1304" s="93"/>
      <c r="N1304" s="93"/>
      <c r="O1304" s="93"/>
      <c r="P1304" s="93"/>
      <c r="Q1304" s="93"/>
      <c r="R1304" s="93"/>
      <c r="S1304" s="93"/>
      <c r="T1304" s="93"/>
      <c r="U1304" s="93"/>
      <c r="V1304" s="93"/>
      <c r="W1304" s="93"/>
      <c r="X1304" s="93"/>
      <c r="Y1304" s="93"/>
      <c r="Z1304" s="93"/>
      <c r="AA1304" s="93"/>
    </row>
    <row r="1305" spans="1:27" ht="14.5">
      <c r="A1305" s="93"/>
      <c r="B1305" s="93"/>
      <c r="C1305" s="93"/>
      <c r="D1305" s="93"/>
      <c r="E1305" s="93"/>
      <c r="F1305" s="93"/>
      <c r="G1305" s="93"/>
      <c r="H1305" s="93"/>
      <c r="I1305" s="93"/>
      <c r="J1305" s="93"/>
      <c r="K1305" s="93"/>
      <c r="L1305" s="93"/>
      <c r="M1305" s="93"/>
      <c r="N1305" s="93"/>
      <c r="O1305" s="93"/>
      <c r="P1305" s="93"/>
      <c r="Q1305" s="93"/>
      <c r="R1305" s="93"/>
      <c r="S1305" s="93"/>
      <c r="T1305" s="93"/>
      <c r="U1305" s="93"/>
      <c r="V1305" s="93"/>
      <c r="W1305" s="93"/>
      <c r="X1305" s="93"/>
      <c r="Y1305" s="93"/>
      <c r="Z1305" s="93"/>
      <c r="AA1305" s="93"/>
    </row>
    <row r="1306" spans="1:27" ht="14.5">
      <c r="A1306" s="93"/>
      <c r="B1306" s="93"/>
      <c r="C1306" s="93"/>
      <c r="D1306" s="93"/>
      <c r="E1306" s="93"/>
      <c r="F1306" s="93"/>
      <c r="G1306" s="93"/>
      <c r="H1306" s="93"/>
      <c r="I1306" s="93"/>
      <c r="J1306" s="93"/>
      <c r="K1306" s="93"/>
      <c r="L1306" s="93"/>
      <c r="M1306" s="93"/>
      <c r="N1306" s="93"/>
      <c r="O1306" s="93"/>
      <c r="P1306" s="93"/>
      <c r="Q1306" s="93"/>
      <c r="R1306" s="93"/>
      <c r="S1306" s="93"/>
      <c r="T1306" s="93"/>
      <c r="U1306" s="93"/>
      <c r="V1306" s="93"/>
      <c r="W1306" s="93"/>
      <c r="X1306" s="93"/>
      <c r="Y1306" s="93"/>
      <c r="Z1306" s="93"/>
      <c r="AA1306" s="93"/>
    </row>
    <row r="1307" spans="1:27" ht="14.5">
      <c r="A1307" s="93"/>
      <c r="B1307" s="93"/>
      <c r="C1307" s="93"/>
      <c r="D1307" s="93"/>
      <c r="E1307" s="93"/>
      <c r="F1307" s="93"/>
      <c r="G1307" s="93"/>
      <c r="H1307" s="93"/>
      <c r="I1307" s="93"/>
      <c r="J1307" s="93"/>
      <c r="K1307" s="93"/>
      <c r="L1307" s="93"/>
      <c r="M1307" s="93"/>
      <c r="N1307" s="93"/>
      <c r="O1307" s="93"/>
      <c r="P1307" s="93"/>
      <c r="Q1307" s="93"/>
      <c r="R1307" s="93"/>
      <c r="S1307" s="93"/>
      <c r="T1307" s="93"/>
      <c r="U1307" s="93"/>
      <c r="V1307" s="93"/>
      <c r="W1307" s="93"/>
      <c r="X1307" s="93"/>
      <c r="Y1307" s="93"/>
      <c r="Z1307" s="93"/>
      <c r="AA1307" s="93"/>
    </row>
    <row r="1308" spans="1:27" ht="14.5">
      <c r="A1308" s="93"/>
      <c r="B1308" s="93"/>
      <c r="C1308" s="93"/>
      <c r="D1308" s="93"/>
      <c r="E1308" s="93"/>
      <c r="F1308" s="93"/>
      <c r="G1308" s="93"/>
      <c r="H1308" s="93"/>
      <c r="I1308" s="93"/>
      <c r="J1308" s="93"/>
      <c r="K1308" s="93"/>
      <c r="L1308" s="93"/>
      <c r="M1308" s="93"/>
      <c r="N1308" s="93"/>
      <c r="O1308" s="93"/>
      <c r="P1308" s="93"/>
      <c r="Q1308" s="93"/>
      <c r="R1308" s="93"/>
      <c r="S1308" s="93"/>
      <c r="T1308" s="93"/>
      <c r="U1308" s="93"/>
      <c r="V1308" s="93"/>
      <c r="W1308" s="93"/>
      <c r="X1308" s="93"/>
      <c r="Y1308" s="93"/>
      <c r="Z1308" s="93"/>
      <c r="AA1308" s="93"/>
    </row>
    <row r="1309" spans="1:27" ht="14.5">
      <c r="A1309" s="93"/>
      <c r="B1309" s="93"/>
      <c r="C1309" s="93"/>
      <c r="D1309" s="93"/>
      <c r="E1309" s="93"/>
      <c r="F1309" s="93"/>
      <c r="G1309" s="93"/>
      <c r="H1309" s="93"/>
      <c r="I1309" s="93"/>
      <c r="J1309" s="93"/>
      <c r="K1309" s="93"/>
      <c r="L1309" s="93"/>
      <c r="M1309" s="93"/>
      <c r="N1309" s="93"/>
      <c r="O1309" s="93"/>
      <c r="P1309" s="93"/>
      <c r="Q1309" s="93"/>
      <c r="R1309" s="93"/>
      <c r="S1309" s="93"/>
      <c r="T1309" s="93"/>
      <c r="U1309" s="93"/>
      <c r="V1309" s="93"/>
      <c r="W1309" s="93"/>
      <c r="X1309" s="93"/>
      <c r="Y1309" s="93"/>
      <c r="Z1309" s="93"/>
      <c r="AA1309" s="93"/>
    </row>
    <row r="1310" spans="1:27" ht="14.5">
      <c r="A1310" s="93"/>
      <c r="B1310" s="93"/>
      <c r="C1310" s="93"/>
      <c r="D1310" s="93"/>
      <c r="E1310" s="93"/>
      <c r="F1310" s="93"/>
      <c r="G1310" s="93"/>
      <c r="H1310" s="93"/>
      <c r="I1310" s="93"/>
      <c r="J1310" s="93"/>
      <c r="K1310" s="93"/>
      <c r="L1310" s="93"/>
      <c r="M1310" s="93"/>
      <c r="N1310" s="93"/>
      <c r="O1310" s="93"/>
      <c r="P1310" s="93"/>
      <c r="Q1310" s="93"/>
      <c r="R1310" s="93"/>
      <c r="S1310" s="93"/>
      <c r="T1310" s="93"/>
      <c r="U1310" s="93"/>
      <c r="V1310" s="93"/>
      <c r="W1310" s="93"/>
      <c r="X1310" s="93"/>
      <c r="Y1310" s="93"/>
      <c r="Z1310" s="93"/>
      <c r="AA1310" s="93"/>
    </row>
    <row r="1311" spans="1:27" ht="14.5">
      <c r="A1311" s="93"/>
      <c r="B1311" s="93"/>
      <c r="C1311" s="93"/>
      <c r="D1311" s="93"/>
      <c r="E1311" s="93"/>
      <c r="F1311" s="93"/>
      <c r="G1311" s="93"/>
      <c r="H1311" s="93"/>
      <c r="I1311" s="93"/>
      <c r="J1311" s="93"/>
      <c r="K1311" s="93"/>
      <c r="L1311" s="93"/>
      <c r="M1311" s="93"/>
      <c r="N1311" s="93"/>
      <c r="O1311" s="93"/>
      <c r="P1311" s="93"/>
      <c r="Q1311" s="93"/>
      <c r="R1311" s="93"/>
      <c r="S1311" s="93"/>
      <c r="T1311" s="93"/>
      <c r="U1311" s="93"/>
      <c r="V1311" s="93"/>
      <c r="W1311" s="93"/>
      <c r="X1311" s="93"/>
      <c r="Y1311" s="93"/>
      <c r="Z1311" s="93"/>
      <c r="AA1311" s="93"/>
    </row>
    <row r="1312" spans="1:27" ht="14.5">
      <c r="A1312" s="93"/>
      <c r="B1312" s="93"/>
      <c r="C1312" s="93"/>
      <c r="D1312" s="93"/>
      <c r="E1312" s="93"/>
      <c r="F1312" s="93"/>
      <c r="G1312" s="93"/>
      <c r="H1312" s="93"/>
      <c r="I1312" s="93"/>
      <c r="J1312" s="93"/>
      <c r="K1312" s="93"/>
      <c r="L1312" s="93"/>
      <c r="M1312" s="93"/>
      <c r="N1312" s="93"/>
      <c r="O1312" s="93"/>
      <c r="P1312" s="93"/>
      <c r="Q1312" s="93"/>
      <c r="R1312" s="93"/>
      <c r="S1312" s="93"/>
      <c r="T1312" s="93"/>
      <c r="U1312" s="93"/>
      <c r="V1312" s="93"/>
      <c r="W1312" s="93"/>
      <c r="X1312" s="93"/>
      <c r="Y1312" s="93"/>
      <c r="Z1312" s="93"/>
      <c r="AA1312" s="93"/>
    </row>
    <row r="1313" spans="1:27" ht="14.5">
      <c r="A1313" s="93"/>
      <c r="B1313" s="93"/>
      <c r="C1313" s="93"/>
      <c r="D1313" s="93"/>
      <c r="E1313" s="93"/>
      <c r="F1313" s="93"/>
      <c r="G1313" s="93"/>
      <c r="H1313" s="93"/>
      <c r="I1313" s="93"/>
      <c r="J1313" s="93"/>
      <c r="K1313" s="93"/>
      <c r="L1313" s="93"/>
      <c r="M1313" s="93"/>
      <c r="N1313" s="93"/>
      <c r="O1313" s="93"/>
      <c r="P1313" s="93"/>
      <c r="Q1313" s="93"/>
      <c r="R1313" s="93"/>
      <c r="S1313" s="93"/>
      <c r="T1313" s="93"/>
      <c r="U1313" s="93"/>
      <c r="V1313" s="93"/>
      <c r="W1313" s="93"/>
      <c r="X1313" s="93"/>
      <c r="Y1313" s="93"/>
      <c r="Z1313" s="93"/>
      <c r="AA1313" s="93"/>
    </row>
    <row r="1314" spans="1:27" ht="14.5">
      <c r="A1314" s="93"/>
      <c r="B1314" s="93"/>
      <c r="C1314" s="93"/>
      <c r="D1314" s="93"/>
      <c r="E1314" s="93"/>
      <c r="F1314" s="93"/>
      <c r="G1314" s="93"/>
      <c r="H1314" s="93"/>
      <c r="I1314" s="93"/>
      <c r="J1314" s="93"/>
      <c r="K1314" s="93"/>
      <c r="L1314" s="93"/>
      <c r="M1314" s="93"/>
      <c r="N1314" s="93"/>
      <c r="O1314" s="93"/>
      <c r="P1314" s="93"/>
      <c r="Q1314" s="93"/>
      <c r="R1314" s="93"/>
      <c r="S1314" s="93"/>
      <c r="T1314" s="93"/>
      <c r="U1314" s="93"/>
      <c r="V1314" s="93"/>
      <c r="W1314" s="93"/>
      <c r="X1314" s="93"/>
      <c r="Y1314" s="93"/>
      <c r="Z1314" s="93"/>
      <c r="AA1314" s="93"/>
    </row>
    <row r="1315" spans="1:27" ht="14.5">
      <c r="A1315" s="93"/>
      <c r="B1315" s="93"/>
      <c r="C1315" s="93"/>
      <c r="D1315" s="93"/>
      <c r="E1315" s="93"/>
      <c r="F1315" s="93"/>
      <c r="G1315" s="93"/>
      <c r="H1315" s="93"/>
      <c r="I1315" s="93"/>
      <c r="J1315" s="93"/>
      <c r="K1315" s="93"/>
      <c r="L1315" s="93"/>
      <c r="M1315" s="93"/>
      <c r="N1315" s="93"/>
      <c r="O1315" s="93"/>
      <c r="P1315" s="93"/>
      <c r="Q1315" s="93"/>
      <c r="R1315" s="93"/>
      <c r="S1315" s="93"/>
      <c r="T1315" s="93"/>
      <c r="U1315" s="93"/>
      <c r="V1315" s="93"/>
      <c r="W1315" s="93"/>
      <c r="X1315" s="93"/>
      <c r="Y1315" s="93"/>
      <c r="Z1315" s="93"/>
      <c r="AA1315" s="93"/>
    </row>
    <row r="1316" spans="1:27" ht="14.5">
      <c r="A1316" s="93"/>
      <c r="B1316" s="93"/>
      <c r="C1316" s="93"/>
      <c r="D1316" s="93"/>
      <c r="E1316" s="93"/>
      <c r="F1316" s="93"/>
      <c r="G1316" s="93"/>
      <c r="H1316" s="93"/>
      <c r="I1316" s="93"/>
      <c r="J1316" s="93"/>
      <c r="K1316" s="93"/>
      <c r="L1316" s="93"/>
      <c r="M1316" s="93"/>
      <c r="N1316" s="93"/>
      <c r="O1316" s="93"/>
      <c r="P1316" s="93"/>
      <c r="Q1316" s="93"/>
      <c r="R1316" s="93"/>
      <c r="S1316" s="93"/>
      <c r="T1316" s="93"/>
      <c r="U1316" s="93"/>
      <c r="V1316" s="93"/>
      <c r="W1316" s="93"/>
      <c r="X1316" s="93"/>
      <c r="Y1316" s="93"/>
      <c r="Z1316" s="93"/>
      <c r="AA1316" s="93"/>
    </row>
    <row r="1317" spans="1:27" ht="14.5">
      <c r="A1317" s="93"/>
      <c r="B1317" s="93"/>
      <c r="C1317" s="93"/>
      <c r="D1317" s="93"/>
      <c r="E1317" s="93"/>
      <c r="F1317" s="93"/>
      <c r="G1317" s="93"/>
      <c r="H1317" s="93"/>
      <c r="I1317" s="93"/>
      <c r="J1317" s="93"/>
      <c r="K1317" s="93"/>
      <c r="L1317" s="93"/>
      <c r="M1317" s="93"/>
      <c r="N1317" s="93"/>
      <c r="O1317" s="93"/>
      <c r="P1317" s="93"/>
      <c r="Q1317" s="93"/>
      <c r="R1317" s="93"/>
      <c r="S1317" s="93"/>
      <c r="T1317" s="93"/>
      <c r="U1317" s="93"/>
      <c r="V1317" s="93"/>
      <c r="W1317" s="93"/>
      <c r="X1317" s="93"/>
      <c r="Y1317" s="93"/>
      <c r="Z1317" s="93"/>
      <c r="AA1317" s="93"/>
    </row>
    <row r="1318" spans="1:27" ht="14.5">
      <c r="A1318" s="93"/>
      <c r="B1318" s="93"/>
      <c r="C1318" s="93"/>
      <c r="D1318" s="93"/>
      <c r="E1318" s="93"/>
      <c r="F1318" s="93"/>
      <c r="G1318" s="93"/>
      <c r="H1318" s="93"/>
      <c r="I1318" s="93"/>
      <c r="J1318" s="93"/>
      <c r="K1318" s="93"/>
      <c r="L1318" s="93"/>
      <c r="M1318" s="93"/>
      <c r="N1318" s="93"/>
      <c r="O1318" s="93"/>
      <c r="P1318" s="93"/>
      <c r="Q1318" s="93"/>
      <c r="R1318" s="93"/>
      <c r="S1318" s="93"/>
      <c r="T1318" s="93"/>
      <c r="U1318" s="93"/>
      <c r="V1318" s="93"/>
      <c r="W1318" s="93"/>
      <c r="X1318" s="93"/>
      <c r="Y1318" s="93"/>
      <c r="Z1318" s="93"/>
      <c r="AA1318" s="93"/>
    </row>
    <row r="1319" spans="1:27" ht="14.5">
      <c r="A1319" s="93"/>
      <c r="B1319" s="93"/>
      <c r="C1319" s="93"/>
      <c r="D1319" s="93"/>
      <c r="E1319" s="93"/>
      <c r="F1319" s="93"/>
      <c r="G1319" s="93"/>
      <c r="H1319" s="93"/>
      <c r="I1319" s="93"/>
      <c r="J1319" s="93"/>
      <c r="K1319" s="93"/>
      <c r="L1319" s="93"/>
      <c r="M1319" s="93"/>
      <c r="N1319" s="93"/>
      <c r="O1319" s="93"/>
      <c r="P1319" s="93"/>
      <c r="Q1319" s="93"/>
      <c r="R1319" s="93"/>
      <c r="S1319" s="93"/>
      <c r="T1319" s="93"/>
      <c r="U1319" s="93"/>
      <c r="V1319" s="93"/>
      <c r="W1319" s="93"/>
      <c r="X1319" s="93"/>
      <c r="Y1319" s="93"/>
      <c r="Z1319" s="93"/>
      <c r="AA1319" s="93"/>
    </row>
    <row r="1320" spans="1:27" ht="14.5">
      <c r="A1320" s="93"/>
      <c r="B1320" s="93"/>
      <c r="C1320" s="93"/>
      <c r="D1320" s="93"/>
      <c r="E1320" s="93"/>
      <c r="F1320" s="93"/>
      <c r="G1320" s="93"/>
      <c r="H1320" s="93"/>
      <c r="I1320" s="93"/>
      <c r="J1320" s="93"/>
      <c r="K1320" s="93"/>
      <c r="L1320" s="93"/>
      <c r="M1320" s="93"/>
      <c r="N1320" s="93"/>
      <c r="O1320" s="93"/>
      <c r="P1320" s="93"/>
      <c r="Q1320" s="93"/>
      <c r="R1320" s="93"/>
      <c r="S1320" s="93"/>
      <c r="T1320" s="93"/>
      <c r="U1320" s="93"/>
      <c r="V1320" s="93"/>
      <c r="W1320" s="93"/>
      <c r="X1320" s="93"/>
      <c r="Y1320" s="93"/>
      <c r="Z1320" s="93"/>
      <c r="AA1320" s="93"/>
    </row>
    <row r="1321" spans="1:27" ht="14.5">
      <c r="A1321" s="93"/>
      <c r="B1321" s="93"/>
      <c r="C1321" s="93"/>
      <c r="D1321" s="93"/>
      <c r="E1321" s="93"/>
      <c r="F1321" s="93"/>
      <c r="G1321" s="93"/>
      <c r="H1321" s="93"/>
      <c r="I1321" s="93"/>
      <c r="J1321" s="93"/>
      <c r="K1321" s="93"/>
      <c r="L1321" s="93"/>
      <c r="M1321" s="93"/>
      <c r="N1321" s="93"/>
      <c r="O1321" s="93"/>
      <c r="P1321" s="93"/>
      <c r="Q1321" s="93"/>
      <c r="R1321" s="93"/>
      <c r="S1321" s="93"/>
      <c r="T1321" s="93"/>
      <c r="U1321" s="93"/>
      <c r="V1321" s="93"/>
      <c r="W1321" s="93"/>
      <c r="X1321" s="93"/>
      <c r="Y1321" s="93"/>
      <c r="Z1321" s="93"/>
      <c r="AA1321" s="93"/>
    </row>
    <row r="1322" spans="1:27" ht="14.5">
      <c r="A1322" s="93"/>
      <c r="B1322" s="93"/>
      <c r="C1322" s="93"/>
      <c r="D1322" s="93"/>
      <c r="E1322" s="93"/>
      <c r="F1322" s="93"/>
      <c r="G1322" s="93"/>
      <c r="H1322" s="93"/>
      <c r="I1322" s="93"/>
      <c r="J1322" s="93"/>
      <c r="K1322" s="93"/>
      <c r="L1322" s="93"/>
      <c r="M1322" s="93"/>
      <c r="N1322" s="93"/>
      <c r="O1322" s="93"/>
      <c r="P1322" s="93"/>
      <c r="Q1322" s="93"/>
      <c r="R1322" s="93"/>
      <c r="S1322" s="93"/>
      <c r="T1322" s="93"/>
      <c r="U1322" s="93"/>
      <c r="V1322" s="93"/>
      <c r="W1322" s="93"/>
      <c r="X1322" s="93"/>
      <c r="Y1322" s="93"/>
      <c r="Z1322" s="93"/>
      <c r="AA1322" s="93"/>
    </row>
    <row r="1323" spans="1:27" ht="14.5">
      <c r="A1323" s="93"/>
      <c r="B1323" s="93"/>
      <c r="C1323" s="93"/>
      <c r="D1323" s="93"/>
      <c r="E1323" s="93"/>
      <c r="F1323" s="93"/>
      <c r="G1323" s="93"/>
      <c r="H1323" s="93"/>
      <c r="I1323" s="93"/>
      <c r="J1323" s="93"/>
      <c r="K1323" s="93"/>
      <c r="L1323" s="93"/>
      <c r="M1323" s="93"/>
      <c r="N1323" s="93"/>
      <c r="O1323" s="93"/>
      <c r="P1323" s="93"/>
      <c r="Q1323" s="93"/>
      <c r="R1323" s="93"/>
      <c r="S1323" s="93"/>
      <c r="T1323" s="93"/>
      <c r="U1323" s="93"/>
      <c r="V1323" s="93"/>
      <c r="W1323" s="93"/>
      <c r="X1323" s="93"/>
      <c r="Y1323" s="93"/>
      <c r="Z1323" s="93"/>
      <c r="AA1323" s="93"/>
    </row>
    <row r="1324" spans="1:27" ht="14.5">
      <c r="A1324" s="93"/>
      <c r="B1324" s="93"/>
      <c r="C1324" s="93"/>
      <c r="D1324" s="93"/>
      <c r="E1324" s="93"/>
      <c r="F1324" s="93"/>
      <c r="G1324" s="93"/>
      <c r="H1324" s="93"/>
      <c r="I1324" s="93"/>
      <c r="J1324" s="93"/>
      <c r="K1324" s="93"/>
      <c r="L1324" s="93"/>
      <c r="M1324" s="93"/>
      <c r="N1324" s="93"/>
      <c r="O1324" s="93"/>
      <c r="P1324" s="93"/>
      <c r="Q1324" s="93"/>
      <c r="R1324" s="93"/>
      <c r="S1324" s="93"/>
      <c r="T1324" s="93"/>
      <c r="U1324" s="93"/>
      <c r="V1324" s="93"/>
      <c r="W1324" s="93"/>
      <c r="X1324" s="93"/>
      <c r="Y1324" s="93"/>
      <c r="Z1324" s="93"/>
      <c r="AA1324" s="93"/>
    </row>
    <row r="1325" spans="1:27" ht="14.5">
      <c r="A1325" s="93"/>
      <c r="B1325" s="93"/>
      <c r="C1325" s="93"/>
      <c r="D1325" s="93"/>
      <c r="E1325" s="93"/>
      <c r="F1325" s="93"/>
      <c r="G1325" s="93"/>
      <c r="H1325" s="93"/>
      <c r="I1325" s="93"/>
      <c r="J1325" s="93"/>
      <c r="K1325" s="93"/>
      <c r="L1325" s="93"/>
      <c r="M1325" s="93"/>
      <c r="N1325" s="93"/>
      <c r="O1325" s="93"/>
      <c r="P1325" s="93"/>
      <c r="Q1325" s="93"/>
      <c r="R1325" s="93"/>
      <c r="S1325" s="93"/>
      <c r="T1325" s="93"/>
      <c r="U1325" s="93"/>
      <c r="V1325" s="93"/>
      <c r="W1325" s="93"/>
      <c r="X1325" s="93"/>
      <c r="Y1325" s="93"/>
      <c r="Z1325" s="93"/>
      <c r="AA1325" s="93"/>
    </row>
    <row r="1326" spans="1:27" ht="14.5">
      <c r="A1326" s="93"/>
      <c r="B1326" s="93"/>
      <c r="C1326" s="93"/>
      <c r="D1326" s="93"/>
      <c r="E1326" s="93"/>
      <c r="F1326" s="93"/>
      <c r="G1326" s="93"/>
      <c r="H1326" s="93"/>
      <c r="I1326" s="93"/>
      <c r="J1326" s="93"/>
      <c r="K1326" s="93"/>
      <c r="L1326" s="93"/>
      <c r="M1326" s="93"/>
      <c r="N1326" s="93"/>
      <c r="O1326" s="93"/>
      <c r="P1326" s="93"/>
      <c r="Q1326" s="93"/>
      <c r="R1326" s="93"/>
      <c r="S1326" s="93"/>
      <c r="T1326" s="93"/>
      <c r="U1326" s="93"/>
      <c r="V1326" s="93"/>
      <c r="W1326" s="93"/>
      <c r="X1326" s="93"/>
      <c r="Y1326" s="93"/>
      <c r="Z1326" s="93"/>
      <c r="AA1326" s="93"/>
    </row>
    <row r="1327" spans="1:27" ht="14.5">
      <c r="A1327" s="93"/>
      <c r="B1327" s="93"/>
      <c r="C1327" s="93"/>
      <c r="D1327" s="93"/>
      <c r="E1327" s="93"/>
      <c r="F1327" s="93"/>
      <c r="G1327" s="93"/>
      <c r="H1327" s="93"/>
      <c r="I1327" s="93"/>
      <c r="J1327" s="93"/>
      <c r="K1327" s="93"/>
      <c r="L1327" s="93"/>
      <c r="M1327" s="93"/>
      <c r="N1327" s="93"/>
      <c r="O1327" s="93"/>
      <c r="P1327" s="93"/>
      <c r="Q1327" s="93"/>
      <c r="R1327" s="93"/>
      <c r="S1327" s="93"/>
      <c r="T1327" s="93"/>
      <c r="U1327" s="93"/>
      <c r="V1327" s="93"/>
      <c r="W1327" s="93"/>
      <c r="X1327" s="93"/>
      <c r="Y1327" s="93"/>
      <c r="Z1327" s="93"/>
      <c r="AA1327" s="93"/>
    </row>
    <row r="1328" spans="1:27" ht="14.5">
      <c r="A1328" s="93"/>
      <c r="B1328" s="93"/>
      <c r="C1328" s="93"/>
      <c r="D1328" s="93"/>
      <c r="E1328" s="93"/>
      <c r="F1328" s="93"/>
      <c r="G1328" s="93"/>
      <c r="H1328" s="93"/>
      <c r="I1328" s="93"/>
      <c r="J1328" s="93"/>
      <c r="K1328" s="93"/>
      <c r="L1328" s="93"/>
      <c r="M1328" s="93"/>
      <c r="N1328" s="93"/>
      <c r="O1328" s="93"/>
      <c r="P1328" s="93"/>
      <c r="Q1328" s="93"/>
      <c r="R1328" s="93"/>
      <c r="S1328" s="93"/>
      <c r="T1328" s="93"/>
      <c r="U1328" s="93"/>
      <c r="V1328" s="93"/>
      <c r="W1328" s="93"/>
      <c r="X1328" s="93"/>
      <c r="Y1328" s="93"/>
      <c r="Z1328" s="93"/>
      <c r="AA1328" s="93"/>
    </row>
    <row r="1329" spans="1:27" ht="14.5">
      <c r="A1329" s="93"/>
      <c r="B1329" s="93"/>
      <c r="C1329" s="93"/>
      <c r="D1329" s="93"/>
      <c r="E1329" s="93"/>
      <c r="F1329" s="93"/>
      <c r="G1329" s="93"/>
      <c r="H1329" s="93"/>
      <c r="I1329" s="93"/>
      <c r="J1329" s="93"/>
      <c r="K1329" s="93"/>
      <c r="L1329" s="93"/>
      <c r="M1329" s="93"/>
      <c r="N1329" s="93"/>
      <c r="O1329" s="93"/>
      <c r="P1329" s="93"/>
      <c r="Q1329" s="93"/>
      <c r="R1329" s="93"/>
      <c r="S1329" s="93"/>
      <c r="T1329" s="93"/>
      <c r="U1329" s="93"/>
      <c r="V1329" s="93"/>
      <c r="W1329" s="93"/>
      <c r="X1329" s="93"/>
      <c r="Y1329" s="93"/>
      <c r="Z1329" s="93"/>
      <c r="AA1329" s="93"/>
    </row>
    <row r="1330" spans="1:27" ht="14.5">
      <c r="A1330" s="93"/>
      <c r="B1330" s="93"/>
      <c r="C1330" s="93"/>
      <c r="D1330" s="93"/>
      <c r="E1330" s="93"/>
      <c r="F1330" s="93"/>
      <c r="G1330" s="93"/>
      <c r="H1330" s="93"/>
      <c r="I1330" s="93"/>
      <c r="J1330" s="93"/>
      <c r="K1330" s="93"/>
      <c r="L1330" s="93"/>
      <c r="M1330" s="93"/>
      <c r="N1330" s="93"/>
      <c r="O1330" s="93"/>
      <c r="P1330" s="93"/>
      <c r="Q1330" s="93"/>
      <c r="R1330" s="93"/>
      <c r="S1330" s="93"/>
      <c r="T1330" s="93"/>
      <c r="U1330" s="93"/>
      <c r="V1330" s="93"/>
      <c r="W1330" s="93"/>
      <c r="X1330" s="93"/>
      <c r="Y1330" s="93"/>
      <c r="Z1330" s="93"/>
      <c r="AA1330" s="93"/>
    </row>
    <row r="1331" spans="1:27" ht="14.5">
      <c r="A1331" s="93"/>
      <c r="B1331" s="93"/>
      <c r="C1331" s="93"/>
      <c r="D1331" s="93"/>
      <c r="E1331" s="93"/>
      <c r="F1331" s="93"/>
      <c r="G1331" s="93"/>
      <c r="H1331" s="93"/>
      <c r="I1331" s="93"/>
      <c r="J1331" s="93"/>
      <c r="K1331" s="93"/>
      <c r="L1331" s="93"/>
      <c r="M1331" s="93"/>
      <c r="N1331" s="93"/>
      <c r="O1331" s="93"/>
      <c r="P1331" s="93"/>
      <c r="Q1331" s="93"/>
      <c r="R1331" s="93"/>
      <c r="S1331" s="93"/>
      <c r="T1331" s="93"/>
      <c r="U1331" s="93"/>
      <c r="V1331" s="93"/>
      <c r="W1331" s="93"/>
      <c r="X1331" s="93"/>
      <c r="Y1331" s="93"/>
      <c r="Z1331" s="93"/>
      <c r="AA1331" s="93"/>
    </row>
    <row r="1332" spans="1:27" ht="14.5">
      <c r="A1332" s="93"/>
      <c r="B1332" s="93"/>
      <c r="C1332" s="93"/>
      <c r="D1332" s="93"/>
      <c r="E1332" s="93"/>
      <c r="F1332" s="93"/>
      <c r="G1332" s="93"/>
      <c r="H1332" s="93"/>
      <c r="I1332" s="93"/>
      <c r="J1332" s="93"/>
      <c r="K1332" s="93"/>
      <c r="L1332" s="93"/>
      <c r="M1332" s="93"/>
      <c r="N1332" s="93"/>
      <c r="O1332" s="93"/>
      <c r="P1332" s="93"/>
      <c r="Q1332" s="93"/>
      <c r="R1332" s="93"/>
      <c r="S1332" s="93"/>
      <c r="T1332" s="93"/>
      <c r="U1332" s="93"/>
      <c r="V1332" s="93"/>
      <c r="W1332" s="93"/>
      <c r="X1332" s="93"/>
      <c r="Y1332" s="93"/>
      <c r="Z1332" s="93"/>
      <c r="AA1332" s="93"/>
    </row>
    <row r="1333" spans="1:27" ht="14.5">
      <c r="A1333" s="93"/>
      <c r="B1333" s="93"/>
      <c r="C1333" s="93"/>
      <c r="D1333" s="93"/>
      <c r="E1333" s="93"/>
      <c r="F1333" s="93"/>
      <c r="G1333" s="93"/>
      <c r="H1333" s="93"/>
      <c r="I1333" s="93"/>
      <c r="J1333" s="93"/>
      <c r="K1333" s="93"/>
      <c r="L1333" s="93"/>
      <c r="M1333" s="93"/>
      <c r="N1333" s="93"/>
      <c r="O1333" s="93"/>
      <c r="P1333" s="93"/>
      <c r="Q1333" s="93"/>
      <c r="R1333" s="93"/>
      <c r="S1333" s="93"/>
      <c r="T1333" s="93"/>
      <c r="U1333" s="93"/>
      <c r="V1333" s="93"/>
      <c r="W1333" s="93"/>
      <c r="X1333" s="93"/>
      <c r="Y1333" s="93"/>
      <c r="Z1333" s="93"/>
      <c r="AA1333" s="93"/>
    </row>
    <row r="1334" spans="1:27" ht="14.5">
      <c r="A1334" s="93"/>
      <c r="B1334" s="93"/>
      <c r="C1334" s="93"/>
      <c r="D1334" s="93"/>
      <c r="E1334" s="93"/>
      <c r="F1334" s="93"/>
      <c r="G1334" s="93"/>
      <c r="H1334" s="93"/>
      <c r="I1334" s="93"/>
      <c r="J1334" s="93"/>
      <c r="K1334" s="93"/>
      <c r="L1334" s="93"/>
      <c r="M1334" s="93"/>
      <c r="N1334" s="93"/>
      <c r="O1334" s="93"/>
      <c r="P1334" s="93"/>
      <c r="Q1334" s="93"/>
      <c r="R1334" s="93"/>
      <c r="S1334" s="93"/>
      <c r="T1334" s="93"/>
      <c r="U1334" s="93"/>
      <c r="V1334" s="93"/>
      <c r="W1334" s="93"/>
      <c r="X1334" s="93"/>
      <c r="Y1334" s="93"/>
      <c r="Z1334" s="93"/>
      <c r="AA1334" s="93"/>
    </row>
    <row r="1335" spans="1:27" ht="14.5">
      <c r="A1335" s="93"/>
      <c r="B1335" s="93"/>
      <c r="C1335" s="93"/>
      <c r="D1335" s="93"/>
      <c r="E1335" s="93"/>
      <c r="F1335" s="93"/>
      <c r="G1335" s="93"/>
      <c r="H1335" s="93"/>
      <c r="I1335" s="93"/>
      <c r="J1335" s="93"/>
      <c r="K1335" s="93"/>
      <c r="L1335" s="93"/>
      <c r="M1335" s="93"/>
      <c r="N1335" s="93"/>
      <c r="O1335" s="93"/>
      <c r="P1335" s="93"/>
      <c r="Q1335" s="93"/>
      <c r="R1335" s="93"/>
      <c r="S1335" s="93"/>
      <c r="T1335" s="93"/>
      <c r="U1335" s="93"/>
      <c r="V1335" s="93"/>
      <c r="W1335" s="93"/>
      <c r="X1335" s="93"/>
      <c r="Y1335" s="93"/>
      <c r="Z1335" s="93"/>
      <c r="AA1335" s="93"/>
    </row>
    <row r="1336" spans="1:27" ht="14.5">
      <c r="A1336" s="93"/>
      <c r="B1336" s="93"/>
      <c r="C1336" s="93"/>
      <c r="D1336" s="93"/>
      <c r="E1336" s="93"/>
      <c r="F1336" s="93"/>
      <c r="G1336" s="93"/>
      <c r="H1336" s="93"/>
      <c r="I1336" s="93"/>
      <c r="J1336" s="93"/>
      <c r="K1336" s="93"/>
      <c r="L1336" s="93"/>
      <c r="M1336" s="93"/>
      <c r="N1336" s="93"/>
      <c r="O1336" s="93"/>
      <c r="P1336" s="93"/>
      <c r="Q1336" s="93"/>
      <c r="R1336" s="93"/>
      <c r="S1336" s="93"/>
      <c r="T1336" s="93"/>
      <c r="U1336" s="93"/>
      <c r="V1336" s="93"/>
      <c r="W1336" s="93"/>
      <c r="X1336" s="93"/>
      <c r="Y1336" s="93"/>
      <c r="Z1336" s="93"/>
      <c r="AA1336" s="93"/>
    </row>
    <row r="1337" spans="1:27" ht="14.5">
      <c r="A1337" s="93"/>
      <c r="B1337" s="93"/>
      <c r="C1337" s="93"/>
      <c r="D1337" s="93"/>
      <c r="E1337" s="93"/>
      <c r="F1337" s="93"/>
      <c r="G1337" s="93"/>
      <c r="H1337" s="93"/>
      <c r="I1337" s="93"/>
      <c r="J1337" s="93"/>
      <c r="K1337" s="93"/>
      <c r="L1337" s="93"/>
      <c r="M1337" s="93"/>
      <c r="N1337" s="93"/>
      <c r="O1337" s="93"/>
      <c r="P1337" s="93"/>
      <c r="Q1337" s="93"/>
      <c r="R1337" s="93"/>
      <c r="S1337" s="93"/>
      <c r="T1337" s="93"/>
      <c r="U1337" s="93"/>
      <c r="V1337" s="93"/>
      <c r="W1337" s="93"/>
      <c r="X1337" s="93"/>
      <c r="Y1337" s="93"/>
      <c r="Z1337" s="93"/>
      <c r="AA1337" s="93"/>
    </row>
    <row r="1338" spans="1:27" ht="14.5">
      <c r="A1338" s="93"/>
      <c r="B1338" s="93"/>
      <c r="C1338" s="93"/>
      <c r="D1338" s="93"/>
      <c r="E1338" s="93"/>
      <c r="F1338" s="93"/>
      <c r="G1338" s="93"/>
      <c r="H1338" s="93"/>
      <c r="I1338" s="93"/>
      <c r="J1338" s="93"/>
      <c r="K1338" s="93"/>
      <c r="L1338" s="93"/>
      <c r="M1338" s="93"/>
      <c r="N1338" s="93"/>
      <c r="O1338" s="93"/>
      <c r="P1338" s="93"/>
      <c r="Q1338" s="93"/>
      <c r="R1338" s="93"/>
      <c r="S1338" s="93"/>
      <c r="T1338" s="93"/>
      <c r="U1338" s="93"/>
      <c r="V1338" s="93"/>
      <c r="W1338" s="93"/>
      <c r="X1338" s="93"/>
      <c r="Y1338" s="93"/>
      <c r="Z1338" s="93"/>
      <c r="AA1338" s="93"/>
    </row>
    <row r="1339" spans="1:27" ht="14.5">
      <c r="A1339" s="93"/>
      <c r="B1339" s="93"/>
      <c r="C1339" s="93"/>
      <c r="D1339" s="93"/>
      <c r="E1339" s="93"/>
      <c r="F1339" s="93"/>
      <c r="G1339" s="93"/>
      <c r="H1339" s="93"/>
      <c r="I1339" s="93"/>
      <c r="J1339" s="93"/>
      <c r="K1339" s="93"/>
      <c r="L1339" s="93"/>
      <c r="M1339" s="93"/>
      <c r="N1339" s="93"/>
      <c r="O1339" s="93"/>
      <c r="P1339" s="93"/>
      <c r="Q1339" s="93"/>
      <c r="R1339" s="93"/>
      <c r="S1339" s="93"/>
      <c r="T1339" s="93"/>
      <c r="U1339" s="93"/>
      <c r="V1339" s="93"/>
      <c r="W1339" s="93"/>
      <c r="X1339" s="93"/>
      <c r="Y1339" s="93"/>
      <c r="Z1339" s="93"/>
      <c r="AA1339" s="93"/>
    </row>
    <row r="1340" spans="1:27" ht="14.5">
      <c r="A1340" s="93"/>
      <c r="B1340" s="93"/>
      <c r="C1340" s="93"/>
      <c r="D1340" s="93"/>
      <c r="E1340" s="93"/>
      <c r="F1340" s="93"/>
      <c r="G1340" s="93"/>
      <c r="H1340" s="93"/>
      <c r="I1340" s="93"/>
      <c r="J1340" s="93"/>
      <c r="K1340" s="93"/>
      <c r="L1340" s="93"/>
      <c r="M1340" s="93"/>
      <c r="N1340" s="93"/>
      <c r="O1340" s="93"/>
      <c r="P1340" s="93"/>
      <c r="Q1340" s="93"/>
      <c r="R1340" s="93"/>
      <c r="S1340" s="93"/>
      <c r="T1340" s="93"/>
      <c r="U1340" s="93"/>
      <c r="V1340" s="93"/>
      <c r="W1340" s="93"/>
      <c r="X1340" s="93"/>
      <c r="Y1340" s="93"/>
      <c r="Z1340" s="93"/>
      <c r="AA1340" s="93"/>
    </row>
    <row r="1341" spans="1:27" ht="14.5">
      <c r="A1341" s="93"/>
      <c r="B1341" s="93"/>
      <c r="C1341" s="93"/>
      <c r="D1341" s="93"/>
      <c r="E1341" s="93"/>
      <c r="F1341" s="93"/>
      <c r="G1341" s="93"/>
      <c r="H1341" s="93"/>
      <c r="I1341" s="93"/>
      <c r="J1341" s="93"/>
      <c r="K1341" s="93"/>
      <c r="L1341" s="93"/>
      <c r="M1341" s="93"/>
      <c r="N1341" s="93"/>
      <c r="O1341" s="93"/>
      <c r="P1341" s="93"/>
      <c r="Q1341" s="93"/>
      <c r="R1341" s="93"/>
      <c r="S1341" s="93"/>
      <c r="T1341" s="93"/>
      <c r="U1341" s="93"/>
      <c r="V1341" s="93"/>
      <c r="W1341" s="93"/>
      <c r="X1341" s="93"/>
      <c r="Y1341" s="93"/>
      <c r="Z1341" s="93"/>
      <c r="AA1341" s="93"/>
    </row>
    <row r="1342" spans="1:27" ht="14.5">
      <c r="A1342" s="93"/>
      <c r="B1342" s="93"/>
      <c r="C1342" s="93"/>
      <c r="D1342" s="93"/>
      <c r="E1342" s="93"/>
      <c r="F1342" s="93"/>
      <c r="G1342" s="93"/>
      <c r="H1342" s="93"/>
      <c r="I1342" s="93"/>
      <c r="J1342" s="93"/>
      <c r="K1342" s="93"/>
      <c r="L1342" s="93"/>
      <c r="M1342" s="93"/>
      <c r="N1342" s="93"/>
      <c r="O1342" s="93"/>
      <c r="P1342" s="93"/>
      <c r="Q1342" s="93"/>
      <c r="R1342" s="93"/>
      <c r="S1342" s="93"/>
      <c r="T1342" s="93"/>
      <c r="U1342" s="93"/>
      <c r="V1342" s="93"/>
      <c r="W1342" s="93"/>
      <c r="X1342" s="93"/>
      <c r="Y1342" s="93"/>
      <c r="Z1342" s="93"/>
      <c r="AA1342" s="93"/>
    </row>
    <row r="1343" spans="1:27" ht="14.5">
      <c r="A1343" s="93"/>
      <c r="B1343" s="93"/>
      <c r="C1343" s="93"/>
      <c r="D1343" s="93"/>
      <c r="E1343" s="93"/>
      <c r="F1343" s="93"/>
      <c r="G1343" s="93"/>
      <c r="H1343" s="93"/>
      <c r="I1343" s="93"/>
      <c r="J1343" s="93"/>
      <c r="K1343" s="93"/>
      <c r="L1343" s="93"/>
      <c r="M1343" s="93"/>
      <c r="N1343" s="93"/>
      <c r="O1343" s="93"/>
      <c r="P1343" s="93"/>
      <c r="Q1343" s="93"/>
      <c r="R1343" s="93"/>
      <c r="S1343" s="93"/>
      <c r="T1343" s="93"/>
      <c r="U1343" s="93"/>
      <c r="V1343" s="93"/>
      <c r="W1343" s="93"/>
      <c r="X1343" s="93"/>
      <c r="Y1343" s="93"/>
      <c r="Z1343" s="93"/>
      <c r="AA1343" s="93"/>
    </row>
    <row r="1344" spans="1:27" ht="14.5">
      <c r="A1344" s="93"/>
      <c r="B1344" s="93"/>
      <c r="C1344" s="93"/>
      <c r="D1344" s="93"/>
      <c r="E1344" s="93"/>
      <c r="F1344" s="93"/>
      <c r="G1344" s="93"/>
      <c r="H1344" s="93"/>
      <c r="I1344" s="93"/>
      <c r="J1344" s="93"/>
      <c r="K1344" s="93"/>
      <c r="L1344" s="93"/>
      <c r="M1344" s="93"/>
      <c r="N1344" s="93"/>
      <c r="O1344" s="93"/>
      <c r="P1344" s="93"/>
      <c r="Q1344" s="93"/>
      <c r="R1344" s="93"/>
      <c r="S1344" s="93"/>
      <c r="T1344" s="93"/>
      <c r="U1344" s="93"/>
      <c r="V1344" s="93"/>
      <c r="W1344" s="93"/>
      <c r="X1344" s="93"/>
      <c r="Y1344" s="93"/>
      <c r="Z1344" s="93"/>
      <c r="AA1344" s="93"/>
    </row>
    <row r="1345" spans="1:27" ht="14.5">
      <c r="A1345" s="93"/>
      <c r="B1345" s="93"/>
      <c r="C1345" s="93"/>
      <c r="D1345" s="93"/>
      <c r="E1345" s="93"/>
      <c r="F1345" s="93"/>
      <c r="G1345" s="93"/>
      <c r="H1345" s="93"/>
      <c r="I1345" s="93"/>
      <c r="J1345" s="93"/>
      <c r="K1345" s="93"/>
      <c r="L1345" s="93"/>
      <c r="M1345" s="93"/>
      <c r="N1345" s="93"/>
      <c r="O1345" s="93"/>
      <c r="P1345" s="93"/>
      <c r="Q1345" s="93"/>
      <c r="R1345" s="93"/>
      <c r="S1345" s="93"/>
      <c r="T1345" s="93"/>
      <c r="U1345" s="93"/>
      <c r="V1345" s="93"/>
      <c r="W1345" s="93"/>
      <c r="X1345" s="93"/>
      <c r="Y1345" s="93"/>
      <c r="Z1345" s="93"/>
      <c r="AA1345" s="93"/>
    </row>
    <row r="1346" spans="1:27" ht="14.5">
      <c r="A1346" s="93"/>
      <c r="B1346" s="93"/>
      <c r="C1346" s="93"/>
      <c r="D1346" s="93"/>
      <c r="E1346" s="93"/>
      <c r="F1346" s="93"/>
      <c r="G1346" s="93"/>
      <c r="H1346" s="93"/>
      <c r="I1346" s="93"/>
      <c r="J1346" s="93"/>
      <c r="K1346" s="93"/>
      <c r="L1346" s="93"/>
      <c r="M1346" s="93"/>
      <c r="N1346" s="93"/>
      <c r="O1346" s="93"/>
      <c r="P1346" s="93"/>
      <c r="Q1346" s="93"/>
      <c r="R1346" s="93"/>
      <c r="S1346" s="93"/>
      <c r="T1346" s="93"/>
      <c r="U1346" s="93"/>
      <c r="V1346" s="93"/>
      <c r="W1346" s="93"/>
      <c r="X1346" s="93"/>
      <c r="Y1346" s="93"/>
      <c r="Z1346" s="93"/>
      <c r="AA1346" s="93"/>
    </row>
    <row r="1347" spans="1:27" ht="14.5">
      <c r="A1347" s="93"/>
      <c r="B1347" s="93"/>
      <c r="C1347" s="93"/>
      <c r="D1347" s="93"/>
      <c r="E1347" s="93"/>
      <c r="F1347" s="93"/>
      <c r="G1347" s="93"/>
      <c r="H1347" s="93"/>
      <c r="I1347" s="93"/>
      <c r="J1347" s="93"/>
      <c r="K1347" s="93"/>
      <c r="L1347" s="93"/>
      <c r="M1347" s="93"/>
      <c r="N1347" s="93"/>
      <c r="O1347" s="93"/>
      <c r="P1347" s="93"/>
      <c r="Q1347" s="93"/>
      <c r="R1347" s="93"/>
      <c r="S1347" s="93"/>
      <c r="T1347" s="93"/>
      <c r="U1347" s="93"/>
      <c r="V1347" s="93"/>
      <c r="W1347" s="93"/>
      <c r="X1347" s="93"/>
      <c r="Y1347" s="93"/>
      <c r="Z1347" s="93"/>
      <c r="AA1347" s="93"/>
    </row>
    <row r="1348" spans="1:27" ht="14.5">
      <c r="A1348" s="93"/>
      <c r="B1348" s="93"/>
      <c r="C1348" s="93"/>
      <c r="D1348" s="93"/>
      <c r="E1348" s="93"/>
      <c r="F1348" s="93"/>
      <c r="G1348" s="93"/>
      <c r="H1348" s="93"/>
      <c r="I1348" s="93"/>
      <c r="J1348" s="93"/>
      <c r="K1348" s="93"/>
      <c r="L1348" s="93"/>
      <c r="M1348" s="93"/>
      <c r="N1348" s="93"/>
      <c r="O1348" s="93"/>
      <c r="P1348" s="93"/>
      <c r="Q1348" s="93"/>
      <c r="R1348" s="93"/>
      <c r="S1348" s="93"/>
      <c r="T1348" s="93"/>
      <c r="U1348" s="93"/>
      <c r="V1348" s="93"/>
      <c r="W1348" s="93"/>
      <c r="X1348" s="93"/>
      <c r="Y1348" s="93"/>
      <c r="Z1348" s="93"/>
      <c r="AA1348" s="93"/>
    </row>
    <row r="1349" spans="1:27" ht="14.5">
      <c r="A1349" s="93"/>
      <c r="B1349" s="93"/>
      <c r="C1349" s="93"/>
      <c r="D1349" s="93"/>
      <c r="E1349" s="93"/>
      <c r="F1349" s="93"/>
      <c r="G1349" s="93"/>
      <c r="H1349" s="93"/>
      <c r="I1349" s="93"/>
      <c r="J1349" s="93"/>
      <c r="K1349" s="93"/>
      <c r="L1349" s="93"/>
      <c r="M1349" s="93"/>
      <c r="N1349" s="93"/>
      <c r="O1349" s="93"/>
      <c r="P1349" s="93"/>
      <c r="Q1349" s="93"/>
      <c r="R1349" s="93"/>
      <c r="S1349" s="93"/>
      <c r="T1349" s="93"/>
      <c r="U1349" s="93"/>
      <c r="V1349" s="93"/>
      <c r="W1349" s="93"/>
      <c r="X1349" s="93"/>
      <c r="Y1349" s="93"/>
      <c r="Z1349" s="93"/>
      <c r="AA1349" s="93"/>
    </row>
    <row r="1350" spans="1:27" ht="14.5">
      <c r="A1350" s="93"/>
      <c r="B1350" s="93"/>
      <c r="C1350" s="93"/>
      <c r="D1350" s="93"/>
      <c r="E1350" s="93"/>
      <c r="F1350" s="93"/>
      <c r="G1350" s="93"/>
      <c r="H1350" s="93"/>
      <c r="I1350" s="93"/>
      <c r="J1350" s="93"/>
      <c r="K1350" s="93"/>
      <c r="L1350" s="93"/>
      <c r="M1350" s="93"/>
      <c r="N1350" s="93"/>
      <c r="O1350" s="93"/>
      <c r="P1350" s="93"/>
      <c r="Q1350" s="93"/>
      <c r="R1350" s="93"/>
      <c r="S1350" s="93"/>
      <c r="T1350" s="93"/>
      <c r="U1350" s="93"/>
      <c r="V1350" s="93"/>
      <c r="W1350" s="93"/>
      <c r="X1350" s="93"/>
      <c r="Y1350" s="93"/>
      <c r="Z1350" s="93"/>
      <c r="AA1350" s="93"/>
    </row>
    <row r="1351" spans="1:27" ht="14.5">
      <c r="A1351" s="93"/>
      <c r="B1351" s="93"/>
      <c r="C1351" s="93"/>
      <c r="D1351" s="93"/>
      <c r="E1351" s="93"/>
      <c r="F1351" s="93"/>
      <c r="G1351" s="93"/>
      <c r="H1351" s="93"/>
      <c r="I1351" s="93"/>
      <c r="J1351" s="93"/>
      <c r="K1351" s="93"/>
      <c r="L1351" s="93"/>
      <c r="M1351" s="93"/>
      <c r="N1351" s="93"/>
      <c r="O1351" s="93"/>
      <c r="P1351" s="93"/>
      <c r="Q1351" s="93"/>
      <c r="R1351" s="93"/>
      <c r="S1351" s="93"/>
      <c r="T1351" s="93"/>
      <c r="U1351" s="93"/>
      <c r="V1351" s="93"/>
      <c r="W1351" s="93"/>
      <c r="X1351" s="93"/>
      <c r="Y1351" s="93"/>
      <c r="Z1351" s="93"/>
      <c r="AA1351" s="93"/>
    </row>
    <row r="1352" spans="1:27" ht="14.5">
      <c r="A1352" s="93"/>
      <c r="B1352" s="93"/>
      <c r="C1352" s="93"/>
      <c r="D1352" s="93"/>
      <c r="E1352" s="93"/>
      <c r="F1352" s="93"/>
      <c r="G1352" s="93"/>
      <c r="H1352" s="93"/>
      <c r="I1352" s="93"/>
      <c r="J1352" s="93"/>
      <c r="K1352" s="93"/>
      <c r="L1352" s="93"/>
      <c r="M1352" s="93"/>
      <c r="N1352" s="93"/>
      <c r="O1352" s="93"/>
      <c r="P1352" s="93"/>
      <c r="Q1352" s="93"/>
      <c r="R1352" s="93"/>
      <c r="S1352" s="93"/>
      <c r="T1352" s="93"/>
      <c r="U1352" s="93"/>
      <c r="V1352" s="93"/>
      <c r="W1352" s="93"/>
      <c r="X1352" s="93"/>
      <c r="Y1352" s="93"/>
      <c r="Z1352" s="93"/>
      <c r="AA1352" s="93"/>
    </row>
    <row r="1353" spans="1:27" ht="14.5">
      <c r="A1353" s="93"/>
      <c r="B1353" s="93"/>
      <c r="C1353" s="93"/>
      <c r="D1353" s="93"/>
      <c r="E1353" s="93"/>
      <c r="F1353" s="93"/>
      <c r="G1353" s="93"/>
      <c r="H1353" s="93"/>
      <c r="I1353" s="93"/>
      <c r="J1353" s="93"/>
      <c r="K1353" s="93"/>
      <c r="L1353" s="93"/>
      <c r="M1353" s="93"/>
      <c r="N1353" s="93"/>
      <c r="O1353" s="93"/>
      <c r="P1353" s="93"/>
      <c r="Q1353" s="93"/>
      <c r="R1353" s="93"/>
      <c r="S1353" s="93"/>
      <c r="T1353" s="93"/>
      <c r="U1353" s="93"/>
      <c r="V1353" s="93"/>
      <c r="W1353" s="93"/>
      <c r="X1353" s="93"/>
      <c r="Y1353" s="93"/>
      <c r="Z1353" s="93"/>
      <c r="AA1353" s="93"/>
    </row>
    <row r="1354" spans="1:27" ht="14.5">
      <c r="A1354" s="93"/>
      <c r="B1354" s="93"/>
      <c r="C1354" s="93"/>
      <c r="D1354" s="93"/>
      <c r="E1354" s="93"/>
      <c r="F1354" s="93"/>
      <c r="G1354" s="93"/>
      <c r="H1354" s="93"/>
      <c r="I1354" s="93"/>
      <c r="J1354" s="93"/>
      <c r="K1354" s="93"/>
      <c r="L1354" s="93"/>
      <c r="M1354" s="93"/>
      <c r="N1354" s="93"/>
      <c r="O1354" s="93"/>
      <c r="P1354" s="93"/>
      <c r="Q1354" s="93"/>
      <c r="R1354" s="93"/>
      <c r="S1354" s="93"/>
      <c r="T1354" s="93"/>
      <c r="U1354" s="93"/>
      <c r="V1354" s="93"/>
      <c r="W1354" s="93"/>
      <c r="X1354" s="93"/>
      <c r="Y1354" s="93"/>
      <c r="Z1354" s="93"/>
      <c r="AA1354" s="93"/>
    </row>
    <row r="1355" spans="1:27" ht="14.5">
      <c r="A1355" s="93"/>
      <c r="B1355" s="93"/>
      <c r="C1355" s="93"/>
      <c r="D1355" s="93"/>
      <c r="E1355" s="93"/>
      <c r="F1355" s="93"/>
      <c r="G1355" s="93"/>
      <c r="H1355" s="93"/>
      <c r="I1355" s="93"/>
      <c r="J1355" s="93"/>
      <c r="K1355" s="93"/>
      <c r="L1355" s="93"/>
      <c r="M1355" s="93"/>
      <c r="N1355" s="93"/>
      <c r="O1355" s="93"/>
      <c r="P1355" s="93"/>
      <c r="Q1355" s="93"/>
      <c r="R1355" s="93"/>
      <c r="S1355" s="93"/>
      <c r="T1355" s="93"/>
      <c r="U1355" s="93"/>
      <c r="V1355" s="93"/>
      <c r="W1355" s="93"/>
      <c r="X1355" s="93"/>
      <c r="Y1355" s="93"/>
      <c r="Z1355" s="93"/>
      <c r="AA1355" s="93"/>
    </row>
    <row r="1356" spans="1:27" ht="14.5">
      <c r="A1356" s="93"/>
      <c r="B1356" s="93"/>
      <c r="C1356" s="93"/>
      <c r="D1356" s="93"/>
      <c r="E1356" s="93"/>
      <c r="F1356" s="93"/>
      <c r="G1356" s="93"/>
      <c r="H1356" s="93"/>
      <c r="I1356" s="93"/>
      <c r="J1356" s="93"/>
      <c r="K1356" s="93"/>
      <c r="L1356" s="93"/>
      <c r="M1356" s="93"/>
      <c r="N1356" s="93"/>
      <c r="O1356" s="93"/>
      <c r="P1356" s="93"/>
      <c r="Q1356" s="93"/>
      <c r="R1356" s="93"/>
      <c r="S1356" s="93"/>
      <c r="T1356" s="93"/>
      <c r="U1356" s="93"/>
      <c r="V1356" s="93"/>
      <c r="W1356" s="93"/>
      <c r="X1356" s="93"/>
      <c r="Y1356" s="93"/>
      <c r="Z1356" s="93"/>
      <c r="AA1356" s="93"/>
    </row>
    <row r="1357" spans="1:27" ht="14.5">
      <c r="A1357" s="93"/>
      <c r="B1357" s="93"/>
      <c r="C1357" s="93"/>
      <c r="D1357" s="93"/>
      <c r="E1357" s="93"/>
      <c r="F1357" s="93"/>
      <c r="G1357" s="93"/>
      <c r="H1357" s="93"/>
      <c r="I1357" s="93"/>
      <c r="J1357" s="93"/>
      <c r="K1357" s="93"/>
      <c r="L1357" s="93"/>
      <c r="M1357" s="93"/>
      <c r="N1357" s="93"/>
      <c r="O1357" s="93"/>
      <c r="P1357" s="93"/>
      <c r="Q1357" s="93"/>
      <c r="R1357" s="93"/>
      <c r="S1357" s="93"/>
      <c r="T1357" s="93"/>
      <c r="U1357" s="93"/>
      <c r="V1357" s="93"/>
      <c r="W1357" s="93"/>
      <c r="X1357" s="93"/>
      <c r="Y1357" s="93"/>
      <c r="Z1357" s="93"/>
      <c r="AA1357" s="93"/>
    </row>
    <row r="1358" spans="1:27" ht="14.5">
      <c r="A1358" s="93"/>
      <c r="B1358" s="93"/>
      <c r="C1358" s="93"/>
      <c r="D1358" s="93"/>
      <c r="E1358" s="93"/>
      <c r="F1358" s="93"/>
      <c r="G1358" s="93"/>
      <c r="H1358" s="93"/>
      <c r="I1358" s="93"/>
      <c r="J1358" s="93"/>
      <c r="K1358" s="93"/>
      <c r="L1358" s="93"/>
      <c r="M1358" s="93"/>
      <c r="N1358" s="93"/>
      <c r="O1358" s="93"/>
      <c r="P1358" s="93"/>
      <c r="Q1358" s="93"/>
      <c r="R1358" s="93"/>
      <c r="S1358" s="93"/>
      <c r="T1358" s="93"/>
      <c r="U1358" s="93"/>
      <c r="V1358" s="93"/>
      <c r="W1358" s="93"/>
      <c r="X1358" s="93"/>
      <c r="Y1358" s="93"/>
      <c r="Z1358" s="93"/>
      <c r="AA1358" s="93"/>
    </row>
    <row r="1359" spans="1:27" ht="14.5">
      <c r="A1359" s="93"/>
      <c r="B1359" s="93"/>
      <c r="C1359" s="93"/>
      <c r="D1359" s="93"/>
      <c r="E1359" s="93"/>
      <c r="F1359" s="93"/>
      <c r="G1359" s="93"/>
      <c r="H1359" s="93"/>
      <c r="I1359" s="93"/>
      <c r="J1359" s="93"/>
      <c r="K1359" s="93"/>
      <c r="L1359" s="93"/>
      <c r="M1359" s="93"/>
      <c r="N1359" s="93"/>
      <c r="O1359" s="93"/>
      <c r="P1359" s="93"/>
      <c r="Q1359" s="93"/>
      <c r="R1359" s="93"/>
      <c r="S1359" s="93"/>
      <c r="T1359" s="93"/>
      <c r="U1359" s="93"/>
      <c r="V1359" s="93"/>
      <c r="W1359" s="93"/>
      <c r="X1359" s="93"/>
      <c r="Y1359" s="93"/>
      <c r="Z1359" s="93"/>
      <c r="AA1359" s="93"/>
    </row>
    <row r="1360" spans="1:27" ht="14.5">
      <c r="A1360" s="93"/>
      <c r="B1360" s="93"/>
      <c r="C1360" s="93"/>
      <c r="D1360" s="93"/>
      <c r="E1360" s="93"/>
      <c r="F1360" s="93"/>
      <c r="G1360" s="93"/>
      <c r="H1360" s="93"/>
      <c r="I1360" s="93"/>
      <c r="J1360" s="93"/>
      <c r="K1360" s="93"/>
      <c r="L1360" s="93"/>
      <c r="M1360" s="93"/>
      <c r="N1360" s="93"/>
      <c r="O1360" s="93"/>
      <c r="P1360" s="93"/>
      <c r="Q1360" s="93"/>
      <c r="R1360" s="93"/>
      <c r="S1360" s="93"/>
      <c r="T1360" s="93"/>
      <c r="U1360" s="93"/>
      <c r="V1360" s="93"/>
      <c r="W1360" s="93"/>
      <c r="X1360" s="93"/>
      <c r="Y1360" s="93"/>
      <c r="Z1360" s="93"/>
      <c r="AA1360" s="93"/>
    </row>
    <row r="1361" spans="1:27" ht="14.5">
      <c r="A1361" s="93"/>
      <c r="B1361" s="93"/>
      <c r="C1361" s="93"/>
      <c r="D1361" s="93"/>
      <c r="E1361" s="93"/>
      <c r="F1361" s="93"/>
      <c r="G1361" s="93"/>
      <c r="H1361" s="93"/>
      <c r="I1361" s="93"/>
      <c r="J1361" s="93"/>
      <c r="K1361" s="93"/>
      <c r="L1361" s="93"/>
      <c r="M1361" s="93"/>
      <c r="N1361" s="93"/>
      <c r="O1361" s="93"/>
      <c r="P1361" s="93"/>
      <c r="Q1361" s="93"/>
      <c r="R1361" s="93"/>
      <c r="S1361" s="93"/>
      <c r="T1361" s="93"/>
      <c r="U1361" s="93"/>
      <c r="V1361" s="93"/>
      <c r="W1361" s="93"/>
      <c r="X1361" s="93"/>
      <c r="Y1361" s="93"/>
      <c r="Z1361" s="93"/>
      <c r="AA1361" s="93"/>
    </row>
    <row r="1362" spans="1:27" ht="14.5">
      <c r="A1362" s="93"/>
      <c r="B1362" s="93"/>
      <c r="C1362" s="93"/>
      <c r="D1362" s="93"/>
      <c r="E1362" s="93"/>
      <c r="F1362" s="93"/>
      <c r="G1362" s="93"/>
      <c r="H1362" s="93"/>
      <c r="I1362" s="93"/>
      <c r="J1362" s="93"/>
      <c r="K1362" s="93"/>
      <c r="L1362" s="93"/>
      <c r="M1362" s="93"/>
      <c r="N1362" s="93"/>
      <c r="O1362" s="93"/>
      <c r="P1362" s="93"/>
      <c r="Q1362" s="93"/>
      <c r="R1362" s="93"/>
      <c r="S1362" s="93"/>
      <c r="T1362" s="93"/>
      <c r="U1362" s="93"/>
      <c r="V1362" s="93"/>
      <c r="W1362" s="93"/>
      <c r="X1362" s="93"/>
      <c r="Y1362" s="93"/>
      <c r="Z1362" s="93"/>
      <c r="AA1362" s="93"/>
    </row>
    <row r="1363" spans="1:27" ht="14.5">
      <c r="A1363" s="93"/>
      <c r="B1363" s="93"/>
      <c r="C1363" s="93"/>
      <c r="D1363" s="93"/>
      <c r="E1363" s="93"/>
      <c r="F1363" s="93"/>
      <c r="G1363" s="93"/>
      <c r="H1363" s="93"/>
      <c r="I1363" s="93"/>
      <c r="J1363" s="93"/>
      <c r="K1363" s="93"/>
      <c r="L1363" s="93"/>
      <c r="M1363" s="93"/>
      <c r="N1363" s="93"/>
      <c r="O1363" s="93"/>
      <c r="P1363" s="93"/>
      <c r="Q1363" s="93"/>
      <c r="R1363" s="93"/>
      <c r="S1363" s="93"/>
      <c r="T1363" s="93"/>
      <c r="U1363" s="93"/>
      <c r="V1363" s="93"/>
      <c r="W1363" s="93"/>
      <c r="X1363" s="93"/>
      <c r="Y1363" s="93"/>
      <c r="Z1363" s="93"/>
      <c r="AA1363" s="93"/>
    </row>
    <row r="1364" spans="1:27" ht="14.5">
      <c r="A1364" s="93"/>
      <c r="B1364" s="93"/>
      <c r="C1364" s="93"/>
      <c r="D1364" s="93"/>
      <c r="E1364" s="93"/>
      <c r="F1364" s="93"/>
      <c r="G1364" s="93"/>
      <c r="H1364" s="93"/>
      <c r="I1364" s="93"/>
      <c r="J1364" s="93"/>
      <c r="K1364" s="93"/>
      <c r="L1364" s="93"/>
      <c r="M1364" s="93"/>
      <c r="N1364" s="93"/>
      <c r="O1364" s="93"/>
      <c r="P1364" s="93"/>
      <c r="Q1364" s="93"/>
      <c r="R1364" s="93"/>
      <c r="S1364" s="93"/>
      <c r="T1364" s="93"/>
      <c r="U1364" s="93"/>
      <c r="V1364" s="93"/>
      <c r="W1364" s="93"/>
      <c r="X1364" s="93"/>
      <c r="Y1364" s="93"/>
      <c r="Z1364" s="93"/>
      <c r="AA1364" s="93"/>
    </row>
    <row r="1365" spans="1:27" ht="14.5">
      <c r="A1365" s="93"/>
      <c r="B1365" s="93"/>
      <c r="C1365" s="93"/>
      <c r="D1365" s="93"/>
      <c r="E1365" s="93"/>
      <c r="F1365" s="93"/>
      <c r="G1365" s="93"/>
      <c r="H1365" s="93"/>
      <c r="I1365" s="93"/>
      <c r="J1365" s="93"/>
      <c r="K1365" s="93"/>
      <c r="L1365" s="93"/>
      <c r="M1365" s="93"/>
      <c r="N1365" s="93"/>
      <c r="O1365" s="93"/>
      <c r="P1365" s="93"/>
      <c r="Q1365" s="93"/>
      <c r="R1365" s="93"/>
      <c r="S1365" s="93"/>
      <c r="T1365" s="93"/>
      <c r="U1365" s="93"/>
      <c r="V1365" s="93"/>
      <c r="W1365" s="93"/>
      <c r="X1365" s="93"/>
      <c r="Y1365" s="93"/>
      <c r="Z1365" s="93"/>
      <c r="AA1365" s="93"/>
    </row>
    <row r="1366" spans="1:27" ht="14.5">
      <c r="A1366" s="93"/>
      <c r="B1366" s="93"/>
      <c r="C1366" s="93"/>
      <c r="D1366" s="93"/>
      <c r="E1366" s="93"/>
      <c r="F1366" s="93"/>
      <c r="G1366" s="93"/>
      <c r="H1366" s="93"/>
      <c r="I1366" s="93"/>
      <c r="J1366" s="93"/>
      <c r="K1366" s="93"/>
      <c r="L1366" s="93"/>
      <c r="M1366" s="93"/>
      <c r="N1366" s="93"/>
      <c r="O1366" s="93"/>
      <c r="P1366" s="93"/>
      <c r="Q1366" s="93"/>
      <c r="R1366" s="93"/>
      <c r="S1366" s="93"/>
      <c r="T1366" s="93"/>
      <c r="U1366" s="93"/>
      <c r="V1366" s="93"/>
      <c r="W1366" s="93"/>
      <c r="X1366" s="93"/>
      <c r="Y1366" s="93"/>
      <c r="Z1366" s="93"/>
      <c r="AA1366" s="93"/>
    </row>
    <row r="1367" spans="1:27" ht="14.5">
      <c r="A1367" s="93"/>
      <c r="B1367" s="93"/>
      <c r="C1367" s="93"/>
      <c r="D1367" s="93"/>
      <c r="E1367" s="93"/>
      <c r="F1367" s="93"/>
      <c r="G1367" s="93"/>
      <c r="H1367" s="93"/>
      <c r="I1367" s="93"/>
      <c r="J1367" s="93"/>
      <c r="K1367" s="93"/>
      <c r="L1367" s="93"/>
      <c r="M1367" s="93"/>
      <c r="N1367" s="93"/>
      <c r="O1367" s="93"/>
      <c r="P1367" s="93"/>
      <c r="Q1367" s="93"/>
      <c r="R1367" s="93"/>
      <c r="S1367" s="93"/>
      <c r="T1367" s="93"/>
      <c r="U1367" s="93"/>
      <c r="V1367" s="93"/>
      <c r="W1367" s="93"/>
      <c r="X1367" s="93"/>
      <c r="Y1367" s="93"/>
      <c r="Z1367" s="93"/>
      <c r="AA1367" s="93"/>
    </row>
    <row r="1368" spans="1:27" ht="14.5">
      <c r="A1368" s="93"/>
      <c r="B1368" s="93"/>
      <c r="C1368" s="93"/>
      <c r="D1368" s="93"/>
      <c r="E1368" s="93"/>
      <c r="F1368" s="93"/>
      <c r="G1368" s="93"/>
      <c r="H1368" s="93"/>
      <c r="I1368" s="93"/>
      <c r="J1368" s="93"/>
      <c r="K1368" s="93"/>
      <c r="L1368" s="93"/>
      <c r="M1368" s="93"/>
      <c r="N1368" s="93"/>
      <c r="O1368" s="93"/>
      <c r="P1368" s="93"/>
      <c r="Q1368" s="93"/>
      <c r="R1368" s="93"/>
      <c r="S1368" s="93"/>
      <c r="T1368" s="93"/>
      <c r="U1368" s="93"/>
      <c r="V1368" s="93"/>
      <c r="W1368" s="93"/>
      <c r="X1368" s="93"/>
      <c r="Y1368" s="93"/>
      <c r="Z1368" s="93"/>
      <c r="AA1368" s="93"/>
    </row>
    <row r="1369" spans="1:27" ht="14.5">
      <c r="A1369" s="93"/>
      <c r="B1369" s="93"/>
      <c r="C1369" s="93"/>
      <c r="D1369" s="93"/>
      <c r="E1369" s="93"/>
      <c r="F1369" s="93"/>
      <c r="G1369" s="93"/>
      <c r="H1369" s="93"/>
      <c r="I1369" s="93"/>
      <c r="J1369" s="93"/>
      <c r="K1369" s="93"/>
      <c r="L1369" s="93"/>
      <c r="M1369" s="93"/>
      <c r="N1369" s="93"/>
      <c r="O1369" s="93"/>
      <c r="P1369" s="93"/>
      <c r="Q1369" s="93"/>
      <c r="R1369" s="93"/>
      <c r="S1369" s="93"/>
      <c r="T1369" s="93"/>
      <c r="U1369" s="93"/>
      <c r="V1369" s="93"/>
      <c r="W1369" s="93"/>
      <c r="X1369" s="93"/>
      <c r="Y1369" s="93"/>
      <c r="Z1369" s="93"/>
      <c r="AA1369" s="93"/>
    </row>
    <row r="1370" spans="1:27" ht="14.5">
      <c r="A1370" s="93"/>
      <c r="B1370" s="93"/>
      <c r="C1370" s="93"/>
      <c r="D1370" s="93"/>
      <c r="E1370" s="93"/>
      <c r="F1370" s="93"/>
      <c r="G1370" s="93"/>
      <c r="H1370" s="93"/>
      <c r="I1370" s="93"/>
      <c r="J1370" s="93"/>
      <c r="K1370" s="93"/>
      <c r="L1370" s="93"/>
      <c r="M1370" s="93"/>
      <c r="N1370" s="93"/>
      <c r="O1370" s="93"/>
      <c r="P1370" s="93"/>
      <c r="Q1370" s="93"/>
      <c r="R1370" s="93"/>
      <c r="S1370" s="93"/>
      <c r="T1370" s="93"/>
      <c r="U1370" s="93"/>
      <c r="V1370" s="93"/>
      <c r="W1370" s="93"/>
      <c r="X1370" s="93"/>
      <c r="Y1370" s="93"/>
      <c r="Z1370" s="93"/>
      <c r="AA1370" s="93"/>
    </row>
    <row r="1371" spans="1:27" ht="14.5">
      <c r="A1371" s="93"/>
      <c r="B1371" s="93"/>
      <c r="C1371" s="93"/>
      <c r="D1371" s="93"/>
      <c r="E1371" s="93"/>
      <c r="F1371" s="93"/>
      <c r="G1371" s="93"/>
      <c r="H1371" s="93"/>
      <c r="I1371" s="93"/>
      <c r="J1371" s="93"/>
      <c r="K1371" s="93"/>
      <c r="L1371" s="93"/>
      <c r="M1371" s="93"/>
      <c r="N1371" s="93"/>
      <c r="O1371" s="93"/>
      <c r="P1371" s="93"/>
      <c r="Q1371" s="93"/>
      <c r="R1371" s="93"/>
      <c r="S1371" s="93"/>
      <c r="T1371" s="93"/>
      <c r="U1371" s="93"/>
      <c r="V1371" s="93"/>
      <c r="W1371" s="93"/>
      <c r="X1371" s="93"/>
      <c r="Y1371" s="93"/>
      <c r="Z1371" s="93"/>
      <c r="AA1371" s="93"/>
    </row>
    <row r="1372" spans="1:27" ht="14.5">
      <c r="A1372" s="93"/>
      <c r="B1372" s="93"/>
      <c r="C1372" s="93"/>
      <c r="D1372" s="93"/>
      <c r="E1372" s="93"/>
      <c r="F1372" s="93"/>
      <c r="G1372" s="93"/>
      <c r="H1372" s="93"/>
      <c r="I1372" s="93"/>
      <c r="J1372" s="93"/>
      <c r="K1372" s="93"/>
      <c r="L1372" s="93"/>
      <c r="M1372" s="93"/>
      <c r="N1372" s="93"/>
      <c r="O1372" s="93"/>
      <c r="P1372" s="93"/>
      <c r="Q1372" s="93"/>
      <c r="R1372" s="93"/>
      <c r="S1372" s="93"/>
      <c r="T1372" s="93"/>
      <c r="U1372" s="93"/>
      <c r="V1372" s="93"/>
      <c r="W1372" s="93"/>
      <c r="X1372" s="93"/>
      <c r="Y1372" s="93"/>
      <c r="Z1372" s="93"/>
      <c r="AA1372" s="93"/>
    </row>
    <row r="1373" spans="1:27" ht="14.5">
      <c r="A1373" s="93"/>
      <c r="B1373" s="93"/>
      <c r="C1373" s="93"/>
      <c r="D1373" s="93"/>
      <c r="E1373" s="93"/>
      <c r="F1373" s="93"/>
      <c r="G1373" s="93"/>
      <c r="H1373" s="93"/>
      <c r="I1373" s="93"/>
      <c r="J1373" s="93"/>
      <c r="K1373" s="93"/>
      <c r="L1373" s="93"/>
      <c r="M1373" s="93"/>
      <c r="N1373" s="93"/>
      <c r="O1373" s="93"/>
      <c r="P1373" s="93"/>
      <c r="Q1373" s="93"/>
      <c r="R1373" s="93"/>
      <c r="S1373" s="93"/>
      <c r="T1373" s="93"/>
      <c r="U1373" s="93"/>
      <c r="V1373" s="93"/>
      <c r="W1373" s="93"/>
      <c r="X1373" s="93"/>
      <c r="Y1373" s="93"/>
      <c r="Z1373" s="93"/>
      <c r="AA1373" s="93"/>
    </row>
    <row r="1374" spans="1:27" ht="14.5">
      <c r="A1374" s="93"/>
      <c r="B1374" s="93"/>
      <c r="C1374" s="93"/>
      <c r="D1374" s="93"/>
      <c r="E1374" s="93"/>
      <c r="F1374" s="93"/>
      <c r="G1374" s="93"/>
      <c r="H1374" s="93"/>
      <c r="I1374" s="93"/>
      <c r="J1374" s="93"/>
      <c r="K1374" s="93"/>
      <c r="L1374" s="93"/>
      <c r="M1374" s="93"/>
      <c r="N1374" s="93"/>
      <c r="O1374" s="93"/>
      <c r="P1374" s="93"/>
      <c r="Q1374" s="93"/>
      <c r="R1374" s="93"/>
      <c r="S1374" s="93"/>
      <c r="T1374" s="93"/>
      <c r="U1374" s="93"/>
      <c r="V1374" s="93"/>
      <c r="W1374" s="93"/>
      <c r="X1374" s="93"/>
      <c r="Y1374" s="93"/>
      <c r="Z1374" s="93"/>
      <c r="AA1374" s="93"/>
    </row>
    <row r="1375" spans="1:27" ht="14.5">
      <c r="A1375" s="93"/>
      <c r="B1375" s="93"/>
      <c r="C1375" s="93"/>
      <c r="D1375" s="93"/>
      <c r="E1375" s="93"/>
      <c r="F1375" s="93"/>
      <c r="G1375" s="93"/>
      <c r="H1375" s="93"/>
      <c r="I1375" s="93"/>
      <c r="J1375" s="93"/>
      <c r="K1375" s="93"/>
      <c r="L1375" s="93"/>
      <c r="M1375" s="93"/>
      <c r="N1375" s="93"/>
      <c r="O1375" s="93"/>
      <c r="P1375" s="93"/>
      <c r="Q1375" s="93"/>
      <c r="R1375" s="93"/>
      <c r="S1375" s="93"/>
      <c r="T1375" s="93"/>
      <c r="U1375" s="93"/>
      <c r="V1375" s="93"/>
      <c r="W1375" s="93"/>
      <c r="X1375" s="93"/>
      <c r="Y1375" s="93"/>
      <c r="Z1375" s="93"/>
      <c r="AA1375" s="93"/>
    </row>
    <row r="1376" spans="1:27" ht="14.5">
      <c r="A1376" s="93"/>
      <c r="B1376" s="93"/>
      <c r="C1376" s="93"/>
      <c r="D1376" s="93"/>
      <c r="E1376" s="93"/>
      <c r="F1376" s="93"/>
      <c r="G1376" s="93"/>
      <c r="H1376" s="93"/>
      <c r="I1376" s="93"/>
      <c r="J1376" s="93"/>
      <c r="K1376" s="93"/>
      <c r="L1376" s="93"/>
      <c r="M1376" s="93"/>
      <c r="N1376" s="93"/>
      <c r="O1376" s="93"/>
      <c r="P1376" s="93"/>
      <c r="Q1376" s="93"/>
      <c r="R1376" s="93"/>
      <c r="S1376" s="93"/>
      <c r="T1376" s="93"/>
      <c r="U1376" s="93"/>
      <c r="V1376" s="93"/>
      <c r="W1376" s="93"/>
      <c r="X1376" s="93"/>
      <c r="Y1376" s="93"/>
      <c r="Z1376" s="93"/>
      <c r="AA1376" s="93"/>
    </row>
    <row r="1377" spans="1:27" ht="14.5">
      <c r="A1377" s="93"/>
      <c r="B1377" s="93"/>
      <c r="C1377" s="93"/>
      <c r="D1377" s="93"/>
      <c r="E1377" s="93"/>
      <c r="F1377" s="93"/>
      <c r="G1377" s="93"/>
      <c r="H1377" s="93"/>
      <c r="I1377" s="93"/>
      <c r="J1377" s="93"/>
      <c r="K1377" s="93"/>
      <c r="L1377" s="93"/>
      <c r="M1377" s="93"/>
      <c r="N1377" s="93"/>
      <c r="O1377" s="93"/>
      <c r="P1377" s="93"/>
      <c r="Q1377" s="93"/>
      <c r="R1377" s="93"/>
      <c r="S1377" s="93"/>
      <c r="T1377" s="93"/>
      <c r="U1377" s="93"/>
      <c r="V1377" s="93"/>
      <c r="W1377" s="93"/>
      <c r="X1377" s="93"/>
      <c r="Y1377" s="93"/>
      <c r="Z1377" s="93"/>
      <c r="AA1377" s="93"/>
    </row>
    <row r="1378" spans="1:27" ht="14.5">
      <c r="A1378" s="93"/>
      <c r="B1378" s="93"/>
      <c r="C1378" s="93"/>
      <c r="D1378" s="93"/>
      <c r="E1378" s="93"/>
      <c r="F1378" s="93"/>
      <c r="G1378" s="93"/>
      <c r="H1378" s="93"/>
      <c r="I1378" s="93"/>
      <c r="J1378" s="93"/>
      <c r="K1378" s="93"/>
      <c r="L1378" s="93"/>
      <c r="M1378" s="93"/>
      <c r="N1378" s="93"/>
      <c r="O1378" s="93"/>
      <c r="P1378" s="93"/>
      <c r="Q1378" s="93"/>
      <c r="R1378" s="93"/>
      <c r="S1378" s="93"/>
      <c r="T1378" s="93"/>
      <c r="U1378" s="93"/>
      <c r="V1378" s="93"/>
      <c r="W1378" s="93"/>
      <c r="X1378" s="93"/>
      <c r="Y1378" s="93"/>
      <c r="Z1378" s="93"/>
      <c r="AA1378" s="93"/>
    </row>
    <row r="1379" spans="1:27" ht="14.5">
      <c r="A1379" s="93"/>
      <c r="B1379" s="93"/>
      <c r="C1379" s="93"/>
      <c r="D1379" s="93"/>
      <c r="E1379" s="93"/>
      <c r="F1379" s="93"/>
      <c r="G1379" s="93"/>
      <c r="H1379" s="93"/>
      <c r="I1379" s="93"/>
      <c r="J1379" s="93"/>
      <c r="K1379" s="93"/>
      <c r="L1379" s="93"/>
      <c r="M1379" s="93"/>
      <c r="N1379" s="93"/>
      <c r="O1379" s="93"/>
      <c r="P1379" s="93"/>
      <c r="Q1379" s="93"/>
      <c r="R1379" s="93"/>
      <c r="S1379" s="93"/>
      <c r="T1379" s="93"/>
      <c r="U1379" s="93"/>
      <c r="V1379" s="93"/>
      <c r="W1379" s="93"/>
      <c r="X1379" s="93"/>
      <c r="Y1379" s="93"/>
      <c r="Z1379" s="93"/>
      <c r="AA1379" s="93"/>
    </row>
    <row r="1380" spans="1:27" ht="14.5">
      <c r="A1380" s="93"/>
      <c r="B1380" s="93"/>
      <c r="C1380" s="93"/>
      <c r="D1380" s="93"/>
      <c r="E1380" s="93"/>
      <c r="F1380" s="93"/>
      <c r="G1380" s="93"/>
      <c r="H1380" s="93"/>
      <c r="I1380" s="93"/>
      <c r="J1380" s="93"/>
      <c r="K1380" s="93"/>
      <c r="L1380" s="93"/>
      <c r="M1380" s="93"/>
      <c r="N1380" s="93"/>
      <c r="O1380" s="93"/>
      <c r="P1380" s="93"/>
      <c r="Q1380" s="93"/>
      <c r="R1380" s="93"/>
      <c r="S1380" s="93"/>
      <c r="T1380" s="93"/>
      <c r="U1380" s="93"/>
      <c r="V1380" s="93"/>
      <c r="W1380" s="93"/>
      <c r="X1380" s="93"/>
      <c r="Y1380" s="93"/>
      <c r="Z1380" s="93"/>
      <c r="AA1380" s="93"/>
    </row>
    <row r="1381" spans="1:27" ht="14.5">
      <c r="A1381" s="93"/>
      <c r="B1381" s="93"/>
      <c r="C1381" s="93"/>
      <c r="D1381" s="93"/>
      <c r="E1381" s="93"/>
      <c r="F1381" s="93"/>
      <c r="G1381" s="93"/>
      <c r="H1381" s="93"/>
      <c r="I1381" s="93"/>
      <c r="J1381" s="93"/>
      <c r="K1381" s="93"/>
      <c r="L1381" s="93"/>
      <c r="M1381" s="93"/>
      <c r="N1381" s="93"/>
      <c r="O1381" s="93"/>
      <c r="P1381" s="93"/>
      <c r="Q1381" s="93"/>
      <c r="R1381" s="93"/>
      <c r="S1381" s="93"/>
      <c r="T1381" s="93"/>
      <c r="U1381" s="93"/>
      <c r="V1381" s="93"/>
      <c r="W1381" s="93"/>
      <c r="X1381" s="93"/>
      <c r="Y1381" s="93"/>
      <c r="Z1381" s="93"/>
      <c r="AA1381" s="93"/>
    </row>
    <row r="1382" spans="1:27" ht="14.5">
      <c r="A1382" s="93"/>
      <c r="B1382" s="93"/>
      <c r="C1382" s="93"/>
      <c r="D1382" s="93"/>
      <c r="E1382" s="93"/>
      <c r="F1382" s="93"/>
      <c r="G1382" s="93"/>
      <c r="H1382" s="93"/>
      <c r="I1382" s="93"/>
      <c r="J1382" s="93"/>
      <c r="K1382" s="93"/>
      <c r="L1382" s="93"/>
      <c r="M1382" s="93"/>
      <c r="N1382" s="93"/>
      <c r="O1382" s="93"/>
      <c r="P1382" s="93"/>
      <c r="Q1382" s="93"/>
      <c r="R1382" s="93"/>
      <c r="S1382" s="93"/>
      <c r="T1382" s="93"/>
      <c r="U1382" s="93"/>
      <c r="V1382" s="93"/>
      <c r="W1382" s="93"/>
      <c r="X1382" s="93"/>
      <c r="Y1382" s="93"/>
      <c r="Z1382" s="93"/>
      <c r="AA1382" s="93"/>
    </row>
    <row r="1383" spans="1:27" ht="14.5">
      <c r="A1383" s="93"/>
      <c r="B1383" s="93"/>
      <c r="C1383" s="93"/>
      <c r="D1383" s="93"/>
      <c r="E1383" s="93"/>
      <c r="F1383" s="93"/>
      <c r="G1383" s="93"/>
      <c r="H1383" s="93"/>
      <c r="I1383" s="93"/>
      <c r="J1383" s="93"/>
      <c r="K1383" s="93"/>
      <c r="L1383" s="93"/>
      <c r="M1383" s="93"/>
      <c r="N1383" s="93"/>
      <c r="O1383" s="93"/>
      <c r="P1383" s="93"/>
      <c r="Q1383" s="93"/>
      <c r="R1383" s="93"/>
      <c r="S1383" s="93"/>
      <c r="T1383" s="93"/>
      <c r="U1383" s="93"/>
      <c r="V1383" s="93"/>
      <c r="W1383" s="93"/>
      <c r="X1383" s="93"/>
      <c r="Y1383" s="93"/>
      <c r="Z1383" s="93"/>
      <c r="AA1383" s="93"/>
    </row>
    <row r="1384" spans="1:27" ht="14.5">
      <c r="A1384" s="93"/>
      <c r="B1384" s="93"/>
      <c r="C1384" s="93"/>
      <c r="D1384" s="93"/>
      <c r="E1384" s="93"/>
      <c r="F1384" s="93"/>
      <c r="G1384" s="93"/>
      <c r="H1384" s="93"/>
      <c r="I1384" s="93"/>
      <c r="J1384" s="93"/>
      <c r="K1384" s="93"/>
      <c r="L1384" s="93"/>
      <c r="M1384" s="93"/>
      <c r="N1384" s="93"/>
      <c r="O1384" s="93"/>
      <c r="P1384" s="93"/>
      <c r="Q1384" s="93"/>
      <c r="R1384" s="93"/>
      <c r="S1384" s="93"/>
      <c r="T1384" s="93"/>
      <c r="U1384" s="93"/>
      <c r="V1384" s="93"/>
      <c r="W1384" s="93"/>
      <c r="X1384" s="93"/>
      <c r="Y1384" s="93"/>
      <c r="Z1384" s="93"/>
      <c r="AA1384" s="93"/>
    </row>
    <row r="1385" spans="1:27" ht="14.5">
      <c r="A1385" s="93"/>
      <c r="B1385" s="93"/>
      <c r="C1385" s="93"/>
      <c r="D1385" s="93"/>
      <c r="E1385" s="93"/>
      <c r="F1385" s="93"/>
      <c r="G1385" s="93"/>
      <c r="H1385" s="93"/>
      <c r="I1385" s="93"/>
      <c r="J1385" s="93"/>
      <c r="K1385" s="93"/>
      <c r="L1385" s="93"/>
      <c r="M1385" s="93"/>
      <c r="N1385" s="93"/>
      <c r="O1385" s="93"/>
      <c r="P1385" s="93"/>
      <c r="Q1385" s="93"/>
      <c r="R1385" s="93"/>
      <c r="S1385" s="93"/>
      <c r="T1385" s="93"/>
      <c r="U1385" s="93"/>
      <c r="V1385" s="93"/>
      <c r="W1385" s="93"/>
      <c r="X1385" s="93"/>
      <c r="Y1385" s="93"/>
      <c r="Z1385" s="93"/>
      <c r="AA1385" s="93"/>
    </row>
    <row r="1386" spans="1:27" ht="14.5">
      <c r="A1386" s="93"/>
      <c r="B1386" s="93"/>
      <c r="C1386" s="93"/>
      <c r="D1386" s="93"/>
      <c r="E1386" s="93"/>
      <c r="F1386" s="93"/>
      <c r="G1386" s="93"/>
      <c r="H1386" s="93"/>
      <c r="I1386" s="93"/>
      <c r="J1386" s="93"/>
      <c r="K1386" s="93"/>
      <c r="L1386" s="93"/>
      <c r="M1386" s="93"/>
      <c r="N1386" s="93"/>
      <c r="O1386" s="93"/>
      <c r="P1386" s="93"/>
      <c r="Q1386" s="93"/>
      <c r="R1386" s="93"/>
      <c r="S1386" s="93"/>
      <c r="T1386" s="93"/>
      <c r="U1386" s="93"/>
      <c r="V1386" s="93"/>
      <c r="W1386" s="93"/>
      <c r="X1386" s="93"/>
      <c r="Y1386" s="93"/>
      <c r="Z1386" s="93"/>
      <c r="AA1386" s="93"/>
    </row>
    <row r="1387" spans="1:27" ht="14.5">
      <c r="A1387" s="93"/>
      <c r="B1387" s="93"/>
      <c r="C1387" s="93"/>
      <c r="D1387" s="93"/>
      <c r="E1387" s="93"/>
      <c r="F1387" s="93"/>
      <c r="G1387" s="93"/>
      <c r="H1387" s="93"/>
      <c r="I1387" s="93"/>
      <c r="J1387" s="93"/>
      <c r="K1387" s="93"/>
      <c r="L1387" s="93"/>
      <c r="M1387" s="93"/>
      <c r="N1387" s="93"/>
      <c r="O1387" s="93"/>
      <c r="P1387" s="93"/>
      <c r="Q1387" s="93"/>
      <c r="R1387" s="93"/>
      <c r="S1387" s="93"/>
      <c r="T1387" s="93"/>
      <c r="U1387" s="93"/>
      <c r="V1387" s="93"/>
      <c r="W1387" s="93"/>
      <c r="X1387" s="93"/>
      <c r="Y1387" s="93"/>
      <c r="Z1387" s="93"/>
      <c r="AA1387" s="93"/>
    </row>
    <row r="1388" spans="1:27" ht="14.5">
      <c r="A1388" s="93"/>
      <c r="B1388" s="93"/>
      <c r="C1388" s="93"/>
      <c r="D1388" s="93"/>
      <c r="E1388" s="93"/>
      <c r="F1388" s="93"/>
      <c r="G1388" s="93"/>
      <c r="H1388" s="93"/>
      <c r="I1388" s="93"/>
      <c r="J1388" s="93"/>
      <c r="K1388" s="93"/>
      <c r="L1388" s="93"/>
      <c r="M1388" s="93"/>
      <c r="N1388" s="93"/>
      <c r="O1388" s="93"/>
      <c r="P1388" s="93"/>
      <c r="Q1388" s="93"/>
      <c r="R1388" s="93"/>
      <c r="S1388" s="93"/>
      <c r="T1388" s="93"/>
      <c r="U1388" s="93"/>
      <c r="V1388" s="93"/>
      <c r="W1388" s="93"/>
      <c r="X1388" s="93"/>
      <c r="Y1388" s="93"/>
      <c r="Z1388" s="93"/>
      <c r="AA1388" s="93"/>
    </row>
    <row r="1389" spans="1:27" ht="14.5">
      <c r="A1389" s="93"/>
      <c r="B1389" s="93"/>
      <c r="C1389" s="93"/>
      <c r="D1389" s="93"/>
      <c r="E1389" s="93"/>
      <c r="F1389" s="93"/>
      <c r="G1389" s="93"/>
      <c r="H1389" s="93"/>
      <c r="I1389" s="93"/>
      <c r="J1389" s="93"/>
      <c r="K1389" s="93"/>
      <c r="L1389" s="93"/>
      <c r="M1389" s="93"/>
      <c r="N1389" s="93"/>
      <c r="O1389" s="93"/>
      <c r="P1389" s="93"/>
      <c r="Q1389" s="93"/>
      <c r="R1389" s="93"/>
      <c r="S1389" s="93"/>
      <c r="T1389" s="93"/>
      <c r="U1389" s="93"/>
      <c r="V1389" s="93"/>
      <c r="W1389" s="93"/>
      <c r="X1389" s="93"/>
      <c r="Y1389" s="93"/>
      <c r="Z1389" s="93"/>
      <c r="AA1389" s="93"/>
    </row>
    <row r="1390" spans="1:27" ht="14.5">
      <c r="A1390" s="93"/>
      <c r="B1390" s="93"/>
      <c r="C1390" s="93"/>
      <c r="D1390" s="93"/>
      <c r="E1390" s="93"/>
      <c r="F1390" s="93"/>
      <c r="G1390" s="93"/>
      <c r="H1390" s="93"/>
      <c r="I1390" s="93"/>
      <c r="J1390" s="93"/>
      <c r="K1390" s="93"/>
      <c r="L1390" s="93"/>
      <c r="M1390" s="93"/>
      <c r="N1390" s="93"/>
      <c r="O1390" s="93"/>
      <c r="P1390" s="93"/>
      <c r="Q1390" s="93"/>
      <c r="R1390" s="93"/>
      <c r="S1390" s="93"/>
      <c r="T1390" s="93"/>
      <c r="U1390" s="93"/>
      <c r="V1390" s="93"/>
      <c r="W1390" s="93"/>
      <c r="X1390" s="93"/>
      <c r="Y1390" s="93"/>
      <c r="Z1390" s="93"/>
      <c r="AA1390" s="93"/>
    </row>
    <row r="1391" spans="1:27" ht="14.5">
      <c r="A1391" s="93"/>
      <c r="B1391" s="93"/>
      <c r="C1391" s="93"/>
      <c r="D1391" s="93"/>
      <c r="E1391" s="93"/>
      <c r="F1391" s="93"/>
      <c r="G1391" s="93"/>
      <c r="H1391" s="93"/>
      <c r="I1391" s="93"/>
      <c r="J1391" s="93"/>
      <c r="K1391" s="93"/>
      <c r="L1391" s="93"/>
      <c r="M1391" s="93"/>
      <c r="N1391" s="93"/>
      <c r="O1391" s="93"/>
      <c r="P1391" s="93"/>
      <c r="Q1391" s="93"/>
      <c r="R1391" s="93"/>
      <c r="S1391" s="93"/>
      <c r="T1391" s="93"/>
      <c r="U1391" s="93"/>
      <c r="V1391" s="93"/>
      <c r="W1391" s="93"/>
      <c r="X1391" s="93"/>
      <c r="Y1391" s="93"/>
      <c r="Z1391" s="93"/>
      <c r="AA1391" s="93"/>
    </row>
    <row r="1392" spans="1:27" ht="14.5">
      <c r="A1392" s="93"/>
      <c r="B1392" s="93"/>
      <c r="C1392" s="93"/>
      <c r="D1392" s="93"/>
      <c r="E1392" s="93"/>
      <c r="F1392" s="93"/>
      <c r="G1392" s="93"/>
      <c r="H1392" s="93"/>
      <c r="I1392" s="93"/>
      <c r="J1392" s="93"/>
      <c r="K1392" s="93"/>
      <c r="L1392" s="93"/>
      <c r="M1392" s="93"/>
      <c r="N1392" s="93"/>
      <c r="O1392" s="93"/>
      <c r="P1392" s="93"/>
      <c r="Q1392" s="93"/>
      <c r="R1392" s="93"/>
      <c r="S1392" s="93"/>
      <c r="T1392" s="93"/>
      <c r="U1392" s="93"/>
      <c r="V1392" s="93"/>
      <c r="W1392" s="93"/>
      <c r="X1392" s="93"/>
      <c r="Y1392" s="93"/>
      <c r="Z1392" s="93"/>
      <c r="AA1392" s="93"/>
    </row>
    <row r="1393" spans="1:27" ht="14.5">
      <c r="A1393" s="93"/>
      <c r="B1393" s="93"/>
      <c r="C1393" s="93"/>
      <c r="D1393" s="93"/>
      <c r="E1393" s="93"/>
      <c r="F1393" s="93"/>
      <c r="G1393" s="93"/>
      <c r="H1393" s="93"/>
      <c r="I1393" s="93"/>
      <c r="J1393" s="93"/>
      <c r="K1393" s="93"/>
      <c r="L1393" s="93"/>
      <c r="M1393" s="93"/>
      <c r="N1393" s="93"/>
      <c r="O1393" s="93"/>
      <c r="P1393" s="93"/>
      <c r="Q1393" s="93"/>
      <c r="R1393" s="93"/>
      <c r="S1393" s="93"/>
      <c r="T1393" s="93"/>
      <c r="U1393" s="93"/>
      <c r="V1393" s="93"/>
      <c r="W1393" s="93"/>
      <c r="X1393" s="93"/>
      <c r="Y1393" s="93"/>
      <c r="Z1393" s="93"/>
      <c r="AA1393" s="93"/>
    </row>
    <row r="1394" spans="1:27" ht="14.5">
      <c r="A1394" s="93"/>
      <c r="B1394" s="93"/>
      <c r="C1394" s="93"/>
      <c r="D1394" s="93"/>
      <c r="E1394" s="93"/>
      <c r="F1394" s="93"/>
      <c r="G1394" s="93"/>
      <c r="H1394" s="93"/>
      <c r="I1394" s="93"/>
      <c r="J1394" s="93"/>
      <c r="K1394" s="93"/>
      <c r="L1394" s="93"/>
      <c r="M1394" s="93"/>
      <c r="N1394" s="93"/>
      <c r="O1394" s="93"/>
      <c r="P1394" s="93"/>
      <c r="Q1394" s="93"/>
      <c r="R1394" s="93"/>
      <c r="S1394" s="93"/>
      <c r="T1394" s="93"/>
      <c r="U1394" s="93"/>
      <c r="V1394" s="93"/>
      <c r="W1394" s="93"/>
      <c r="X1394" s="93"/>
      <c r="Y1394" s="93"/>
      <c r="Z1394" s="93"/>
      <c r="AA1394" s="93"/>
    </row>
    <row r="1395" spans="1:27" ht="14.5">
      <c r="A1395" s="93"/>
      <c r="B1395" s="93"/>
      <c r="C1395" s="93"/>
      <c r="D1395" s="93"/>
      <c r="E1395" s="93"/>
      <c r="F1395" s="93"/>
      <c r="G1395" s="93"/>
      <c r="H1395" s="93"/>
      <c r="I1395" s="93"/>
      <c r="J1395" s="93"/>
      <c r="K1395" s="93"/>
      <c r="L1395" s="93"/>
      <c r="M1395" s="93"/>
      <c r="N1395" s="93"/>
      <c r="O1395" s="93"/>
      <c r="P1395" s="93"/>
      <c r="Q1395" s="93"/>
      <c r="R1395" s="93"/>
      <c r="S1395" s="93"/>
      <c r="T1395" s="93"/>
      <c r="U1395" s="93"/>
      <c r="V1395" s="93"/>
      <c r="W1395" s="93"/>
      <c r="X1395" s="93"/>
      <c r="Y1395" s="93"/>
      <c r="Z1395" s="93"/>
      <c r="AA1395" s="93"/>
    </row>
    <row r="1396" spans="1:27" ht="14.5">
      <c r="A1396" s="93"/>
      <c r="B1396" s="93"/>
      <c r="C1396" s="93"/>
      <c r="D1396" s="93"/>
      <c r="E1396" s="93"/>
      <c r="F1396" s="93"/>
      <c r="G1396" s="93"/>
      <c r="H1396" s="93"/>
      <c r="I1396" s="93"/>
      <c r="J1396" s="93"/>
      <c r="K1396" s="93"/>
      <c r="L1396" s="93"/>
      <c r="M1396" s="93"/>
      <c r="N1396" s="93"/>
      <c r="O1396" s="93"/>
      <c r="P1396" s="93"/>
      <c r="Q1396" s="93"/>
      <c r="R1396" s="93"/>
      <c r="S1396" s="93"/>
      <c r="T1396" s="93"/>
      <c r="U1396" s="93"/>
      <c r="V1396" s="93"/>
      <c r="W1396" s="93"/>
      <c r="X1396" s="93"/>
      <c r="Y1396" s="93"/>
      <c r="Z1396" s="93"/>
      <c r="AA1396" s="93"/>
    </row>
    <row r="1397" spans="1:27" ht="14.5">
      <c r="A1397" s="93"/>
      <c r="B1397" s="93"/>
      <c r="C1397" s="93"/>
      <c r="D1397" s="93"/>
      <c r="E1397" s="93"/>
      <c r="F1397" s="93"/>
      <c r="G1397" s="93"/>
      <c r="H1397" s="93"/>
      <c r="I1397" s="93"/>
      <c r="J1397" s="93"/>
      <c r="K1397" s="93"/>
      <c r="L1397" s="93"/>
      <c r="M1397" s="93"/>
      <c r="N1397" s="93"/>
      <c r="O1397" s="93"/>
      <c r="P1397" s="93"/>
      <c r="Q1397" s="93"/>
      <c r="R1397" s="93"/>
      <c r="S1397" s="93"/>
      <c r="T1397" s="93"/>
      <c r="U1397" s="93"/>
      <c r="V1397" s="93"/>
      <c r="W1397" s="93"/>
      <c r="X1397" s="93"/>
      <c r="Y1397" s="93"/>
      <c r="Z1397" s="93"/>
      <c r="AA1397" s="93"/>
    </row>
    <row r="1398" spans="1:27" ht="14.5">
      <c r="A1398" s="93"/>
      <c r="B1398" s="93"/>
      <c r="C1398" s="93"/>
      <c r="D1398" s="93"/>
      <c r="E1398" s="93"/>
      <c r="F1398" s="93"/>
      <c r="G1398" s="93"/>
      <c r="H1398" s="93"/>
      <c r="I1398" s="93"/>
      <c r="J1398" s="93"/>
      <c r="K1398" s="93"/>
      <c r="L1398" s="93"/>
      <c r="M1398" s="93"/>
      <c r="N1398" s="93"/>
      <c r="O1398" s="93"/>
      <c r="P1398" s="93"/>
      <c r="Q1398" s="93"/>
      <c r="R1398" s="93"/>
      <c r="S1398" s="93"/>
      <c r="T1398" s="93"/>
      <c r="U1398" s="93"/>
      <c r="V1398" s="93"/>
      <c r="W1398" s="93"/>
      <c r="X1398" s="93"/>
      <c r="Y1398" s="93"/>
      <c r="Z1398" s="93"/>
      <c r="AA1398" s="93"/>
    </row>
    <row r="1399" spans="1:27" ht="14.5">
      <c r="A1399" s="93"/>
      <c r="B1399" s="93"/>
      <c r="C1399" s="93"/>
      <c r="D1399" s="93"/>
      <c r="E1399" s="93"/>
      <c r="F1399" s="93"/>
      <c r="G1399" s="93"/>
      <c r="H1399" s="93"/>
      <c r="I1399" s="93"/>
      <c r="J1399" s="93"/>
      <c r="K1399" s="93"/>
      <c r="L1399" s="93"/>
      <c r="M1399" s="93"/>
      <c r="N1399" s="93"/>
      <c r="O1399" s="93"/>
      <c r="P1399" s="93"/>
      <c r="Q1399" s="93"/>
      <c r="R1399" s="93"/>
      <c r="S1399" s="93"/>
      <c r="T1399" s="93"/>
      <c r="U1399" s="93"/>
      <c r="V1399" s="93"/>
      <c r="W1399" s="93"/>
      <c r="X1399" s="93"/>
      <c r="Y1399" s="93"/>
      <c r="Z1399" s="93"/>
      <c r="AA1399" s="93"/>
    </row>
    <row r="1400" spans="1:27" ht="14.5">
      <c r="A1400" s="93"/>
      <c r="B1400" s="93"/>
      <c r="C1400" s="93"/>
      <c r="D1400" s="93"/>
      <c r="E1400" s="93"/>
      <c r="F1400" s="93"/>
      <c r="G1400" s="93"/>
      <c r="H1400" s="93"/>
      <c r="I1400" s="93"/>
      <c r="J1400" s="93"/>
      <c r="K1400" s="93"/>
      <c r="L1400" s="93"/>
      <c r="M1400" s="93"/>
      <c r="N1400" s="93"/>
      <c r="O1400" s="93"/>
      <c r="P1400" s="93"/>
      <c r="Q1400" s="93"/>
      <c r="R1400" s="93"/>
      <c r="S1400" s="93"/>
      <c r="T1400" s="93"/>
      <c r="U1400" s="93"/>
      <c r="V1400" s="93"/>
      <c r="W1400" s="93"/>
      <c r="X1400" s="93"/>
      <c r="Y1400" s="93"/>
      <c r="Z1400" s="93"/>
      <c r="AA1400" s="93"/>
    </row>
    <row r="1401" spans="1:27" ht="14.5">
      <c r="A1401" s="93"/>
      <c r="B1401" s="93"/>
      <c r="C1401" s="93"/>
      <c r="D1401" s="93"/>
      <c r="E1401" s="93"/>
      <c r="F1401" s="93"/>
      <c r="G1401" s="93"/>
      <c r="H1401" s="93"/>
      <c r="I1401" s="93"/>
      <c r="J1401" s="93"/>
      <c r="K1401" s="93"/>
      <c r="L1401" s="93"/>
      <c r="M1401" s="93"/>
      <c r="N1401" s="93"/>
      <c r="O1401" s="93"/>
      <c r="P1401" s="93"/>
      <c r="Q1401" s="93"/>
      <c r="R1401" s="93"/>
      <c r="S1401" s="93"/>
      <c r="T1401" s="93"/>
      <c r="U1401" s="93"/>
      <c r="V1401" s="93"/>
      <c r="W1401" s="93"/>
      <c r="X1401" s="93"/>
      <c r="Y1401" s="93"/>
      <c r="Z1401" s="93"/>
      <c r="AA1401" s="93"/>
    </row>
    <row r="1402" spans="1:27" ht="14.5">
      <c r="A1402" s="93"/>
      <c r="B1402" s="93"/>
      <c r="C1402" s="93"/>
      <c r="D1402" s="93"/>
      <c r="E1402" s="93"/>
      <c r="F1402" s="93"/>
      <c r="G1402" s="93"/>
      <c r="H1402" s="93"/>
      <c r="I1402" s="93"/>
      <c r="J1402" s="93"/>
      <c r="K1402" s="93"/>
      <c r="L1402" s="93"/>
      <c r="M1402" s="93"/>
      <c r="N1402" s="93"/>
      <c r="O1402" s="93"/>
      <c r="P1402" s="93"/>
      <c r="Q1402" s="93"/>
      <c r="R1402" s="93"/>
      <c r="S1402" s="93"/>
      <c r="T1402" s="93"/>
      <c r="U1402" s="93"/>
      <c r="V1402" s="93"/>
      <c r="W1402" s="93"/>
      <c r="X1402" s="93"/>
      <c r="Y1402" s="93"/>
      <c r="Z1402" s="93"/>
      <c r="AA1402" s="93"/>
    </row>
    <row r="1403" spans="1:27" ht="14.5">
      <c r="A1403" s="93"/>
      <c r="B1403" s="93"/>
      <c r="C1403" s="93"/>
      <c r="D1403" s="93"/>
      <c r="E1403" s="93"/>
      <c r="F1403" s="93"/>
      <c r="G1403" s="93"/>
      <c r="H1403" s="93"/>
      <c r="I1403" s="93"/>
      <c r="J1403" s="93"/>
      <c r="K1403" s="93"/>
      <c r="L1403" s="93"/>
      <c r="M1403" s="93"/>
      <c r="N1403" s="93"/>
      <c r="O1403" s="93"/>
      <c r="P1403" s="93"/>
      <c r="Q1403" s="93"/>
      <c r="R1403" s="93"/>
      <c r="S1403" s="93"/>
      <c r="T1403" s="93"/>
      <c r="U1403" s="93"/>
      <c r="V1403" s="93"/>
      <c r="W1403" s="93"/>
      <c r="X1403" s="93"/>
      <c r="Y1403" s="93"/>
      <c r="Z1403" s="93"/>
      <c r="AA1403" s="93"/>
    </row>
    <row r="1404" spans="1:27" ht="14.5">
      <c r="A1404" s="93"/>
      <c r="B1404" s="93"/>
      <c r="C1404" s="93"/>
      <c r="D1404" s="93"/>
      <c r="E1404" s="93"/>
      <c r="F1404" s="93"/>
      <c r="G1404" s="93"/>
      <c r="H1404" s="93"/>
      <c r="I1404" s="93"/>
      <c r="J1404" s="93"/>
      <c r="K1404" s="93"/>
      <c r="L1404" s="93"/>
      <c r="M1404" s="93"/>
      <c r="N1404" s="93"/>
      <c r="O1404" s="93"/>
      <c r="P1404" s="93"/>
      <c r="Q1404" s="93"/>
      <c r="R1404" s="93"/>
      <c r="S1404" s="93"/>
      <c r="T1404" s="93"/>
      <c r="U1404" s="93"/>
      <c r="V1404" s="93"/>
      <c r="W1404" s="93"/>
      <c r="X1404" s="93"/>
      <c r="Y1404" s="93"/>
      <c r="Z1404" s="93"/>
      <c r="AA1404" s="93"/>
    </row>
    <row r="1405" spans="1:27" ht="14.5">
      <c r="A1405" s="93"/>
      <c r="B1405" s="93"/>
      <c r="C1405" s="93"/>
      <c r="D1405" s="93"/>
      <c r="E1405" s="93"/>
      <c r="F1405" s="93"/>
      <c r="G1405" s="93"/>
      <c r="H1405" s="93"/>
      <c r="I1405" s="93"/>
      <c r="J1405" s="93"/>
      <c r="K1405" s="93"/>
      <c r="L1405" s="93"/>
      <c r="M1405" s="93"/>
      <c r="N1405" s="93"/>
      <c r="O1405" s="93"/>
      <c r="P1405" s="93"/>
      <c r="Q1405" s="93"/>
      <c r="R1405" s="93"/>
      <c r="S1405" s="93"/>
      <c r="T1405" s="93"/>
      <c r="U1405" s="93"/>
      <c r="V1405" s="93"/>
      <c r="W1405" s="93"/>
      <c r="X1405" s="93"/>
      <c r="Y1405" s="93"/>
      <c r="Z1405" s="93"/>
      <c r="AA1405" s="93"/>
    </row>
    <row r="1406" spans="1:27" ht="14.5">
      <c r="A1406" s="93"/>
      <c r="B1406" s="93"/>
      <c r="C1406" s="93"/>
      <c r="D1406" s="93"/>
      <c r="E1406" s="93"/>
      <c r="F1406" s="93"/>
      <c r="G1406" s="93"/>
      <c r="H1406" s="93"/>
      <c r="I1406" s="93"/>
      <c r="J1406" s="93"/>
      <c r="K1406" s="93"/>
      <c r="L1406" s="93"/>
      <c r="M1406" s="93"/>
      <c r="N1406" s="93"/>
      <c r="O1406" s="93"/>
      <c r="P1406" s="93"/>
      <c r="Q1406" s="93"/>
      <c r="R1406" s="93"/>
      <c r="S1406" s="93"/>
      <c r="T1406" s="93"/>
      <c r="U1406" s="93"/>
      <c r="V1406" s="93"/>
      <c r="W1406" s="93"/>
      <c r="X1406" s="93"/>
      <c r="Y1406" s="93"/>
      <c r="Z1406" s="93"/>
      <c r="AA1406" s="93"/>
    </row>
    <row r="1407" spans="1:27" ht="14.5">
      <c r="A1407" s="93"/>
      <c r="B1407" s="93"/>
      <c r="C1407" s="93"/>
      <c r="D1407" s="93"/>
      <c r="E1407" s="93"/>
      <c r="F1407" s="93"/>
      <c r="G1407" s="93"/>
      <c r="H1407" s="93"/>
      <c r="I1407" s="93"/>
      <c r="J1407" s="93"/>
      <c r="K1407" s="93"/>
      <c r="L1407" s="93"/>
      <c r="M1407" s="93"/>
      <c r="N1407" s="93"/>
      <c r="O1407" s="93"/>
      <c r="P1407" s="93"/>
      <c r="Q1407" s="93"/>
      <c r="R1407" s="93"/>
      <c r="S1407" s="93"/>
      <c r="T1407" s="93"/>
      <c r="U1407" s="93"/>
      <c r="V1407" s="93"/>
      <c r="W1407" s="93"/>
      <c r="X1407" s="93"/>
      <c r="Y1407" s="93"/>
      <c r="Z1407" s="93"/>
      <c r="AA1407" s="93"/>
    </row>
    <row r="1408" spans="1:27" ht="14.5">
      <c r="A1408" s="93"/>
      <c r="B1408" s="93"/>
      <c r="C1408" s="93"/>
      <c r="D1408" s="93"/>
      <c r="E1408" s="93"/>
      <c r="F1408" s="93"/>
      <c r="G1408" s="93"/>
      <c r="H1408" s="93"/>
      <c r="I1408" s="93"/>
      <c r="J1408" s="93"/>
      <c r="K1408" s="93"/>
      <c r="L1408" s="93"/>
      <c r="M1408" s="93"/>
      <c r="N1408" s="93"/>
      <c r="O1408" s="93"/>
      <c r="P1408" s="93"/>
      <c r="Q1408" s="93"/>
      <c r="R1408" s="93"/>
      <c r="S1408" s="93"/>
      <c r="T1408" s="93"/>
      <c r="U1408" s="93"/>
      <c r="V1408" s="93"/>
      <c r="W1408" s="93"/>
      <c r="X1408" s="93"/>
      <c r="Y1408" s="93"/>
      <c r="Z1408" s="93"/>
      <c r="AA1408" s="93"/>
    </row>
    <row r="1409" spans="1:27" ht="14.5">
      <c r="A1409" s="93"/>
      <c r="B1409" s="93"/>
      <c r="C1409" s="93"/>
      <c r="D1409" s="93"/>
      <c r="E1409" s="93"/>
      <c r="F1409" s="93"/>
      <c r="G1409" s="93"/>
      <c r="H1409" s="93"/>
      <c r="I1409" s="93"/>
      <c r="J1409" s="93"/>
      <c r="K1409" s="93"/>
      <c r="L1409" s="93"/>
      <c r="M1409" s="93"/>
      <c r="N1409" s="93"/>
      <c r="O1409" s="93"/>
      <c r="P1409" s="93"/>
      <c r="Q1409" s="93"/>
      <c r="R1409" s="93"/>
      <c r="S1409" s="93"/>
      <c r="T1409" s="93"/>
      <c r="U1409" s="93"/>
      <c r="V1409" s="93"/>
      <c r="W1409" s="93"/>
      <c r="X1409" s="93"/>
      <c r="Y1409" s="93"/>
      <c r="Z1409" s="93"/>
      <c r="AA1409" s="93"/>
    </row>
    <row r="1410" spans="1:27" ht="14.5">
      <c r="A1410" s="93"/>
      <c r="B1410" s="93"/>
      <c r="C1410" s="93"/>
      <c r="D1410" s="93"/>
      <c r="E1410" s="93"/>
      <c r="F1410" s="93"/>
      <c r="G1410" s="93"/>
      <c r="H1410" s="93"/>
      <c r="I1410" s="93"/>
      <c r="J1410" s="93"/>
      <c r="K1410" s="93"/>
      <c r="L1410" s="93"/>
      <c r="M1410" s="93"/>
      <c r="N1410" s="93"/>
      <c r="O1410" s="93"/>
      <c r="P1410" s="93"/>
      <c r="Q1410" s="93"/>
      <c r="R1410" s="93"/>
      <c r="S1410" s="93"/>
      <c r="T1410" s="93"/>
      <c r="U1410" s="93"/>
      <c r="V1410" s="93"/>
      <c r="W1410" s="93"/>
      <c r="X1410" s="93"/>
      <c r="Y1410" s="93"/>
      <c r="Z1410" s="93"/>
      <c r="AA1410" s="93"/>
    </row>
    <row r="1411" spans="1:27" ht="14.5">
      <c r="A1411" s="93"/>
      <c r="B1411" s="93"/>
      <c r="C1411" s="93"/>
      <c r="D1411" s="93"/>
      <c r="E1411" s="93"/>
      <c r="F1411" s="93"/>
      <c r="G1411" s="93"/>
      <c r="H1411" s="93"/>
      <c r="I1411" s="93"/>
      <c r="J1411" s="93"/>
      <c r="K1411" s="93"/>
      <c r="L1411" s="93"/>
      <c r="M1411" s="93"/>
      <c r="N1411" s="93"/>
      <c r="O1411" s="93"/>
      <c r="P1411" s="93"/>
      <c r="Q1411" s="93"/>
      <c r="R1411" s="93"/>
      <c r="S1411" s="93"/>
      <c r="T1411" s="93"/>
      <c r="U1411" s="93"/>
      <c r="V1411" s="93"/>
      <c r="W1411" s="93"/>
      <c r="X1411" s="93"/>
      <c r="Y1411" s="93"/>
      <c r="Z1411" s="93"/>
      <c r="AA1411" s="93"/>
    </row>
    <row r="1412" spans="1:27" ht="14.5">
      <c r="A1412" s="93"/>
      <c r="B1412" s="93"/>
      <c r="C1412" s="93"/>
      <c r="D1412" s="93"/>
      <c r="E1412" s="93"/>
      <c r="F1412" s="93"/>
      <c r="G1412" s="93"/>
      <c r="H1412" s="93"/>
      <c r="I1412" s="93"/>
      <c r="J1412" s="93"/>
      <c r="K1412" s="93"/>
      <c r="L1412" s="93"/>
      <c r="M1412" s="93"/>
      <c r="N1412" s="93"/>
      <c r="O1412" s="93"/>
      <c r="P1412" s="93"/>
      <c r="Q1412" s="93"/>
      <c r="R1412" s="93"/>
      <c r="S1412" s="93"/>
      <c r="T1412" s="93"/>
      <c r="U1412" s="93"/>
      <c r="V1412" s="93"/>
      <c r="W1412" s="93"/>
      <c r="X1412" s="93"/>
      <c r="Y1412" s="93"/>
      <c r="Z1412" s="93"/>
      <c r="AA1412" s="93"/>
    </row>
    <row r="1413" spans="1:27" ht="14.5">
      <c r="A1413" s="93"/>
      <c r="B1413" s="93"/>
      <c r="C1413" s="93"/>
      <c r="D1413" s="93"/>
      <c r="E1413" s="93"/>
      <c r="F1413" s="93"/>
      <c r="G1413" s="93"/>
      <c r="H1413" s="93"/>
      <c r="I1413" s="93"/>
      <c r="J1413" s="93"/>
      <c r="K1413" s="93"/>
      <c r="L1413" s="93"/>
      <c r="M1413" s="93"/>
      <c r="N1413" s="93"/>
      <c r="O1413" s="93"/>
      <c r="P1413" s="93"/>
      <c r="Q1413" s="93"/>
      <c r="R1413" s="93"/>
      <c r="S1413" s="93"/>
      <c r="T1413" s="93"/>
      <c r="U1413" s="93"/>
      <c r="V1413" s="93"/>
      <c r="W1413" s="93"/>
      <c r="X1413" s="93"/>
      <c r="Y1413" s="93"/>
      <c r="Z1413" s="93"/>
      <c r="AA1413" s="93"/>
    </row>
    <row r="1414" spans="1:27" ht="14.5">
      <c r="A1414" s="93"/>
      <c r="B1414" s="93"/>
      <c r="C1414" s="93"/>
      <c r="D1414" s="93"/>
      <c r="E1414" s="93"/>
      <c r="F1414" s="93"/>
      <c r="G1414" s="93"/>
      <c r="H1414" s="93"/>
      <c r="I1414" s="93"/>
      <c r="J1414" s="93"/>
      <c r="K1414" s="93"/>
      <c r="L1414" s="93"/>
      <c r="M1414" s="93"/>
      <c r="N1414" s="93"/>
      <c r="O1414" s="93"/>
      <c r="P1414" s="93"/>
      <c r="Q1414" s="93"/>
      <c r="R1414" s="93"/>
      <c r="S1414" s="93"/>
      <c r="T1414" s="93"/>
      <c r="U1414" s="93"/>
      <c r="V1414" s="93"/>
      <c r="W1414" s="93"/>
      <c r="X1414" s="93"/>
      <c r="Y1414" s="93"/>
      <c r="Z1414" s="93"/>
      <c r="AA1414" s="93"/>
    </row>
    <row r="1415" spans="1:27" ht="14.5">
      <c r="A1415" s="93"/>
      <c r="B1415" s="93"/>
      <c r="C1415" s="93"/>
      <c r="D1415" s="93"/>
      <c r="E1415" s="93"/>
      <c r="F1415" s="93"/>
      <c r="G1415" s="93"/>
      <c r="H1415" s="93"/>
      <c r="I1415" s="93"/>
      <c r="J1415" s="93"/>
      <c r="K1415" s="93"/>
      <c r="L1415" s="93"/>
      <c r="M1415" s="93"/>
      <c r="N1415" s="93"/>
      <c r="O1415" s="93"/>
      <c r="P1415" s="93"/>
      <c r="Q1415" s="93"/>
      <c r="R1415" s="93"/>
      <c r="S1415" s="93"/>
      <c r="T1415" s="93"/>
      <c r="U1415" s="93"/>
      <c r="V1415" s="93"/>
      <c r="W1415" s="93"/>
      <c r="X1415" s="93"/>
      <c r="Y1415" s="93"/>
      <c r="Z1415" s="93"/>
      <c r="AA1415" s="93"/>
    </row>
    <row r="1416" spans="1:27" ht="14.5">
      <c r="A1416" s="93"/>
      <c r="B1416" s="93"/>
      <c r="C1416" s="93"/>
      <c r="D1416" s="93"/>
      <c r="E1416" s="93"/>
      <c r="F1416" s="93"/>
      <c r="G1416" s="93"/>
      <c r="H1416" s="93"/>
      <c r="I1416" s="93"/>
      <c r="J1416" s="93"/>
      <c r="K1416" s="93"/>
      <c r="L1416" s="93"/>
      <c r="M1416" s="93"/>
      <c r="N1416" s="93"/>
      <c r="O1416" s="93"/>
      <c r="P1416" s="93"/>
      <c r="Q1416" s="93"/>
      <c r="R1416" s="93"/>
      <c r="S1416" s="93"/>
      <c r="T1416" s="93"/>
      <c r="U1416" s="93"/>
      <c r="V1416" s="93"/>
      <c r="W1416" s="93"/>
      <c r="X1416" s="93"/>
      <c r="Y1416" s="93"/>
      <c r="Z1416" s="93"/>
      <c r="AA1416" s="93"/>
    </row>
    <row r="1417" spans="1:27" ht="14.5">
      <c r="A1417" s="93"/>
      <c r="B1417" s="93"/>
      <c r="C1417" s="93"/>
      <c r="D1417" s="93"/>
      <c r="E1417" s="93"/>
      <c r="F1417" s="93"/>
      <c r="G1417" s="93"/>
      <c r="H1417" s="93"/>
      <c r="I1417" s="93"/>
      <c r="J1417" s="93"/>
      <c r="K1417" s="93"/>
      <c r="L1417" s="93"/>
      <c r="M1417" s="93"/>
      <c r="N1417" s="93"/>
      <c r="O1417" s="93"/>
      <c r="P1417" s="93"/>
      <c r="Q1417" s="93"/>
      <c r="R1417" s="93"/>
      <c r="S1417" s="93"/>
      <c r="T1417" s="93"/>
      <c r="U1417" s="93"/>
      <c r="V1417" s="93"/>
      <c r="W1417" s="93"/>
      <c r="X1417" s="93"/>
      <c r="Y1417" s="93"/>
      <c r="Z1417" s="93"/>
      <c r="AA1417" s="93"/>
    </row>
    <row r="1418" spans="1:27" ht="14.5">
      <c r="A1418" s="93"/>
      <c r="B1418" s="93"/>
      <c r="C1418" s="93"/>
      <c r="D1418" s="93"/>
      <c r="E1418" s="93"/>
      <c r="F1418" s="93"/>
      <c r="G1418" s="93"/>
      <c r="H1418" s="93"/>
      <c r="I1418" s="93"/>
      <c r="J1418" s="93"/>
      <c r="K1418" s="93"/>
      <c r="L1418" s="93"/>
      <c r="M1418" s="93"/>
      <c r="N1418" s="93"/>
      <c r="O1418" s="93"/>
      <c r="P1418" s="93"/>
      <c r="Q1418" s="93"/>
      <c r="R1418" s="93"/>
      <c r="S1418" s="93"/>
      <c r="T1418" s="93"/>
      <c r="U1418" s="93"/>
      <c r="V1418" s="93"/>
      <c r="W1418" s="93"/>
      <c r="X1418" s="93"/>
      <c r="Y1418" s="93"/>
      <c r="Z1418" s="93"/>
      <c r="AA1418" s="93"/>
    </row>
    <row r="1419" spans="1:27" ht="14.5">
      <c r="A1419" s="93"/>
      <c r="B1419" s="93"/>
      <c r="C1419" s="93"/>
      <c r="D1419" s="93"/>
      <c r="E1419" s="93"/>
      <c r="F1419" s="93"/>
      <c r="G1419" s="93"/>
      <c r="H1419" s="93"/>
      <c r="I1419" s="93"/>
      <c r="J1419" s="93"/>
      <c r="K1419" s="93"/>
      <c r="L1419" s="93"/>
      <c r="M1419" s="93"/>
      <c r="N1419" s="93"/>
      <c r="O1419" s="93"/>
      <c r="P1419" s="93"/>
      <c r="Q1419" s="93"/>
      <c r="R1419" s="93"/>
      <c r="S1419" s="93"/>
      <c r="T1419" s="93"/>
      <c r="U1419" s="93"/>
      <c r="V1419" s="93"/>
      <c r="W1419" s="93"/>
      <c r="X1419" s="93"/>
      <c r="Y1419" s="93"/>
      <c r="Z1419" s="93"/>
      <c r="AA1419" s="93"/>
    </row>
    <row r="1420" spans="1:27" ht="14.5">
      <c r="A1420" s="93"/>
      <c r="B1420" s="93"/>
      <c r="C1420" s="93"/>
      <c r="D1420" s="93"/>
      <c r="E1420" s="93"/>
      <c r="F1420" s="93"/>
      <c r="G1420" s="93"/>
      <c r="H1420" s="93"/>
      <c r="I1420" s="93"/>
      <c r="J1420" s="93"/>
      <c r="K1420" s="93"/>
      <c r="L1420" s="93"/>
      <c r="M1420" s="93"/>
      <c r="N1420" s="93"/>
      <c r="O1420" s="93"/>
      <c r="P1420" s="93"/>
      <c r="Q1420" s="93"/>
      <c r="R1420" s="93"/>
      <c r="S1420" s="93"/>
      <c r="T1420" s="93"/>
      <c r="U1420" s="93"/>
      <c r="V1420" s="93"/>
      <c r="W1420" s="93"/>
      <c r="X1420" s="93"/>
      <c r="Y1420" s="93"/>
      <c r="Z1420" s="93"/>
      <c r="AA1420" s="93"/>
    </row>
    <row r="1421" spans="1:27" ht="14.5">
      <c r="A1421" s="93"/>
      <c r="B1421" s="93"/>
      <c r="C1421" s="93"/>
      <c r="D1421" s="93"/>
      <c r="E1421" s="93"/>
      <c r="F1421" s="93"/>
      <c r="G1421" s="93"/>
      <c r="H1421" s="93"/>
      <c r="I1421" s="93"/>
      <c r="J1421" s="93"/>
      <c r="K1421" s="93"/>
      <c r="L1421" s="93"/>
      <c r="M1421" s="93"/>
      <c r="N1421" s="93"/>
      <c r="O1421" s="93"/>
      <c r="P1421" s="93"/>
      <c r="Q1421" s="93"/>
      <c r="R1421" s="93"/>
      <c r="S1421" s="93"/>
      <c r="T1421" s="93"/>
      <c r="U1421" s="93"/>
      <c r="V1421" s="93"/>
      <c r="W1421" s="93"/>
      <c r="X1421" s="93"/>
      <c r="Y1421" s="93"/>
      <c r="Z1421" s="93"/>
      <c r="AA1421" s="93"/>
    </row>
    <row r="1422" spans="1:27" ht="14.5">
      <c r="A1422" s="93"/>
      <c r="B1422" s="93"/>
      <c r="C1422" s="93"/>
      <c r="D1422" s="93"/>
      <c r="E1422" s="93"/>
      <c r="F1422" s="93"/>
      <c r="G1422" s="93"/>
      <c r="H1422" s="93"/>
      <c r="I1422" s="93"/>
      <c r="J1422" s="93"/>
      <c r="K1422" s="93"/>
      <c r="L1422" s="93"/>
      <c r="M1422" s="93"/>
      <c r="N1422" s="93"/>
      <c r="O1422" s="93"/>
      <c r="P1422" s="93"/>
      <c r="Q1422" s="93"/>
      <c r="R1422" s="93"/>
      <c r="S1422" s="93"/>
      <c r="T1422" s="93"/>
      <c r="U1422" s="93"/>
      <c r="V1422" s="93"/>
      <c r="W1422" s="93"/>
      <c r="X1422" s="93"/>
      <c r="Y1422" s="93"/>
      <c r="Z1422" s="93"/>
      <c r="AA1422" s="93"/>
    </row>
    <row r="1423" spans="1:27" ht="14.5">
      <c r="A1423" s="93"/>
      <c r="B1423" s="93"/>
      <c r="C1423" s="93"/>
      <c r="D1423" s="93"/>
      <c r="E1423" s="93"/>
      <c r="F1423" s="93"/>
      <c r="G1423" s="93"/>
      <c r="H1423" s="93"/>
      <c r="I1423" s="93"/>
      <c r="J1423" s="93"/>
      <c r="K1423" s="93"/>
      <c r="L1423" s="93"/>
      <c r="M1423" s="93"/>
      <c r="N1423" s="93"/>
      <c r="O1423" s="93"/>
      <c r="P1423" s="93"/>
      <c r="Q1423" s="93"/>
      <c r="R1423" s="93"/>
      <c r="S1423" s="93"/>
      <c r="T1423" s="93"/>
      <c r="U1423" s="93"/>
      <c r="V1423" s="93"/>
      <c r="W1423" s="93"/>
      <c r="X1423" s="93"/>
      <c r="Y1423" s="93"/>
      <c r="Z1423" s="93"/>
      <c r="AA1423" s="93"/>
    </row>
    <row r="1424" spans="1:27" ht="14.5">
      <c r="A1424" s="93"/>
      <c r="B1424" s="93"/>
      <c r="C1424" s="93"/>
      <c r="D1424" s="93"/>
      <c r="E1424" s="93"/>
      <c r="F1424" s="93"/>
      <c r="G1424" s="93"/>
      <c r="H1424" s="93"/>
      <c r="I1424" s="93"/>
      <c r="J1424" s="93"/>
      <c r="K1424" s="93"/>
      <c r="L1424" s="93"/>
      <c r="M1424" s="93"/>
      <c r="N1424" s="93"/>
      <c r="O1424" s="93"/>
      <c r="P1424" s="93"/>
      <c r="Q1424" s="93"/>
      <c r="R1424" s="93"/>
      <c r="S1424" s="93"/>
      <c r="T1424" s="93"/>
      <c r="U1424" s="93"/>
      <c r="V1424" s="93"/>
      <c r="W1424" s="93"/>
      <c r="X1424" s="93"/>
      <c r="Y1424" s="93"/>
      <c r="Z1424" s="93"/>
      <c r="AA1424" s="93"/>
    </row>
    <row r="1425" spans="1:27" ht="14.5">
      <c r="A1425" s="93"/>
      <c r="B1425" s="93"/>
      <c r="C1425" s="93"/>
      <c r="D1425" s="93"/>
      <c r="E1425" s="93"/>
      <c r="F1425" s="93"/>
      <c r="G1425" s="93"/>
      <c r="H1425" s="93"/>
      <c r="I1425" s="93"/>
      <c r="J1425" s="93"/>
      <c r="K1425" s="93"/>
      <c r="L1425" s="93"/>
      <c r="M1425" s="93"/>
      <c r="N1425" s="93"/>
      <c r="O1425" s="93"/>
      <c r="P1425" s="93"/>
      <c r="Q1425" s="93"/>
      <c r="R1425" s="93"/>
      <c r="S1425" s="93"/>
      <c r="T1425" s="93"/>
      <c r="U1425" s="93"/>
      <c r="V1425" s="93"/>
      <c r="W1425" s="93"/>
      <c r="X1425" s="93"/>
      <c r="Y1425" s="93"/>
      <c r="Z1425" s="93"/>
      <c r="AA1425" s="93"/>
    </row>
    <row r="1426" spans="1:27" ht="14.5">
      <c r="A1426" s="93"/>
      <c r="B1426" s="93"/>
      <c r="C1426" s="93"/>
      <c r="D1426" s="93"/>
      <c r="E1426" s="93"/>
      <c r="F1426" s="93"/>
      <c r="G1426" s="93"/>
      <c r="H1426" s="93"/>
      <c r="I1426" s="93"/>
      <c r="J1426" s="93"/>
      <c r="K1426" s="93"/>
      <c r="L1426" s="93"/>
      <c r="M1426" s="93"/>
      <c r="N1426" s="93"/>
      <c r="O1426" s="93"/>
      <c r="P1426" s="93"/>
      <c r="Q1426" s="93"/>
      <c r="R1426" s="93"/>
      <c r="S1426" s="93"/>
      <c r="T1426" s="93"/>
      <c r="U1426" s="93"/>
      <c r="V1426" s="93"/>
      <c r="W1426" s="93"/>
      <c r="X1426" s="93"/>
      <c r="Y1426" s="93"/>
      <c r="Z1426" s="93"/>
      <c r="AA1426" s="93"/>
    </row>
    <row r="1427" spans="1:27" ht="14.5">
      <c r="A1427" s="93"/>
      <c r="B1427" s="93"/>
      <c r="C1427" s="93"/>
      <c r="D1427" s="93"/>
      <c r="E1427" s="93"/>
      <c r="F1427" s="93"/>
      <c r="G1427" s="93"/>
      <c r="H1427" s="93"/>
      <c r="I1427" s="93"/>
      <c r="J1427" s="93"/>
      <c r="K1427" s="93"/>
      <c r="L1427" s="93"/>
      <c r="M1427" s="93"/>
      <c r="N1427" s="93"/>
      <c r="O1427" s="93"/>
      <c r="P1427" s="93"/>
      <c r="Q1427" s="93"/>
      <c r="R1427" s="93"/>
      <c r="S1427" s="93"/>
      <c r="T1427" s="93"/>
      <c r="U1427" s="93"/>
      <c r="V1427" s="93"/>
      <c r="W1427" s="93"/>
      <c r="X1427" s="93"/>
      <c r="Y1427" s="93"/>
      <c r="Z1427" s="93"/>
      <c r="AA1427" s="93"/>
    </row>
    <row r="1428" spans="1:27" ht="14.5">
      <c r="A1428" s="93"/>
      <c r="B1428" s="93"/>
      <c r="C1428" s="93"/>
      <c r="D1428" s="93"/>
      <c r="E1428" s="93"/>
      <c r="F1428" s="93"/>
      <c r="G1428" s="93"/>
      <c r="H1428" s="93"/>
      <c r="I1428" s="93"/>
      <c r="J1428" s="93"/>
      <c r="K1428" s="93"/>
      <c r="L1428" s="93"/>
      <c r="M1428" s="93"/>
      <c r="N1428" s="93"/>
      <c r="O1428" s="93"/>
      <c r="P1428" s="93"/>
      <c r="Q1428" s="93"/>
      <c r="R1428" s="93"/>
      <c r="S1428" s="93"/>
      <c r="T1428" s="93"/>
      <c r="U1428" s="93"/>
      <c r="V1428" s="93"/>
      <c r="W1428" s="93"/>
      <c r="X1428" s="93"/>
      <c r="Y1428" s="93"/>
      <c r="Z1428" s="93"/>
      <c r="AA1428" s="93"/>
    </row>
    <row r="1429" spans="1:27" ht="14.5">
      <c r="A1429" s="93"/>
      <c r="B1429" s="93"/>
      <c r="C1429" s="93"/>
      <c r="D1429" s="93"/>
      <c r="E1429" s="93"/>
      <c r="F1429" s="93"/>
      <c r="G1429" s="93"/>
      <c r="H1429" s="93"/>
      <c r="I1429" s="93"/>
      <c r="J1429" s="93"/>
      <c r="K1429" s="93"/>
      <c r="L1429" s="93"/>
      <c r="M1429" s="93"/>
      <c r="N1429" s="93"/>
      <c r="O1429" s="93"/>
      <c r="P1429" s="93"/>
      <c r="Q1429" s="93"/>
      <c r="R1429" s="93"/>
      <c r="S1429" s="93"/>
      <c r="T1429" s="93"/>
      <c r="U1429" s="93"/>
      <c r="V1429" s="93"/>
      <c r="W1429" s="93"/>
      <c r="X1429" s="93"/>
      <c r="Y1429" s="93"/>
      <c r="Z1429" s="93"/>
      <c r="AA1429" s="93"/>
    </row>
    <row r="1430" spans="1:27" ht="14.5">
      <c r="A1430" s="93"/>
      <c r="B1430" s="93"/>
      <c r="C1430" s="93"/>
      <c r="D1430" s="93"/>
      <c r="E1430" s="93"/>
      <c r="F1430" s="93"/>
      <c r="G1430" s="93"/>
      <c r="H1430" s="93"/>
      <c r="I1430" s="93"/>
      <c r="J1430" s="93"/>
      <c r="K1430" s="93"/>
      <c r="L1430" s="93"/>
      <c r="M1430" s="93"/>
      <c r="N1430" s="93"/>
      <c r="O1430" s="93"/>
      <c r="P1430" s="93"/>
      <c r="Q1430" s="93"/>
      <c r="R1430" s="93"/>
      <c r="S1430" s="93"/>
      <c r="T1430" s="93"/>
      <c r="U1430" s="93"/>
      <c r="V1430" s="93"/>
      <c r="W1430" s="93"/>
      <c r="X1430" s="93"/>
      <c r="Y1430" s="93"/>
      <c r="Z1430" s="93"/>
      <c r="AA1430" s="93"/>
    </row>
    <row r="1431" spans="1:27" ht="14.5">
      <c r="A1431" s="93"/>
      <c r="B1431" s="93"/>
      <c r="C1431" s="93"/>
      <c r="D1431" s="93"/>
      <c r="E1431" s="93"/>
      <c r="F1431" s="93"/>
      <c r="G1431" s="93"/>
      <c r="H1431" s="93"/>
      <c r="I1431" s="93"/>
      <c r="J1431" s="93"/>
      <c r="K1431" s="93"/>
      <c r="L1431" s="93"/>
      <c r="M1431" s="93"/>
      <c r="N1431" s="93"/>
      <c r="O1431" s="93"/>
      <c r="P1431" s="93"/>
      <c r="Q1431" s="93"/>
      <c r="R1431" s="93"/>
      <c r="S1431" s="93"/>
      <c r="T1431" s="93"/>
      <c r="U1431" s="93"/>
      <c r="V1431" s="93"/>
      <c r="W1431" s="93"/>
      <c r="X1431" s="93"/>
      <c r="Y1431" s="93"/>
      <c r="Z1431" s="93"/>
      <c r="AA1431" s="93"/>
    </row>
    <row r="1432" spans="1:27" ht="14.5">
      <c r="A1432" s="93"/>
      <c r="B1432" s="93"/>
      <c r="C1432" s="93"/>
      <c r="D1432" s="93"/>
      <c r="E1432" s="93"/>
      <c r="F1432" s="93"/>
      <c r="G1432" s="93"/>
      <c r="H1432" s="93"/>
      <c r="I1432" s="93"/>
      <c r="J1432" s="93"/>
      <c r="K1432" s="93"/>
      <c r="L1432" s="93"/>
      <c r="M1432" s="93"/>
      <c r="N1432" s="93"/>
      <c r="O1432" s="93"/>
      <c r="P1432" s="93"/>
      <c r="Q1432" s="93"/>
      <c r="R1432" s="93"/>
      <c r="S1432" s="93"/>
      <c r="T1432" s="93"/>
      <c r="U1432" s="93"/>
      <c r="V1432" s="93"/>
      <c r="W1432" s="93"/>
      <c r="X1432" s="93"/>
      <c r="Y1432" s="93"/>
      <c r="Z1432" s="93"/>
      <c r="AA1432" s="93"/>
    </row>
    <row r="1433" spans="1:27" ht="14.5">
      <c r="A1433" s="93"/>
      <c r="B1433" s="93"/>
      <c r="C1433" s="93"/>
      <c r="D1433" s="93"/>
      <c r="E1433" s="93"/>
      <c r="F1433" s="93"/>
      <c r="G1433" s="93"/>
      <c r="H1433" s="93"/>
      <c r="I1433" s="93"/>
      <c r="J1433" s="93"/>
      <c r="K1433" s="93"/>
      <c r="L1433" s="93"/>
      <c r="M1433" s="93"/>
      <c r="N1433" s="93"/>
      <c r="O1433" s="93"/>
      <c r="P1433" s="93"/>
      <c r="Q1433" s="93"/>
      <c r="R1433" s="93"/>
      <c r="S1433" s="93"/>
      <c r="T1433" s="93"/>
      <c r="U1433" s="93"/>
      <c r="V1433" s="93"/>
      <c r="W1433" s="93"/>
      <c r="X1433" s="93"/>
      <c r="Y1433" s="93"/>
      <c r="Z1433" s="93"/>
      <c r="AA1433" s="93"/>
    </row>
    <row r="1434" spans="1:27" ht="14.5">
      <c r="A1434" s="93"/>
      <c r="B1434" s="93"/>
      <c r="C1434" s="93"/>
      <c r="D1434" s="93"/>
      <c r="E1434" s="93"/>
      <c r="F1434" s="93"/>
      <c r="G1434" s="93"/>
      <c r="H1434" s="93"/>
      <c r="I1434" s="93"/>
      <c r="J1434" s="93"/>
      <c r="K1434" s="93"/>
      <c r="L1434" s="93"/>
      <c r="M1434" s="93"/>
      <c r="N1434" s="93"/>
      <c r="O1434" s="93"/>
      <c r="P1434" s="93"/>
      <c r="Q1434" s="93"/>
      <c r="R1434" s="93"/>
      <c r="S1434" s="93"/>
      <c r="T1434" s="93"/>
      <c r="U1434" s="93"/>
      <c r="V1434" s="93"/>
      <c r="W1434" s="93"/>
      <c r="X1434" s="93"/>
      <c r="Y1434" s="93"/>
      <c r="Z1434" s="93"/>
      <c r="AA1434" s="93"/>
    </row>
    <row r="1435" spans="1:27" ht="14.5">
      <c r="A1435" s="93"/>
      <c r="B1435" s="93"/>
      <c r="C1435" s="93"/>
      <c r="D1435" s="93"/>
      <c r="E1435" s="93"/>
      <c r="F1435" s="93"/>
      <c r="G1435" s="93"/>
      <c r="H1435" s="93"/>
      <c r="I1435" s="93"/>
      <c r="J1435" s="93"/>
      <c r="K1435" s="93"/>
      <c r="L1435" s="93"/>
      <c r="M1435" s="93"/>
      <c r="N1435" s="93"/>
      <c r="O1435" s="93"/>
      <c r="P1435" s="93"/>
      <c r="Q1435" s="93"/>
      <c r="R1435" s="93"/>
      <c r="S1435" s="93"/>
      <c r="T1435" s="93"/>
      <c r="U1435" s="93"/>
      <c r="V1435" s="93"/>
      <c r="W1435" s="93"/>
      <c r="X1435" s="93"/>
      <c r="Y1435" s="93"/>
      <c r="Z1435" s="93"/>
      <c r="AA1435" s="93"/>
    </row>
    <row r="1436" spans="1:27" ht="14.5">
      <c r="A1436" s="93"/>
      <c r="B1436" s="93"/>
      <c r="C1436" s="93"/>
      <c r="D1436" s="93"/>
      <c r="E1436" s="93"/>
      <c r="F1436" s="93"/>
      <c r="G1436" s="93"/>
      <c r="H1436" s="93"/>
      <c r="I1436" s="93"/>
      <c r="J1436" s="93"/>
      <c r="K1436" s="93"/>
      <c r="L1436" s="93"/>
      <c r="M1436" s="93"/>
      <c r="N1436" s="93"/>
      <c r="O1436" s="93"/>
      <c r="P1436" s="93"/>
      <c r="Q1436" s="93"/>
      <c r="R1436" s="93"/>
      <c r="S1436" s="93"/>
      <c r="T1436" s="93"/>
      <c r="U1436" s="93"/>
      <c r="V1436" s="93"/>
      <c r="W1436" s="93"/>
      <c r="X1436" s="93"/>
      <c r="Y1436" s="93"/>
      <c r="Z1436" s="93"/>
      <c r="AA1436" s="93"/>
    </row>
    <row r="1437" spans="1:27" ht="14.5">
      <c r="A1437" s="93"/>
      <c r="B1437" s="93"/>
      <c r="C1437" s="93"/>
      <c r="D1437" s="93"/>
      <c r="E1437" s="93"/>
      <c r="F1437" s="93"/>
      <c r="G1437" s="93"/>
      <c r="H1437" s="93"/>
      <c r="I1437" s="93"/>
      <c r="J1437" s="93"/>
      <c r="K1437" s="93"/>
      <c r="L1437" s="93"/>
      <c r="M1437" s="93"/>
      <c r="N1437" s="93"/>
      <c r="O1437" s="93"/>
      <c r="P1437" s="93"/>
      <c r="Q1437" s="93"/>
      <c r="R1437" s="93"/>
      <c r="S1437" s="93"/>
      <c r="T1437" s="93"/>
      <c r="U1437" s="93"/>
      <c r="V1437" s="93"/>
      <c r="W1437" s="93"/>
      <c r="X1437" s="93"/>
      <c r="Y1437" s="93"/>
      <c r="Z1437" s="93"/>
      <c r="AA1437" s="93"/>
    </row>
    <row r="1438" spans="1:27" ht="14.5">
      <c r="A1438" s="93"/>
      <c r="B1438" s="93"/>
      <c r="C1438" s="93"/>
      <c r="D1438" s="93"/>
      <c r="E1438" s="93"/>
      <c r="F1438" s="93"/>
      <c r="G1438" s="93"/>
      <c r="H1438" s="93"/>
      <c r="I1438" s="93"/>
      <c r="J1438" s="93"/>
      <c r="K1438" s="93"/>
      <c r="L1438" s="93"/>
      <c r="M1438" s="93"/>
      <c r="N1438" s="93"/>
      <c r="O1438" s="93"/>
      <c r="P1438" s="93"/>
      <c r="Q1438" s="93"/>
      <c r="R1438" s="93"/>
      <c r="S1438" s="93"/>
      <c r="T1438" s="93"/>
      <c r="U1438" s="93"/>
      <c r="V1438" s="93"/>
      <c r="W1438" s="93"/>
      <c r="X1438" s="93"/>
      <c r="Y1438" s="93"/>
      <c r="Z1438" s="93"/>
      <c r="AA1438" s="93"/>
    </row>
    <row r="1439" spans="1:27" ht="14.5">
      <c r="A1439" s="93"/>
      <c r="B1439" s="93"/>
      <c r="C1439" s="93"/>
      <c r="D1439" s="93"/>
      <c r="E1439" s="93"/>
      <c r="F1439" s="93"/>
      <c r="G1439" s="93"/>
      <c r="H1439" s="93"/>
      <c r="I1439" s="93"/>
      <c r="J1439" s="93"/>
      <c r="K1439" s="93"/>
      <c r="L1439" s="93"/>
      <c r="M1439" s="93"/>
      <c r="N1439" s="93"/>
      <c r="O1439" s="93"/>
      <c r="P1439" s="93"/>
      <c r="Q1439" s="93"/>
      <c r="R1439" s="93"/>
      <c r="S1439" s="93"/>
      <c r="T1439" s="93"/>
      <c r="U1439" s="93"/>
      <c r="V1439" s="93"/>
      <c r="W1439" s="93"/>
      <c r="X1439" s="93"/>
      <c r="Y1439" s="93"/>
      <c r="Z1439" s="93"/>
      <c r="AA1439" s="93"/>
    </row>
    <row r="1440" spans="1:27" ht="14.5">
      <c r="A1440" s="93"/>
      <c r="B1440" s="93"/>
      <c r="C1440" s="93"/>
      <c r="D1440" s="93"/>
      <c r="E1440" s="93"/>
      <c r="F1440" s="93"/>
      <c r="G1440" s="93"/>
      <c r="H1440" s="93"/>
      <c r="I1440" s="93"/>
      <c r="J1440" s="93"/>
      <c r="K1440" s="93"/>
      <c r="L1440" s="93"/>
      <c r="M1440" s="93"/>
      <c r="N1440" s="93"/>
      <c r="O1440" s="93"/>
      <c r="P1440" s="93"/>
      <c r="Q1440" s="93"/>
      <c r="R1440" s="93"/>
      <c r="S1440" s="93"/>
      <c r="T1440" s="93"/>
      <c r="U1440" s="93"/>
      <c r="V1440" s="93"/>
      <c r="W1440" s="93"/>
      <c r="X1440" s="93"/>
      <c r="Y1440" s="93"/>
      <c r="Z1440" s="93"/>
      <c r="AA1440" s="93"/>
    </row>
    <row r="1441" spans="1:27" ht="14.5">
      <c r="A1441" s="93"/>
      <c r="B1441" s="93"/>
      <c r="C1441" s="93"/>
      <c r="D1441" s="93"/>
      <c r="E1441" s="93"/>
      <c r="F1441" s="93"/>
      <c r="G1441" s="93"/>
      <c r="H1441" s="93"/>
      <c r="I1441" s="93"/>
      <c r="J1441" s="93"/>
      <c r="K1441" s="93"/>
      <c r="L1441" s="93"/>
      <c r="M1441" s="93"/>
      <c r="N1441" s="93"/>
      <c r="O1441" s="93"/>
      <c r="P1441" s="93"/>
      <c r="Q1441" s="93"/>
      <c r="R1441" s="93"/>
      <c r="S1441" s="93"/>
      <c r="T1441" s="93"/>
      <c r="U1441" s="93"/>
      <c r="V1441" s="93"/>
      <c r="W1441" s="93"/>
      <c r="X1441" s="93"/>
      <c r="Y1441" s="93"/>
      <c r="Z1441" s="93"/>
      <c r="AA1441" s="93"/>
    </row>
    <row r="1442" spans="1:27" ht="14.5">
      <c r="A1442" s="93"/>
      <c r="B1442" s="93"/>
      <c r="C1442" s="93"/>
      <c r="D1442" s="93"/>
      <c r="E1442" s="93"/>
      <c r="F1442" s="93"/>
      <c r="G1442" s="93"/>
      <c r="H1442" s="93"/>
      <c r="I1442" s="93"/>
      <c r="J1442" s="93"/>
      <c r="K1442" s="93"/>
      <c r="L1442" s="93"/>
      <c r="M1442" s="93"/>
      <c r="N1442" s="93"/>
      <c r="O1442" s="93"/>
      <c r="P1442" s="93"/>
      <c r="Q1442" s="93"/>
      <c r="R1442" s="93"/>
      <c r="S1442" s="93"/>
      <c r="T1442" s="93"/>
      <c r="U1442" s="93"/>
      <c r="V1442" s="93"/>
      <c r="W1442" s="93"/>
      <c r="X1442" s="93"/>
      <c r="Y1442" s="93"/>
      <c r="Z1442" s="93"/>
      <c r="AA1442" s="93"/>
    </row>
    <row r="1443" spans="1:27" ht="14.5">
      <c r="A1443" s="93"/>
      <c r="B1443" s="93"/>
      <c r="C1443" s="93"/>
      <c r="D1443" s="93"/>
      <c r="E1443" s="93"/>
      <c r="F1443" s="93"/>
      <c r="G1443" s="93"/>
      <c r="H1443" s="93"/>
      <c r="I1443" s="93"/>
      <c r="J1443" s="93"/>
      <c r="K1443" s="93"/>
      <c r="L1443" s="93"/>
      <c r="M1443" s="93"/>
      <c r="N1443" s="93"/>
      <c r="O1443" s="93"/>
      <c r="P1443" s="93"/>
      <c r="Q1443" s="93"/>
      <c r="R1443" s="93"/>
      <c r="S1443" s="93"/>
      <c r="T1443" s="93"/>
      <c r="U1443" s="93"/>
      <c r="V1443" s="93"/>
      <c r="W1443" s="93"/>
      <c r="X1443" s="93"/>
      <c r="Y1443" s="93"/>
      <c r="Z1443" s="93"/>
      <c r="AA1443" s="93"/>
    </row>
    <row r="1444" spans="1:27" ht="14.5">
      <c r="A1444" s="93"/>
      <c r="B1444" s="93"/>
      <c r="C1444" s="93"/>
      <c r="D1444" s="93"/>
      <c r="E1444" s="93"/>
      <c r="F1444" s="93"/>
      <c r="G1444" s="93"/>
      <c r="H1444" s="93"/>
      <c r="I1444" s="93"/>
      <c r="J1444" s="93"/>
      <c r="K1444" s="93"/>
      <c r="L1444" s="93"/>
      <c r="M1444" s="93"/>
      <c r="N1444" s="93"/>
      <c r="O1444" s="93"/>
      <c r="P1444" s="93"/>
      <c r="Q1444" s="93"/>
      <c r="R1444" s="93"/>
      <c r="S1444" s="93"/>
      <c r="T1444" s="93"/>
      <c r="U1444" s="93"/>
      <c r="V1444" s="93"/>
      <c r="W1444" s="93"/>
      <c r="X1444" s="93"/>
      <c r="Y1444" s="93"/>
      <c r="Z1444" s="93"/>
      <c r="AA1444" s="93"/>
    </row>
    <row r="1445" spans="1:27" ht="14.5">
      <c r="A1445" s="93"/>
      <c r="B1445" s="93"/>
      <c r="C1445" s="93"/>
      <c r="D1445" s="93"/>
      <c r="E1445" s="93"/>
      <c r="F1445" s="93"/>
      <c r="G1445" s="93"/>
      <c r="H1445" s="93"/>
      <c r="I1445" s="93"/>
      <c r="J1445" s="93"/>
      <c r="K1445" s="93"/>
      <c r="L1445" s="93"/>
      <c r="M1445" s="93"/>
      <c r="N1445" s="93"/>
      <c r="O1445" s="93"/>
      <c r="P1445" s="93"/>
      <c r="Q1445" s="93"/>
      <c r="R1445" s="93"/>
      <c r="S1445" s="93"/>
      <c r="T1445" s="93"/>
      <c r="U1445" s="93"/>
      <c r="V1445" s="93"/>
      <c r="W1445" s="93"/>
      <c r="X1445" s="93"/>
      <c r="Y1445" s="93"/>
      <c r="Z1445" s="93"/>
      <c r="AA1445" s="93"/>
    </row>
    <row r="1446" spans="1:27" ht="14.5">
      <c r="A1446" s="93"/>
      <c r="B1446" s="93"/>
      <c r="C1446" s="93"/>
      <c r="D1446" s="93"/>
      <c r="E1446" s="93"/>
      <c r="F1446" s="93"/>
      <c r="G1446" s="93"/>
      <c r="H1446" s="93"/>
      <c r="I1446" s="93"/>
      <c r="J1446" s="93"/>
      <c r="K1446" s="93"/>
      <c r="L1446" s="93"/>
      <c r="M1446" s="93"/>
      <c r="N1446" s="93"/>
      <c r="O1446" s="93"/>
      <c r="P1446" s="93"/>
      <c r="Q1446" s="93"/>
      <c r="R1446" s="93"/>
      <c r="S1446" s="93"/>
      <c r="T1446" s="93"/>
      <c r="U1446" s="93"/>
      <c r="V1446" s="93"/>
      <c r="W1446" s="93"/>
      <c r="X1446" s="93"/>
      <c r="Y1446" s="93"/>
      <c r="Z1446" s="93"/>
      <c r="AA1446" s="93"/>
    </row>
    <row r="1447" spans="1:27" ht="14.5">
      <c r="A1447" s="93"/>
      <c r="B1447" s="93"/>
      <c r="C1447" s="93"/>
      <c r="D1447" s="93"/>
      <c r="E1447" s="93"/>
      <c r="F1447" s="93"/>
      <c r="G1447" s="93"/>
      <c r="H1447" s="93"/>
      <c r="I1447" s="93"/>
      <c r="J1447" s="93"/>
      <c r="K1447" s="93"/>
      <c r="L1447" s="93"/>
      <c r="M1447" s="93"/>
      <c r="N1447" s="93"/>
      <c r="O1447" s="93"/>
      <c r="P1447" s="93"/>
      <c r="Q1447" s="93"/>
      <c r="R1447" s="93"/>
      <c r="S1447" s="93"/>
      <c r="T1447" s="93"/>
      <c r="U1447" s="93"/>
      <c r="V1447" s="93"/>
      <c r="W1447" s="93"/>
      <c r="X1447" s="93"/>
      <c r="Y1447" s="93"/>
      <c r="Z1447" s="93"/>
      <c r="AA1447" s="93"/>
    </row>
    <row r="1448" spans="1:27" ht="14.5">
      <c r="A1448" s="93"/>
      <c r="B1448" s="93"/>
      <c r="C1448" s="93"/>
      <c r="D1448" s="93"/>
      <c r="E1448" s="93"/>
      <c r="F1448" s="93"/>
      <c r="G1448" s="93"/>
      <c r="H1448" s="93"/>
      <c r="I1448" s="93"/>
      <c r="J1448" s="93"/>
      <c r="K1448" s="93"/>
      <c r="L1448" s="93"/>
      <c r="M1448" s="93"/>
      <c r="N1448" s="93"/>
      <c r="O1448" s="93"/>
      <c r="P1448" s="93"/>
      <c r="Q1448" s="93"/>
      <c r="R1448" s="93"/>
      <c r="S1448" s="93"/>
      <c r="T1448" s="93"/>
      <c r="U1448" s="93"/>
      <c r="V1448" s="93"/>
      <c r="W1448" s="93"/>
      <c r="X1448" s="93"/>
      <c r="Y1448" s="93"/>
      <c r="Z1448" s="93"/>
      <c r="AA1448" s="93"/>
    </row>
    <row r="1449" spans="1:27" ht="14.5">
      <c r="A1449" s="93"/>
      <c r="B1449" s="93"/>
      <c r="C1449" s="93"/>
      <c r="D1449" s="93"/>
      <c r="E1449" s="93"/>
      <c r="F1449" s="93"/>
      <c r="G1449" s="93"/>
      <c r="H1449" s="93"/>
      <c r="I1449" s="93"/>
      <c r="J1449" s="93"/>
      <c r="K1449" s="93"/>
      <c r="L1449" s="93"/>
      <c r="M1449" s="93"/>
      <c r="N1449" s="93"/>
      <c r="O1449" s="93"/>
      <c r="P1449" s="93"/>
      <c r="Q1449" s="93"/>
      <c r="R1449" s="93"/>
      <c r="S1449" s="93"/>
      <c r="T1449" s="93"/>
      <c r="U1449" s="93"/>
      <c r="V1449" s="93"/>
      <c r="W1449" s="93"/>
      <c r="X1449" s="93"/>
      <c r="Y1449" s="93"/>
      <c r="Z1449" s="93"/>
      <c r="AA1449" s="93"/>
    </row>
    <row r="1450" spans="1:27" ht="14.5">
      <c r="A1450" s="93"/>
      <c r="B1450" s="93"/>
      <c r="C1450" s="93"/>
      <c r="D1450" s="93"/>
      <c r="E1450" s="93"/>
      <c r="F1450" s="93"/>
      <c r="G1450" s="93"/>
      <c r="H1450" s="93"/>
      <c r="I1450" s="93"/>
      <c r="J1450" s="93"/>
      <c r="K1450" s="93"/>
      <c r="L1450" s="93"/>
      <c r="M1450" s="93"/>
      <c r="N1450" s="93"/>
      <c r="O1450" s="93"/>
      <c r="P1450" s="93"/>
      <c r="Q1450" s="93"/>
      <c r="R1450" s="93"/>
      <c r="S1450" s="93"/>
      <c r="T1450" s="93"/>
      <c r="U1450" s="93"/>
      <c r="V1450" s="93"/>
      <c r="W1450" s="93"/>
      <c r="X1450" s="93"/>
      <c r="Y1450" s="93"/>
      <c r="Z1450" s="93"/>
      <c r="AA1450" s="93"/>
    </row>
    <row r="1451" spans="1:27" ht="14.5">
      <c r="A1451" s="93"/>
      <c r="B1451" s="93"/>
      <c r="C1451" s="93"/>
      <c r="D1451" s="93"/>
      <c r="E1451" s="93"/>
      <c r="F1451" s="93"/>
      <c r="G1451" s="93"/>
      <c r="H1451" s="93"/>
      <c r="I1451" s="93"/>
      <c r="J1451" s="93"/>
      <c r="K1451" s="93"/>
      <c r="L1451" s="93"/>
      <c r="M1451" s="93"/>
      <c r="N1451" s="93"/>
      <c r="O1451" s="93"/>
      <c r="P1451" s="93"/>
      <c r="Q1451" s="93"/>
      <c r="R1451" s="93"/>
      <c r="S1451" s="93"/>
      <c r="T1451" s="93"/>
      <c r="U1451" s="93"/>
      <c r="V1451" s="93"/>
      <c r="W1451" s="93"/>
      <c r="X1451" s="93"/>
      <c r="Y1451" s="93"/>
      <c r="Z1451" s="93"/>
      <c r="AA1451" s="93"/>
    </row>
    <row r="1452" spans="1:27" ht="14.5">
      <c r="A1452" s="93"/>
      <c r="B1452" s="93"/>
      <c r="C1452" s="93"/>
      <c r="D1452" s="93"/>
      <c r="E1452" s="93"/>
      <c r="F1452" s="93"/>
      <c r="G1452" s="93"/>
      <c r="H1452" s="93"/>
      <c r="I1452" s="93"/>
      <c r="J1452" s="93"/>
      <c r="K1452" s="93"/>
      <c r="L1452" s="93"/>
      <c r="M1452" s="93"/>
      <c r="N1452" s="93"/>
      <c r="O1452" s="93"/>
      <c r="P1452" s="93"/>
      <c r="Q1452" s="93"/>
      <c r="R1452" s="93"/>
      <c r="S1452" s="93"/>
      <c r="T1452" s="93"/>
      <c r="U1452" s="93"/>
      <c r="V1452" s="93"/>
      <c r="W1452" s="93"/>
      <c r="X1452" s="93"/>
      <c r="Y1452" s="93"/>
      <c r="Z1452" s="93"/>
      <c r="AA1452" s="93"/>
    </row>
    <row r="1453" spans="1:27" ht="14.5">
      <c r="A1453" s="93"/>
      <c r="B1453" s="93"/>
      <c r="C1453" s="93"/>
      <c r="D1453" s="93"/>
      <c r="E1453" s="93"/>
      <c r="F1453" s="93"/>
      <c r="G1453" s="93"/>
      <c r="H1453" s="93"/>
      <c r="I1453" s="93"/>
      <c r="J1453" s="93"/>
      <c r="K1453" s="93"/>
      <c r="L1453" s="93"/>
      <c r="M1453" s="93"/>
      <c r="N1453" s="93"/>
      <c r="O1453" s="93"/>
      <c r="P1453" s="93"/>
      <c r="Q1453" s="93"/>
      <c r="R1453" s="93"/>
      <c r="S1453" s="93"/>
      <c r="T1453" s="93"/>
      <c r="U1453" s="93"/>
      <c r="V1453" s="93"/>
      <c r="W1453" s="93"/>
      <c r="X1453" s="93"/>
      <c r="Y1453" s="93"/>
      <c r="Z1453" s="93"/>
      <c r="AA1453" s="93"/>
    </row>
    <row r="1454" spans="1:27" ht="14.5">
      <c r="A1454" s="93"/>
      <c r="B1454" s="93"/>
      <c r="C1454" s="93"/>
      <c r="D1454" s="93"/>
      <c r="E1454" s="93"/>
      <c r="F1454" s="93"/>
      <c r="G1454" s="93"/>
      <c r="H1454" s="93"/>
      <c r="I1454" s="93"/>
      <c r="J1454" s="93"/>
      <c r="K1454" s="93"/>
      <c r="L1454" s="93"/>
      <c r="M1454" s="93"/>
      <c r="N1454" s="93"/>
      <c r="O1454" s="93"/>
      <c r="P1454" s="93"/>
      <c r="Q1454" s="93"/>
      <c r="R1454" s="93"/>
      <c r="S1454" s="93"/>
      <c r="T1454" s="93"/>
      <c r="U1454" s="93"/>
      <c r="V1454" s="93"/>
      <c r="W1454" s="93"/>
      <c r="X1454" s="93"/>
      <c r="Y1454" s="93"/>
      <c r="Z1454" s="93"/>
      <c r="AA1454" s="93"/>
    </row>
    <row r="1455" spans="1:27" ht="14.5">
      <c r="A1455" s="93"/>
      <c r="B1455" s="93"/>
      <c r="C1455" s="93"/>
      <c r="D1455" s="93"/>
      <c r="E1455" s="93"/>
      <c r="F1455" s="93"/>
      <c r="G1455" s="93"/>
      <c r="H1455" s="93"/>
      <c r="I1455" s="93"/>
      <c r="J1455" s="93"/>
      <c r="K1455" s="93"/>
      <c r="L1455" s="93"/>
      <c r="M1455" s="93"/>
      <c r="N1455" s="93"/>
      <c r="O1455" s="93"/>
      <c r="P1455" s="93"/>
      <c r="Q1455" s="93"/>
      <c r="R1455" s="93"/>
      <c r="S1455" s="93"/>
      <c r="T1455" s="93"/>
      <c r="U1455" s="93"/>
      <c r="V1455" s="93"/>
      <c r="W1455" s="93"/>
      <c r="X1455" s="93"/>
      <c r="Y1455" s="93"/>
      <c r="Z1455" s="93"/>
      <c r="AA1455" s="93"/>
    </row>
    <row r="1456" spans="1:27" ht="14.5">
      <c r="A1456" s="93"/>
      <c r="B1456" s="93"/>
      <c r="C1456" s="93"/>
      <c r="D1456" s="93"/>
      <c r="E1456" s="93"/>
      <c r="F1456" s="93"/>
      <c r="G1456" s="93"/>
      <c r="H1456" s="93"/>
      <c r="I1456" s="93"/>
      <c r="J1456" s="93"/>
      <c r="K1456" s="93"/>
      <c r="L1456" s="93"/>
      <c r="M1456" s="93"/>
      <c r="N1456" s="93"/>
      <c r="O1456" s="93"/>
      <c r="P1456" s="93"/>
      <c r="Q1456" s="93"/>
      <c r="R1456" s="93"/>
      <c r="S1456" s="93"/>
      <c r="T1456" s="93"/>
      <c r="U1456" s="93"/>
      <c r="V1456" s="93"/>
      <c r="W1456" s="93"/>
      <c r="X1456" s="93"/>
      <c r="Y1456" s="93"/>
      <c r="Z1456" s="93"/>
      <c r="AA1456" s="93"/>
    </row>
    <row r="1457" spans="1:27" ht="14.5">
      <c r="A1457" s="93"/>
      <c r="B1457" s="93"/>
      <c r="C1457" s="93"/>
      <c r="D1457" s="93"/>
      <c r="E1457" s="93"/>
      <c r="F1457" s="93"/>
      <c r="G1457" s="93"/>
      <c r="H1457" s="93"/>
      <c r="I1457" s="93"/>
      <c r="J1457" s="93"/>
      <c r="K1457" s="93"/>
      <c r="L1457" s="93"/>
      <c r="M1457" s="93"/>
      <c r="N1457" s="93"/>
      <c r="O1457" s="93"/>
      <c r="P1457" s="93"/>
      <c r="Q1457" s="93"/>
      <c r="R1457" s="93"/>
      <c r="S1457" s="93"/>
      <c r="T1457" s="93"/>
      <c r="U1457" s="93"/>
      <c r="V1457" s="93"/>
      <c r="W1457" s="93"/>
      <c r="X1457" s="93"/>
      <c r="Y1457" s="93"/>
      <c r="Z1457" s="93"/>
      <c r="AA1457" s="93"/>
    </row>
    <row r="1458" spans="1:27" ht="14.5">
      <c r="A1458" s="93"/>
      <c r="B1458" s="93"/>
      <c r="C1458" s="93"/>
      <c r="D1458" s="93"/>
      <c r="E1458" s="93"/>
      <c r="F1458" s="93"/>
      <c r="G1458" s="93"/>
      <c r="H1458" s="93"/>
      <c r="I1458" s="93"/>
      <c r="J1458" s="93"/>
      <c r="K1458" s="93"/>
      <c r="L1458" s="93"/>
      <c r="M1458" s="93"/>
      <c r="N1458" s="93"/>
      <c r="O1458" s="93"/>
      <c r="P1458" s="93"/>
      <c r="Q1458" s="93"/>
      <c r="R1458" s="93"/>
      <c r="S1458" s="93"/>
      <c r="T1458" s="93"/>
      <c r="U1458" s="93"/>
      <c r="V1458" s="93"/>
      <c r="W1458" s="93"/>
      <c r="X1458" s="93"/>
      <c r="Y1458" s="93"/>
      <c r="Z1458" s="93"/>
      <c r="AA1458" s="93"/>
    </row>
    <row r="1459" spans="1:27" ht="14.5">
      <c r="A1459" s="93"/>
      <c r="B1459" s="93"/>
      <c r="C1459" s="93"/>
      <c r="D1459" s="93"/>
      <c r="E1459" s="93"/>
      <c r="F1459" s="93"/>
      <c r="G1459" s="93"/>
      <c r="H1459" s="93"/>
      <c r="I1459" s="93"/>
      <c r="J1459" s="93"/>
      <c r="K1459" s="93"/>
      <c r="L1459" s="93"/>
      <c r="M1459" s="93"/>
      <c r="N1459" s="93"/>
      <c r="O1459" s="93"/>
      <c r="P1459" s="93"/>
      <c r="Q1459" s="93"/>
      <c r="R1459" s="93"/>
      <c r="S1459" s="93"/>
      <c r="T1459" s="93"/>
      <c r="U1459" s="93"/>
      <c r="V1459" s="93"/>
      <c r="W1459" s="93"/>
      <c r="X1459" s="93"/>
      <c r="Y1459" s="93"/>
      <c r="Z1459" s="93"/>
      <c r="AA1459" s="93"/>
    </row>
    <row r="1460" spans="1:27" ht="14.5">
      <c r="A1460" s="93"/>
      <c r="B1460" s="93"/>
      <c r="C1460" s="93"/>
      <c r="D1460" s="93"/>
      <c r="E1460" s="93"/>
      <c r="F1460" s="93"/>
      <c r="G1460" s="93"/>
      <c r="H1460" s="93"/>
      <c r="I1460" s="93"/>
      <c r="J1460" s="93"/>
      <c r="K1460" s="93"/>
      <c r="L1460" s="93"/>
      <c r="M1460" s="93"/>
      <c r="N1460" s="93"/>
      <c r="O1460" s="93"/>
      <c r="P1460" s="93"/>
      <c r="Q1460" s="93"/>
      <c r="R1460" s="93"/>
      <c r="S1460" s="93"/>
      <c r="T1460" s="93"/>
      <c r="U1460" s="93"/>
      <c r="V1460" s="93"/>
      <c r="W1460" s="93"/>
      <c r="X1460" s="93"/>
      <c r="Y1460" s="93"/>
      <c r="Z1460" s="93"/>
      <c r="AA1460" s="93"/>
    </row>
    <row r="1461" spans="1:27" ht="14.5">
      <c r="A1461" s="93"/>
      <c r="B1461" s="93"/>
      <c r="C1461" s="93"/>
      <c r="D1461" s="93"/>
      <c r="E1461" s="93"/>
      <c r="F1461" s="93"/>
      <c r="G1461" s="93"/>
      <c r="H1461" s="93"/>
      <c r="I1461" s="93"/>
      <c r="J1461" s="93"/>
      <c r="K1461" s="93"/>
      <c r="L1461" s="93"/>
      <c r="M1461" s="93"/>
      <c r="N1461" s="93"/>
      <c r="O1461" s="93"/>
      <c r="P1461" s="93"/>
      <c r="Q1461" s="93"/>
      <c r="R1461" s="93"/>
      <c r="S1461" s="93"/>
      <c r="T1461" s="93"/>
      <c r="U1461" s="93"/>
      <c r="V1461" s="93"/>
      <c r="W1461" s="93"/>
      <c r="X1461" s="93"/>
      <c r="Y1461" s="93"/>
      <c r="Z1461" s="93"/>
      <c r="AA1461" s="93"/>
    </row>
    <row r="1462" spans="1:27" ht="14.5">
      <c r="A1462" s="93"/>
      <c r="B1462" s="93"/>
      <c r="C1462" s="93"/>
      <c r="D1462" s="93"/>
      <c r="E1462" s="93"/>
      <c r="F1462" s="93"/>
      <c r="G1462" s="93"/>
      <c r="H1462" s="93"/>
      <c r="I1462" s="93"/>
      <c r="J1462" s="93"/>
      <c r="K1462" s="93"/>
      <c r="L1462" s="93"/>
      <c r="M1462" s="93"/>
      <c r="N1462" s="93"/>
      <c r="O1462" s="93"/>
      <c r="P1462" s="93"/>
      <c r="Q1462" s="93"/>
      <c r="R1462" s="93"/>
      <c r="S1462" s="93"/>
      <c r="T1462" s="93"/>
      <c r="U1462" s="93"/>
      <c r="V1462" s="93"/>
      <c r="W1462" s="93"/>
      <c r="X1462" s="93"/>
      <c r="Y1462" s="93"/>
      <c r="Z1462" s="93"/>
      <c r="AA1462" s="93"/>
    </row>
    <row r="1463" spans="1:27" ht="14.5">
      <c r="A1463" s="93"/>
      <c r="B1463" s="93"/>
      <c r="C1463" s="93"/>
      <c r="D1463" s="93"/>
      <c r="E1463" s="93"/>
      <c r="F1463" s="93"/>
      <c r="G1463" s="93"/>
      <c r="H1463" s="93"/>
      <c r="I1463" s="93"/>
      <c r="J1463" s="93"/>
      <c r="K1463" s="93"/>
      <c r="L1463" s="93"/>
      <c r="M1463" s="93"/>
      <c r="N1463" s="93"/>
      <c r="O1463" s="93"/>
      <c r="P1463" s="93"/>
      <c r="Q1463" s="93"/>
      <c r="R1463" s="93"/>
      <c r="S1463" s="93"/>
      <c r="T1463" s="93"/>
      <c r="U1463" s="93"/>
      <c r="V1463" s="93"/>
      <c r="W1463" s="93"/>
      <c r="X1463" s="93"/>
      <c r="Y1463" s="93"/>
      <c r="Z1463" s="93"/>
      <c r="AA1463" s="93"/>
    </row>
    <row r="1464" spans="1:27" ht="14.5">
      <c r="A1464" s="93"/>
      <c r="B1464" s="93"/>
      <c r="C1464" s="93"/>
      <c r="D1464" s="93"/>
      <c r="E1464" s="93"/>
      <c r="F1464" s="93"/>
      <c r="G1464" s="93"/>
      <c r="H1464" s="93"/>
      <c r="I1464" s="93"/>
      <c r="J1464" s="93"/>
      <c r="K1464" s="93"/>
      <c r="L1464" s="93"/>
      <c r="M1464" s="93"/>
      <c r="N1464" s="93"/>
      <c r="O1464" s="93"/>
      <c r="P1464" s="93"/>
      <c r="Q1464" s="93"/>
      <c r="R1464" s="93"/>
      <c r="S1464" s="93"/>
      <c r="T1464" s="93"/>
      <c r="U1464" s="93"/>
      <c r="V1464" s="93"/>
      <c r="W1464" s="93"/>
      <c r="X1464" s="93"/>
      <c r="Y1464" s="93"/>
      <c r="Z1464" s="93"/>
      <c r="AA1464" s="93"/>
    </row>
    <row r="1465" spans="1:27" ht="14.5">
      <c r="A1465" s="93"/>
      <c r="B1465" s="93"/>
      <c r="C1465" s="93"/>
      <c r="D1465" s="93"/>
      <c r="E1465" s="93"/>
      <c r="F1465" s="93"/>
      <c r="G1465" s="93"/>
      <c r="H1465" s="93"/>
      <c r="I1465" s="93"/>
      <c r="J1465" s="93"/>
      <c r="K1465" s="93"/>
      <c r="L1465" s="93"/>
      <c r="M1465" s="93"/>
      <c r="N1465" s="93"/>
      <c r="O1465" s="93"/>
      <c r="P1465" s="93"/>
      <c r="Q1465" s="93"/>
      <c r="R1465" s="93"/>
      <c r="S1465" s="93"/>
      <c r="T1465" s="93"/>
      <c r="U1465" s="93"/>
      <c r="V1465" s="93"/>
      <c r="W1465" s="93"/>
      <c r="X1465" s="93"/>
      <c r="Y1465" s="93"/>
      <c r="Z1465" s="93"/>
      <c r="AA1465" s="93"/>
    </row>
    <row r="1466" spans="1:27" ht="14.5">
      <c r="A1466" s="93"/>
      <c r="B1466" s="93"/>
      <c r="C1466" s="93"/>
      <c r="D1466" s="93"/>
      <c r="E1466" s="93"/>
      <c r="F1466" s="93"/>
      <c r="G1466" s="93"/>
      <c r="H1466" s="93"/>
      <c r="I1466" s="93"/>
      <c r="J1466" s="93"/>
      <c r="K1466" s="93"/>
      <c r="L1466" s="93"/>
      <c r="M1466" s="93"/>
      <c r="N1466" s="93"/>
      <c r="O1466" s="93"/>
      <c r="P1466" s="93"/>
      <c r="Q1466" s="93"/>
      <c r="R1466" s="93"/>
      <c r="S1466" s="93"/>
      <c r="T1466" s="93"/>
      <c r="U1466" s="93"/>
      <c r="V1466" s="93"/>
      <c r="W1466" s="93"/>
      <c r="X1466" s="93"/>
      <c r="Y1466" s="93"/>
      <c r="Z1466" s="93"/>
      <c r="AA1466" s="93"/>
    </row>
    <row r="1467" spans="1:27" ht="14.5">
      <c r="A1467" s="93"/>
      <c r="B1467" s="93"/>
      <c r="C1467" s="93"/>
      <c r="D1467" s="93"/>
      <c r="E1467" s="93"/>
      <c r="F1467" s="93"/>
      <c r="G1467" s="93"/>
      <c r="H1467" s="93"/>
      <c r="I1467" s="93"/>
      <c r="J1467" s="93"/>
      <c r="K1467" s="93"/>
      <c r="L1467" s="93"/>
      <c r="M1467" s="93"/>
      <c r="N1467" s="93"/>
      <c r="O1467" s="93"/>
      <c r="P1467" s="93"/>
      <c r="Q1467" s="93"/>
      <c r="R1467" s="93"/>
      <c r="S1467" s="93"/>
      <c r="T1467" s="93"/>
      <c r="U1467" s="93"/>
      <c r="V1467" s="93"/>
      <c r="W1467" s="93"/>
      <c r="X1467" s="93"/>
      <c r="Y1467" s="93"/>
      <c r="Z1467" s="93"/>
      <c r="AA1467" s="93"/>
    </row>
    <row r="1468" spans="1:27" ht="14.5">
      <c r="A1468" s="93"/>
      <c r="B1468" s="93"/>
      <c r="C1468" s="93"/>
      <c r="D1468" s="93"/>
      <c r="E1468" s="93"/>
      <c r="F1468" s="93"/>
      <c r="G1468" s="93"/>
      <c r="H1468" s="93"/>
      <c r="I1468" s="93"/>
      <c r="J1468" s="93"/>
      <c r="K1468" s="93"/>
      <c r="L1468" s="93"/>
      <c r="M1468" s="93"/>
      <c r="N1468" s="93"/>
      <c r="O1468" s="93"/>
      <c r="P1468" s="93"/>
      <c r="Q1468" s="93"/>
      <c r="R1468" s="93"/>
      <c r="S1468" s="93"/>
      <c r="T1468" s="93"/>
      <c r="U1468" s="93"/>
      <c r="V1468" s="93"/>
      <c r="W1468" s="93"/>
      <c r="X1468" s="93"/>
      <c r="Y1468" s="93"/>
      <c r="Z1468" s="93"/>
      <c r="AA1468" s="93"/>
    </row>
    <row r="1469" spans="1:27" ht="14.5">
      <c r="A1469" s="93"/>
      <c r="B1469" s="93"/>
      <c r="C1469" s="93"/>
      <c r="D1469" s="93"/>
      <c r="E1469" s="93"/>
      <c r="F1469" s="93"/>
      <c r="G1469" s="93"/>
      <c r="H1469" s="93"/>
      <c r="I1469" s="93"/>
      <c r="J1469" s="93"/>
      <c r="K1469" s="93"/>
      <c r="L1469" s="93"/>
      <c r="M1469" s="93"/>
      <c r="N1469" s="93"/>
      <c r="O1469" s="93"/>
      <c r="P1469" s="93"/>
      <c r="Q1469" s="93"/>
      <c r="R1469" s="93"/>
      <c r="S1469" s="93"/>
      <c r="T1469" s="93"/>
      <c r="U1469" s="93"/>
      <c r="V1469" s="93"/>
      <c r="W1469" s="93"/>
      <c r="X1469" s="93"/>
      <c r="Y1469" s="93"/>
      <c r="Z1469" s="93"/>
      <c r="AA1469" s="93"/>
    </row>
    <row r="1470" spans="1:27" ht="14.5">
      <c r="A1470" s="93"/>
      <c r="B1470" s="93"/>
      <c r="C1470" s="93"/>
      <c r="D1470" s="93"/>
      <c r="E1470" s="93"/>
      <c r="F1470" s="93"/>
      <c r="G1470" s="93"/>
      <c r="H1470" s="93"/>
      <c r="I1470" s="93"/>
      <c r="J1470" s="93"/>
      <c r="K1470" s="93"/>
      <c r="L1470" s="93"/>
      <c r="M1470" s="93"/>
      <c r="N1470" s="93"/>
      <c r="O1470" s="93"/>
      <c r="P1470" s="93"/>
      <c r="Q1470" s="93"/>
      <c r="R1470" s="93"/>
      <c r="S1470" s="93"/>
      <c r="T1470" s="93"/>
      <c r="U1470" s="93"/>
      <c r="V1470" s="93"/>
      <c r="W1470" s="93"/>
      <c r="X1470" s="93"/>
      <c r="Y1470" s="93"/>
      <c r="Z1470" s="93"/>
      <c r="AA1470" s="93"/>
    </row>
    <row r="1471" spans="1:27" ht="14.5">
      <c r="A1471" s="93"/>
      <c r="B1471" s="93"/>
      <c r="C1471" s="93"/>
      <c r="D1471" s="93"/>
      <c r="E1471" s="93"/>
      <c r="F1471" s="93"/>
      <c r="G1471" s="93"/>
      <c r="H1471" s="93"/>
      <c r="I1471" s="93"/>
      <c r="J1471" s="93"/>
      <c r="K1471" s="93"/>
      <c r="L1471" s="93"/>
      <c r="M1471" s="93"/>
      <c r="N1471" s="93"/>
      <c r="O1471" s="93"/>
      <c r="P1471" s="93"/>
      <c r="Q1471" s="93"/>
      <c r="R1471" s="93"/>
      <c r="S1471" s="93"/>
      <c r="T1471" s="93"/>
      <c r="U1471" s="93"/>
      <c r="V1471" s="93"/>
      <c r="W1471" s="93"/>
      <c r="X1471" s="93"/>
      <c r="Y1471" s="93"/>
      <c r="Z1471" s="93"/>
      <c r="AA1471" s="93"/>
    </row>
    <row r="1472" spans="1:27" ht="14.5">
      <c r="A1472" s="93"/>
      <c r="B1472" s="93"/>
      <c r="C1472" s="93"/>
      <c r="D1472" s="93"/>
      <c r="E1472" s="93"/>
      <c r="F1472" s="93"/>
      <c r="G1472" s="93"/>
      <c r="H1472" s="93"/>
      <c r="I1472" s="93"/>
      <c r="J1472" s="93"/>
      <c r="K1472" s="93"/>
      <c r="L1472" s="93"/>
      <c r="M1472" s="93"/>
      <c r="N1472" s="93"/>
      <c r="O1472" s="93"/>
      <c r="P1472" s="93"/>
      <c r="Q1472" s="93"/>
      <c r="R1472" s="93"/>
      <c r="S1472" s="93"/>
      <c r="T1472" s="93"/>
      <c r="U1472" s="93"/>
      <c r="V1472" s="93"/>
      <c r="W1472" s="93"/>
      <c r="X1472" s="93"/>
      <c r="Y1472" s="93"/>
      <c r="Z1472" s="93"/>
      <c r="AA1472" s="93"/>
    </row>
    <row r="1473" spans="1:27" ht="14.5">
      <c r="A1473" s="93"/>
      <c r="B1473" s="93"/>
      <c r="C1473" s="93"/>
      <c r="D1473" s="93"/>
      <c r="E1473" s="93"/>
      <c r="F1473" s="93"/>
      <c r="G1473" s="93"/>
      <c r="H1473" s="93"/>
      <c r="I1473" s="93"/>
      <c r="J1473" s="93"/>
      <c r="K1473" s="93"/>
      <c r="L1473" s="93"/>
      <c r="M1473" s="93"/>
      <c r="N1473" s="93"/>
      <c r="O1473" s="93"/>
      <c r="P1473" s="93"/>
      <c r="Q1473" s="93"/>
      <c r="R1473" s="93"/>
      <c r="S1473" s="93"/>
      <c r="T1473" s="93"/>
      <c r="U1473" s="93"/>
      <c r="V1473" s="93"/>
      <c r="W1473" s="93"/>
      <c r="X1473" s="93"/>
      <c r="Y1473" s="93"/>
      <c r="Z1473" s="93"/>
      <c r="AA1473" s="93"/>
    </row>
    <row r="1474" spans="1:27" ht="14.5">
      <c r="A1474" s="93"/>
      <c r="B1474" s="93"/>
      <c r="C1474" s="93"/>
      <c r="D1474" s="93"/>
      <c r="E1474" s="93"/>
      <c r="F1474" s="93"/>
      <c r="G1474" s="93"/>
      <c r="H1474" s="93"/>
      <c r="I1474" s="93"/>
      <c r="J1474" s="93"/>
      <c r="K1474" s="93"/>
      <c r="L1474" s="93"/>
      <c r="M1474" s="93"/>
      <c r="N1474" s="93"/>
      <c r="O1474" s="93"/>
      <c r="P1474" s="93"/>
      <c r="Q1474" s="93"/>
      <c r="R1474" s="93"/>
      <c r="S1474" s="93"/>
      <c r="T1474" s="93"/>
      <c r="U1474" s="93"/>
      <c r="V1474" s="93"/>
      <c r="W1474" s="93"/>
      <c r="X1474" s="93"/>
      <c r="Y1474" s="93"/>
      <c r="Z1474" s="93"/>
      <c r="AA1474" s="93"/>
    </row>
    <row r="1475" spans="1:27" ht="14.5">
      <c r="A1475" s="93"/>
      <c r="B1475" s="93"/>
      <c r="C1475" s="93"/>
      <c r="D1475" s="93"/>
      <c r="E1475" s="93"/>
      <c r="F1475" s="93"/>
      <c r="G1475" s="93"/>
      <c r="H1475" s="93"/>
      <c r="I1475" s="93"/>
      <c r="J1475" s="93"/>
      <c r="K1475" s="93"/>
      <c r="L1475" s="93"/>
      <c r="M1475" s="93"/>
      <c r="N1475" s="93"/>
      <c r="O1475" s="93"/>
      <c r="P1475" s="93"/>
      <c r="Q1475" s="93"/>
      <c r="R1475" s="93"/>
      <c r="S1475" s="93"/>
      <c r="T1475" s="93"/>
      <c r="U1475" s="93"/>
      <c r="V1475" s="93"/>
      <c r="W1475" s="93"/>
      <c r="X1475" s="93"/>
      <c r="Y1475" s="93"/>
      <c r="Z1475" s="93"/>
      <c r="AA1475" s="93"/>
    </row>
  </sheetData>
  <mergeCells count="5">
    <mergeCell ref="L7:L8"/>
    <mergeCell ref="J60:J62"/>
    <mergeCell ref="K60:K62"/>
    <mergeCell ref="M88:M89"/>
    <mergeCell ref="K201:K203"/>
  </mergeCells>
  <phoneticPr fontId="57" type="noConversion"/>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N1419"/>
  <sheetViews>
    <sheetView zoomScale="90" zoomScaleNormal="90" workbookViewId="0">
      <pane ySplit="1" topLeftCell="A639" activePane="bottomLeft" state="frozen"/>
      <selection activeCell="A195" sqref="A195"/>
      <selection pane="bottomLeft" activeCell="B641" sqref="B641"/>
    </sheetView>
  </sheetViews>
  <sheetFormatPr defaultColWidth="14.453125" defaultRowHeight="15.75" customHeight="1"/>
  <cols>
    <col min="6" max="6" width="36.453125" customWidth="1"/>
    <col min="7" max="7" width="14.453125" style="189"/>
    <col min="8" max="8" width="26" customWidth="1"/>
    <col min="9" max="9" width="14.453125" style="564"/>
    <col min="10" max="10" width="49.453125" customWidth="1"/>
  </cols>
  <sheetData>
    <row r="1" spans="1:40" ht="13">
      <c r="A1" s="24" t="s">
        <v>1505</v>
      </c>
      <c r="B1" s="24" t="s">
        <v>1506</v>
      </c>
      <c r="C1" s="58" t="s">
        <v>1507</v>
      </c>
      <c r="D1" s="58" t="s">
        <v>1508</v>
      </c>
      <c r="E1" s="58" t="s">
        <v>1509</v>
      </c>
      <c r="F1" s="58" t="s">
        <v>1510</v>
      </c>
      <c r="G1" s="84" t="s">
        <v>1511</v>
      </c>
      <c r="H1" s="58" t="s">
        <v>1512</v>
      </c>
      <c r="I1" s="564" t="s">
        <v>0</v>
      </c>
      <c r="J1" s="58" t="s">
        <v>1513</v>
      </c>
      <c r="K1" s="58" t="s">
        <v>1514</v>
      </c>
      <c r="L1" s="63"/>
      <c r="M1" s="63"/>
      <c r="N1" s="63"/>
      <c r="O1" s="63"/>
      <c r="P1" s="63"/>
      <c r="Q1" s="63"/>
      <c r="R1" s="63"/>
      <c r="S1" s="63"/>
      <c r="T1" s="63"/>
      <c r="U1" s="63"/>
      <c r="V1" s="63"/>
      <c r="W1" s="63"/>
      <c r="X1" s="63"/>
      <c r="Y1" s="63"/>
      <c r="Z1" s="63"/>
      <c r="AA1" s="72"/>
      <c r="AB1" s="72"/>
      <c r="AC1" s="72"/>
      <c r="AD1" s="72"/>
      <c r="AE1" s="72"/>
      <c r="AF1" s="72"/>
      <c r="AG1" s="72"/>
      <c r="AH1" s="72"/>
      <c r="AI1" s="72"/>
      <c r="AJ1" s="72"/>
      <c r="AK1" s="72"/>
      <c r="AL1" s="72"/>
      <c r="AM1" s="72"/>
      <c r="AN1" s="72"/>
    </row>
    <row r="2" spans="1:40" ht="13">
      <c r="A2" s="24">
        <v>1</v>
      </c>
      <c r="B2" s="24" t="s">
        <v>35</v>
      </c>
      <c r="C2" s="58" t="s">
        <v>1515</v>
      </c>
      <c r="D2" s="58" t="s">
        <v>1516</v>
      </c>
      <c r="E2" s="58" t="s">
        <v>1517</v>
      </c>
      <c r="F2" s="58" t="s">
        <v>1518</v>
      </c>
      <c r="G2" s="84">
        <v>1</v>
      </c>
      <c r="H2" s="101">
        <v>43863</v>
      </c>
      <c r="I2" s="564" t="s">
        <v>1519</v>
      </c>
      <c r="J2" s="58" t="s">
        <v>1520</v>
      </c>
      <c r="K2" s="619" t="s">
        <v>1521</v>
      </c>
      <c r="L2" s="605"/>
      <c r="M2" s="605"/>
      <c r="N2" s="605"/>
      <c r="O2" s="605"/>
      <c r="P2" s="605"/>
      <c r="Q2" s="63"/>
      <c r="R2" s="63"/>
      <c r="S2" s="63"/>
      <c r="T2" s="63"/>
      <c r="U2" s="63"/>
      <c r="V2" s="63"/>
      <c r="W2" s="63"/>
      <c r="X2" s="63"/>
      <c r="Y2" s="63"/>
      <c r="Z2" s="63"/>
      <c r="AA2" s="72"/>
      <c r="AB2" s="72"/>
      <c r="AC2" s="72"/>
      <c r="AD2" s="72"/>
      <c r="AE2" s="72"/>
      <c r="AF2" s="72"/>
      <c r="AG2" s="72"/>
      <c r="AH2" s="72"/>
      <c r="AI2" s="72"/>
      <c r="AJ2" s="72"/>
      <c r="AK2" s="72"/>
      <c r="AL2" s="72"/>
      <c r="AM2" s="72"/>
      <c r="AN2" s="72"/>
    </row>
    <row r="3" spans="1:40" ht="13">
      <c r="A3" s="24">
        <v>2</v>
      </c>
      <c r="B3" s="24" t="s">
        <v>37</v>
      </c>
      <c r="C3" s="58" t="s">
        <v>1522</v>
      </c>
      <c r="D3" s="58" t="s">
        <v>1516</v>
      </c>
      <c r="E3" s="58" t="s">
        <v>1523</v>
      </c>
      <c r="F3" s="102" t="s">
        <v>1524</v>
      </c>
      <c r="G3" s="84">
        <v>3</v>
      </c>
      <c r="H3" s="58" t="s">
        <v>1525</v>
      </c>
      <c r="I3" s="101">
        <v>43893</v>
      </c>
      <c r="J3" s="58" t="s">
        <v>1526</v>
      </c>
      <c r="K3" s="619" t="s">
        <v>1527</v>
      </c>
      <c r="L3" s="605"/>
      <c r="M3" s="605"/>
      <c r="N3" s="605"/>
      <c r="O3" s="605"/>
      <c r="P3" s="605"/>
      <c r="Q3" s="605"/>
      <c r="R3" s="605"/>
      <c r="S3" s="63"/>
      <c r="T3" s="63"/>
      <c r="U3" s="63"/>
      <c r="V3" s="63"/>
      <c r="W3" s="63"/>
      <c r="X3" s="63"/>
      <c r="Y3" s="63"/>
      <c r="Z3" s="63"/>
      <c r="AA3" s="72"/>
      <c r="AB3" s="72"/>
      <c r="AC3" s="72"/>
      <c r="AD3" s="72"/>
      <c r="AE3" s="72"/>
      <c r="AF3" s="72"/>
      <c r="AG3" s="72"/>
      <c r="AH3" s="72"/>
      <c r="AI3" s="72"/>
      <c r="AJ3" s="72"/>
      <c r="AK3" s="72"/>
      <c r="AL3" s="72"/>
      <c r="AM3" s="72"/>
      <c r="AN3" s="72"/>
    </row>
    <row r="4" spans="1:40" ht="13">
      <c r="A4" s="24">
        <v>3</v>
      </c>
      <c r="B4" s="24" t="s">
        <v>42</v>
      </c>
      <c r="C4" s="58" t="s">
        <v>1528</v>
      </c>
      <c r="D4" s="58" t="s">
        <v>1516</v>
      </c>
      <c r="E4" s="58" t="s">
        <v>1529</v>
      </c>
      <c r="F4" s="58" t="s">
        <v>1530</v>
      </c>
      <c r="G4" s="84">
        <v>13</v>
      </c>
      <c r="H4" s="58" t="s">
        <v>1531</v>
      </c>
      <c r="I4" s="101">
        <v>43954</v>
      </c>
      <c r="J4" s="58" t="s">
        <v>1532</v>
      </c>
      <c r="K4" s="619" t="s">
        <v>1533</v>
      </c>
      <c r="L4" s="605"/>
      <c r="M4" s="605"/>
      <c r="N4" s="605"/>
      <c r="O4" s="605"/>
      <c r="P4" s="605"/>
      <c r="Q4" s="605"/>
      <c r="R4" s="605"/>
      <c r="S4" s="605"/>
      <c r="T4" s="63"/>
      <c r="U4" s="63"/>
      <c r="V4" s="63"/>
      <c r="W4" s="63"/>
      <c r="X4" s="63"/>
      <c r="Y4" s="63"/>
      <c r="Z4" s="63"/>
      <c r="AA4" s="72"/>
      <c r="AB4" s="72"/>
      <c r="AC4" s="72"/>
      <c r="AD4" s="72"/>
      <c r="AE4" s="72"/>
      <c r="AF4" s="72"/>
      <c r="AG4" s="72"/>
      <c r="AH4" s="72"/>
      <c r="AI4" s="72"/>
      <c r="AJ4" s="72"/>
      <c r="AK4" s="72"/>
      <c r="AL4" s="72"/>
      <c r="AM4" s="72"/>
      <c r="AN4" s="72"/>
    </row>
    <row r="5" spans="1:40" ht="13">
      <c r="A5" s="24">
        <v>4</v>
      </c>
      <c r="B5" s="24" t="s">
        <v>47</v>
      </c>
      <c r="C5" s="58" t="s">
        <v>1534</v>
      </c>
      <c r="D5" s="58" t="s">
        <v>1516</v>
      </c>
      <c r="E5" s="58" t="s">
        <v>1535</v>
      </c>
      <c r="F5" s="58" t="s">
        <v>1536</v>
      </c>
      <c r="G5" s="84">
        <v>1</v>
      </c>
      <c r="H5" s="101">
        <v>43984</v>
      </c>
      <c r="I5" s="101">
        <v>43985</v>
      </c>
      <c r="J5" s="58" t="s">
        <v>1537</v>
      </c>
      <c r="K5" s="619" t="s">
        <v>1538</v>
      </c>
      <c r="L5" s="605"/>
      <c r="M5" s="605"/>
      <c r="N5" s="605"/>
      <c r="O5" s="605"/>
      <c r="P5" s="605"/>
      <c r="Q5" s="63"/>
      <c r="R5" s="63"/>
      <c r="S5" s="63"/>
      <c r="T5" s="63"/>
      <c r="U5" s="63"/>
      <c r="V5" s="63"/>
      <c r="W5" s="63"/>
      <c r="X5" s="63"/>
      <c r="Y5" s="63"/>
      <c r="Z5" s="63"/>
      <c r="AA5" s="72"/>
      <c r="AB5" s="72"/>
      <c r="AC5" s="72"/>
      <c r="AD5" s="72"/>
      <c r="AE5" s="72"/>
      <c r="AF5" s="72"/>
      <c r="AG5" s="72"/>
      <c r="AH5" s="72"/>
      <c r="AI5" s="72"/>
      <c r="AJ5" s="72"/>
      <c r="AK5" s="72"/>
      <c r="AL5" s="72"/>
      <c r="AM5" s="72"/>
      <c r="AN5" s="72"/>
    </row>
    <row r="6" spans="1:40" ht="13">
      <c r="A6" s="24">
        <v>5</v>
      </c>
      <c r="B6" s="24" t="s">
        <v>53</v>
      </c>
      <c r="C6" s="58" t="s">
        <v>1539</v>
      </c>
      <c r="D6" s="58" t="s">
        <v>1516</v>
      </c>
      <c r="E6" s="58" t="s">
        <v>1523</v>
      </c>
      <c r="F6" s="103" t="s">
        <v>1540</v>
      </c>
      <c r="G6" s="84">
        <v>9</v>
      </c>
      <c r="H6" s="58" t="s">
        <v>1541</v>
      </c>
      <c r="I6" s="101">
        <v>44015</v>
      </c>
      <c r="J6" s="58" t="s">
        <v>1542</v>
      </c>
      <c r="K6" s="619" t="s">
        <v>1543</v>
      </c>
      <c r="L6" s="605"/>
      <c r="M6" s="605"/>
      <c r="N6" s="605"/>
      <c r="O6" s="605"/>
      <c r="P6" s="605"/>
      <c r="Q6" s="605"/>
      <c r="R6" s="605"/>
      <c r="S6" s="605"/>
      <c r="T6" s="63"/>
      <c r="U6" s="63"/>
      <c r="V6" s="63"/>
      <c r="W6" s="63"/>
      <c r="X6" s="63"/>
      <c r="Y6" s="63"/>
      <c r="Z6" s="63"/>
      <c r="AA6" s="72"/>
      <c r="AB6" s="72"/>
      <c r="AC6" s="72"/>
      <c r="AD6" s="72"/>
      <c r="AE6" s="72"/>
      <c r="AF6" s="72"/>
      <c r="AG6" s="72"/>
      <c r="AH6" s="72"/>
      <c r="AI6" s="72"/>
      <c r="AJ6" s="72"/>
      <c r="AK6" s="72"/>
      <c r="AL6" s="72"/>
      <c r="AM6" s="72"/>
      <c r="AN6" s="72"/>
    </row>
    <row r="7" spans="1:40" ht="13">
      <c r="A7" s="24">
        <v>6</v>
      </c>
      <c r="B7" s="24" t="s">
        <v>58</v>
      </c>
      <c r="C7" s="58" t="s">
        <v>1544</v>
      </c>
      <c r="D7" s="58" t="s">
        <v>1516</v>
      </c>
      <c r="E7" s="58" t="s">
        <v>1545</v>
      </c>
      <c r="F7" s="58" t="s">
        <v>1546</v>
      </c>
      <c r="G7" s="84">
        <v>9</v>
      </c>
      <c r="H7" s="58" t="s">
        <v>1547</v>
      </c>
      <c r="I7" s="101">
        <v>44138</v>
      </c>
      <c r="J7" s="58" t="s">
        <v>1548</v>
      </c>
      <c r="K7" s="620" t="s">
        <v>1549</v>
      </c>
      <c r="L7" s="605"/>
      <c r="M7" s="605"/>
      <c r="N7" s="605"/>
      <c r="O7" s="605"/>
      <c r="P7" s="605"/>
      <c r="Q7" s="63"/>
      <c r="R7" s="63"/>
      <c r="S7" s="63"/>
      <c r="T7" s="63"/>
      <c r="U7" s="63"/>
      <c r="V7" s="63"/>
      <c r="W7" s="63"/>
      <c r="X7" s="63"/>
      <c r="Y7" s="63"/>
      <c r="Z7" s="63"/>
      <c r="AA7" s="72"/>
      <c r="AB7" s="72"/>
      <c r="AC7" s="72"/>
      <c r="AD7" s="72"/>
      <c r="AE7" s="72"/>
      <c r="AF7" s="72"/>
      <c r="AG7" s="72"/>
      <c r="AH7" s="72"/>
      <c r="AI7" s="72"/>
      <c r="AJ7" s="72"/>
      <c r="AK7" s="72"/>
      <c r="AL7" s="72"/>
      <c r="AM7" s="72"/>
      <c r="AN7" s="72"/>
    </row>
    <row r="8" spans="1:40" ht="13">
      <c r="A8" s="24">
        <v>7</v>
      </c>
      <c r="B8" s="24" t="s">
        <v>62</v>
      </c>
      <c r="C8" s="58" t="s">
        <v>1515</v>
      </c>
      <c r="D8" s="58" t="s">
        <v>1516</v>
      </c>
      <c r="E8" s="58" t="s">
        <v>1523</v>
      </c>
      <c r="F8" s="104" t="s">
        <v>1550</v>
      </c>
      <c r="G8" s="84">
        <v>2</v>
      </c>
      <c r="H8" s="58" t="s">
        <v>1551</v>
      </c>
      <c r="I8" s="564" t="s">
        <v>1552</v>
      </c>
      <c r="J8" s="58" t="s">
        <v>1553</v>
      </c>
      <c r="K8" s="620" t="s">
        <v>1554</v>
      </c>
      <c r="L8" s="605"/>
      <c r="M8" s="605"/>
      <c r="N8" s="605"/>
      <c r="O8" s="605"/>
      <c r="P8" s="605"/>
      <c r="Q8" s="605"/>
      <c r="R8" s="605"/>
      <c r="S8" s="605"/>
      <c r="T8" s="63"/>
      <c r="U8" s="63"/>
      <c r="V8" s="63"/>
      <c r="W8" s="63"/>
      <c r="X8" s="63"/>
      <c r="Y8" s="63"/>
      <c r="Z8" s="63"/>
      <c r="AA8" s="72"/>
      <c r="AB8" s="72"/>
      <c r="AC8" s="72"/>
      <c r="AD8" s="72"/>
      <c r="AE8" s="72"/>
      <c r="AF8" s="72"/>
      <c r="AG8" s="72"/>
      <c r="AH8" s="72"/>
      <c r="AI8" s="72"/>
      <c r="AJ8" s="72"/>
      <c r="AK8" s="72"/>
      <c r="AL8" s="72"/>
      <c r="AM8" s="72"/>
      <c r="AN8" s="72"/>
    </row>
    <row r="9" spans="1:40" ht="13">
      <c r="A9" s="24">
        <v>8</v>
      </c>
      <c r="B9" s="24" t="s">
        <v>66</v>
      </c>
      <c r="C9" s="58" t="s">
        <v>1555</v>
      </c>
      <c r="D9" s="58" t="s">
        <v>1516</v>
      </c>
      <c r="E9" s="58" t="s">
        <v>1523</v>
      </c>
      <c r="F9" s="102" t="s">
        <v>1556</v>
      </c>
      <c r="G9" s="84">
        <v>15</v>
      </c>
      <c r="H9" s="58" t="s">
        <v>1557</v>
      </c>
      <c r="I9" s="564" t="s">
        <v>1558</v>
      </c>
      <c r="J9" s="58" t="s">
        <v>1559</v>
      </c>
      <c r="K9" s="619" t="s">
        <v>1560</v>
      </c>
      <c r="L9" s="605"/>
      <c r="M9" s="605"/>
      <c r="N9" s="605"/>
      <c r="O9" s="605"/>
      <c r="P9" s="605"/>
      <c r="Q9" s="63"/>
      <c r="R9" s="63"/>
      <c r="S9" s="63"/>
      <c r="T9" s="63"/>
      <c r="U9" s="63"/>
      <c r="V9" s="63"/>
      <c r="W9" s="63"/>
      <c r="X9" s="63"/>
      <c r="Y9" s="63"/>
      <c r="Z9" s="63"/>
      <c r="AA9" s="72"/>
      <c r="AB9" s="72"/>
      <c r="AC9" s="72"/>
      <c r="AD9" s="72"/>
      <c r="AE9" s="72"/>
      <c r="AF9" s="72"/>
      <c r="AG9" s="72"/>
      <c r="AH9" s="72"/>
      <c r="AI9" s="72"/>
      <c r="AJ9" s="72"/>
      <c r="AK9" s="72"/>
      <c r="AL9" s="72"/>
      <c r="AM9" s="72"/>
      <c r="AN9" s="72"/>
    </row>
    <row r="10" spans="1:40" ht="13">
      <c r="A10" s="24">
        <v>9</v>
      </c>
      <c r="B10" s="24" t="s">
        <v>71</v>
      </c>
      <c r="C10" s="58" t="s">
        <v>1561</v>
      </c>
      <c r="D10" s="58" t="s">
        <v>1516</v>
      </c>
      <c r="E10" s="58" t="s">
        <v>1562</v>
      </c>
      <c r="F10" s="58" t="s">
        <v>1563</v>
      </c>
      <c r="G10" s="84">
        <v>1</v>
      </c>
      <c r="H10" s="101">
        <v>43923</v>
      </c>
      <c r="I10" s="564" t="s">
        <v>1552</v>
      </c>
      <c r="J10" s="58" t="s">
        <v>1564</v>
      </c>
      <c r="K10" s="619" t="s">
        <v>1565</v>
      </c>
      <c r="L10" s="605"/>
      <c r="M10" s="605"/>
      <c r="N10" s="605"/>
      <c r="O10" s="605"/>
      <c r="P10" s="605"/>
      <c r="Q10" s="605"/>
      <c r="R10" s="605"/>
      <c r="S10" s="605"/>
      <c r="T10" s="63"/>
      <c r="U10" s="63"/>
      <c r="V10" s="63"/>
      <c r="W10" s="63"/>
      <c r="X10" s="63"/>
      <c r="Y10" s="63"/>
      <c r="Z10" s="63"/>
      <c r="AA10" s="72"/>
      <c r="AB10" s="72"/>
      <c r="AC10" s="72"/>
      <c r="AD10" s="72"/>
      <c r="AE10" s="72"/>
      <c r="AF10" s="72"/>
      <c r="AG10" s="72"/>
      <c r="AH10" s="72"/>
      <c r="AI10" s="72"/>
      <c r="AJ10" s="72"/>
      <c r="AK10" s="72"/>
      <c r="AL10" s="72"/>
      <c r="AM10" s="72"/>
      <c r="AN10" s="72"/>
    </row>
    <row r="11" spans="1:40" ht="13">
      <c r="A11" s="24">
        <v>10</v>
      </c>
      <c r="B11" s="24" t="s">
        <v>73</v>
      </c>
      <c r="C11" s="58" t="s">
        <v>1515</v>
      </c>
      <c r="D11" s="58" t="s">
        <v>1516</v>
      </c>
      <c r="E11" s="58" t="s">
        <v>1523</v>
      </c>
      <c r="F11" s="105" t="s">
        <v>1566</v>
      </c>
      <c r="G11" s="84">
        <v>16</v>
      </c>
      <c r="H11" s="58" t="s">
        <v>1567</v>
      </c>
      <c r="I11" s="564" t="s">
        <v>1568</v>
      </c>
      <c r="J11" s="58" t="s">
        <v>1569</v>
      </c>
      <c r="K11" s="619" t="s">
        <v>1570</v>
      </c>
      <c r="L11" s="605"/>
      <c r="M11" s="605"/>
      <c r="N11" s="605"/>
      <c r="O11" s="605"/>
      <c r="P11" s="605"/>
      <c r="Q11" s="605"/>
      <c r="R11" s="605"/>
      <c r="S11" s="605"/>
      <c r="T11" s="63"/>
      <c r="U11" s="63"/>
      <c r="V11" s="63"/>
      <c r="W11" s="63"/>
      <c r="X11" s="63"/>
      <c r="Y11" s="63"/>
      <c r="Z11" s="63"/>
      <c r="AA11" s="72"/>
      <c r="AB11" s="72"/>
      <c r="AC11" s="72"/>
      <c r="AD11" s="72"/>
      <c r="AE11" s="72"/>
      <c r="AF11" s="72"/>
      <c r="AG11" s="72"/>
      <c r="AH11" s="72"/>
      <c r="AI11" s="72"/>
      <c r="AJ11" s="72"/>
      <c r="AK11" s="72"/>
      <c r="AL11" s="72"/>
      <c r="AM11" s="72"/>
      <c r="AN11" s="72"/>
    </row>
    <row r="12" spans="1:40" ht="13">
      <c r="A12" s="24">
        <v>11</v>
      </c>
      <c r="B12" s="24" t="s">
        <v>76</v>
      </c>
      <c r="C12" s="58" t="s">
        <v>1571</v>
      </c>
      <c r="D12" s="58" t="s">
        <v>1516</v>
      </c>
      <c r="E12" s="58" t="s">
        <v>1523</v>
      </c>
      <c r="F12" s="106" t="s">
        <v>1572</v>
      </c>
      <c r="G12" s="84">
        <v>7</v>
      </c>
      <c r="H12" s="58" t="s">
        <v>1573</v>
      </c>
      <c r="I12" s="564" t="s">
        <v>1574</v>
      </c>
      <c r="J12" s="58" t="s">
        <v>1575</v>
      </c>
      <c r="K12" s="619" t="s">
        <v>1576</v>
      </c>
      <c r="L12" s="605"/>
      <c r="M12" s="605"/>
      <c r="N12" s="605"/>
      <c r="O12" s="605"/>
      <c r="P12" s="605"/>
      <c r="Q12" s="605"/>
      <c r="R12" s="605"/>
      <c r="S12" s="605"/>
      <c r="T12" s="63"/>
      <c r="U12" s="63"/>
      <c r="V12" s="63"/>
      <c r="W12" s="63"/>
      <c r="X12" s="63"/>
      <c r="Y12" s="63"/>
      <c r="Z12" s="63"/>
      <c r="AA12" s="72"/>
      <c r="AB12" s="72"/>
      <c r="AC12" s="72"/>
      <c r="AD12" s="72"/>
      <c r="AE12" s="72"/>
      <c r="AF12" s="72"/>
      <c r="AG12" s="72"/>
      <c r="AH12" s="72"/>
      <c r="AI12" s="72"/>
      <c r="AJ12" s="72"/>
      <c r="AK12" s="72"/>
      <c r="AL12" s="72"/>
      <c r="AM12" s="72"/>
      <c r="AN12" s="72"/>
    </row>
    <row r="13" spans="1:40" ht="13">
      <c r="A13" s="24">
        <v>12</v>
      </c>
      <c r="B13" s="24" t="s">
        <v>80</v>
      </c>
      <c r="C13" s="58" t="s">
        <v>1577</v>
      </c>
      <c r="D13" s="58" t="s">
        <v>1516</v>
      </c>
      <c r="E13" s="58" t="s">
        <v>1523</v>
      </c>
      <c r="F13" s="104" t="s">
        <v>1550</v>
      </c>
      <c r="G13" s="84">
        <v>1</v>
      </c>
      <c r="H13" s="107">
        <v>43858</v>
      </c>
      <c r="I13" s="564" t="s">
        <v>1578</v>
      </c>
      <c r="J13" s="58" t="s">
        <v>1579</v>
      </c>
      <c r="K13" s="620" t="s">
        <v>1580</v>
      </c>
      <c r="L13" s="605"/>
      <c r="M13" s="605"/>
      <c r="N13" s="605"/>
      <c r="O13" s="605"/>
      <c r="P13" s="605"/>
      <c r="Q13" s="605"/>
      <c r="R13" s="63"/>
      <c r="S13" s="63"/>
      <c r="T13" s="63"/>
      <c r="U13" s="63"/>
      <c r="V13" s="63"/>
      <c r="W13" s="63"/>
      <c r="X13" s="63"/>
      <c r="Y13" s="63"/>
      <c r="Z13" s="63"/>
      <c r="AA13" s="72"/>
      <c r="AB13" s="72"/>
      <c r="AC13" s="72"/>
      <c r="AD13" s="72"/>
      <c r="AE13" s="72"/>
      <c r="AF13" s="72"/>
      <c r="AG13" s="72"/>
      <c r="AH13" s="72"/>
      <c r="AI13" s="72"/>
      <c r="AJ13" s="72"/>
      <c r="AK13" s="72"/>
      <c r="AL13" s="72"/>
      <c r="AM13" s="72"/>
      <c r="AN13" s="72"/>
    </row>
    <row r="14" spans="1:40" ht="13">
      <c r="A14" s="24">
        <v>13</v>
      </c>
      <c r="B14" s="24" t="s">
        <v>82</v>
      </c>
      <c r="C14" s="58" t="s">
        <v>1581</v>
      </c>
      <c r="D14" s="58" t="s">
        <v>1516</v>
      </c>
      <c r="E14" s="58" t="s">
        <v>1523</v>
      </c>
      <c r="F14" s="106" t="s">
        <v>1582</v>
      </c>
      <c r="G14" s="84">
        <v>33</v>
      </c>
      <c r="H14" s="58" t="s">
        <v>1583</v>
      </c>
      <c r="I14" s="564" t="s">
        <v>1578</v>
      </c>
      <c r="J14" s="58" t="s">
        <v>1584</v>
      </c>
      <c r="K14" s="620" t="s">
        <v>1585</v>
      </c>
      <c r="L14" s="605"/>
      <c r="M14" s="605"/>
      <c r="N14" s="605"/>
      <c r="O14" s="605"/>
      <c r="P14" s="605"/>
      <c r="Q14" s="605"/>
      <c r="R14" s="605"/>
      <c r="S14" s="63"/>
      <c r="T14" s="63"/>
      <c r="U14" s="63"/>
      <c r="V14" s="63"/>
      <c r="W14" s="63"/>
      <c r="X14" s="63"/>
      <c r="Y14" s="63"/>
      <c r="Z14" s="63"/>
      <c r="AA14" s="72"/>
      <c r="AB14" s="72"/>
      <c r="AC14" s="72"/>
      <c r="AD14" s="72"/>
      <c r="AE14" s="72"/>
      <c r="AF14" s="72"/>
      <c r="AG14" s="72"/>
      <c r="AH14" s="72"/>
      <c r="AI14" s="72"/>
      <c r="AJ14" s="72"/>
      <c r="AK14" s="72"/>
      <c r="AL14" s="72"/>
      <c r="AM14" s="72"/>
      <c r="AN14" s="72"/>
    </row>
    <row r="15" spans="1:40" ht="13">
      <c r="A15" s="24">
        <v>14</v>
      </c>
      <c r="B15" s="24" t="s">
        <v>84</v>
      </c>
      <c r="C15" s="58" t="s">
        <v>1515</v>
      </c>
      <c r="D15" s="58" t="s">
        <v>1516</v>
      </c>
      <c r="E15" s="58" t="s">
        <v>1523</v>
      </c>
      <c r="F15" s="106" t="s">
        <v>1586</v>
      </c>
      <c r="G15" s="84">
        <v>1</v>
      </c>
      <c r="H15" s="107">
        <v>43862</v>
      </c>
      <c r="I15" s="101">
        <v>44168</v>
      </c>
      <c r="J15" s="58" t="s">
        <v>1587</v>
      </c>
      <c r="K15" s="619" t="s">
        <v>1588</v>
      </c>
      <c r="L15" s="605"/>
      <c r="M15" s="605"/>
      <c r="N15" s="605"/>
      <c r="O15" s="605"/>
      <c r="P15" s="605"/>
      <c r="Q15" s="605"/>
      <c r="R15" s="605"/>
      <c r="S15" s="605"/>
      <c r="T15" s="63"/>
      <c r="U15" s="63"/>
      <c r="V15" s="63"/>
      <c r="W15" s="63"/>
      <c r="X15" s="63"/>
      <c r="Y15" s="63"/>
      <c r="Z15" s="63"/>
      <c r="AA15" s="72"/>
      <c r="AB15" s="72"/>
      <c r="AC15" s="72"/>
      <c r="AD15" s="72"/>
      <c r="AE15" s="72"/>
      <c r="AF15" s="72"/>
      <c r="AG15" s="72"/>
      <c r="AH15" s="72"/>
      <c r="AI15" s="72"/>
      <c r="AJ15" s="72"/>
      <c r="AK15" s="72"/>
      <c r="AL15" s="72"/>
      <c r="AM15" s="72"/>
      <c r="AN15" s="72"/>
    </row>
    <row r="16" spans="1:40" ht="13">
      <c r="A16" s="24">
        <v>15</v>
      </c>
      <c r="B16" s="24" t="s">
        <v>86</v>
      </c>
      <c r="C16" s="58" t="s">
        <v>1589</v>
      </c>
      <c r="D16" s="58" t="s">
        <v>1516</v>
      </c>
      <c r="E16" s="58" t="s">
        <v>1523</v>
      </c>
      <c r="F16" s="104" t="s">
        <v>1590</v>
      </c>
      <c r="G16" s="84">
        <v>17</v>
      </c>
      <c r="H16" s="58" t="s">
        <v>1591</v>
      </c>
      <c r="I16" s="564" t="s">
        <v>1592</v>
      </c>
      <c r="J16" s="58" t="s">
        <v>1593</v>
      </c>
      <c r="K16" s="619" t="s">
        <v>1594</v>
      </c>
      <c r="L16" s="605"/>
      <c r="M16" s="605"/>
      <c r="N16" s="605"/>
      <c r="O16" s="605"/>
      <c r="P16" s="605"/>
      <c r="Q16" s="605"/>
      <c r="R16" s="605"/>
      <c r="S16" s="63"/>
      <c r="T16" s="63"/>
      <c r="U16" s="63"/>
      <c r="V16" s="63"/>
      <c r="W16" s="63"/>
      <c r="X16" s="63"/>
      <c r="Y16" s="63"/>
      <c r="Z16" s="63"/>
      <c r="AA16" s="72"/>
      <c r="AB16" s="72"/>
      <c r="AC16" s="72"/>
      <c r="AD16" s="72"/>
      <c r="AE16" s="72"/>
      <c r="AF16" s="72"/>
      <c r="AG16" s="72"/>
      <c r="AH16" s="72"/>
      <c r="AI16" s="72"/>
      <c r="AJ16" s="72"/>
      <c r="AK16" s="72"/>
      <c r="AL16" s="72"/>
      <c r="AM16" s="72"/>
      <c r="AN16" s="72"/>
    </row>
    <row r="17" spans="1:40" ht="13">
      <c r="A17" s="24">
        <v>16</v>
      </c>
      <c r="B17" s="24" t="s">
        <v>89</v>
      </c>
      <c r="C17" s="58" t="s">
        <v>1595</v>
      </c>
      <c r="D17" s="58" t="s">
        <v>1516</v>
      </c>
      <c r="E17" s="58" t="s">
        <v>1523</v>
      </c>
      <c r="F17" s="106" t="s">
        <v>1596</v>
      </c>
      <c r="G17" s="84">
        <v>5</v>
      </c>
      <c r="H17" s="58" t="s">
        <v>1597</v>
      </c>
      <c r="I17" s="564" t="s">
        <v>1598</v>
      </c>
      <c r="J17" s="58" t="s">
        <v>1599</v>
      </c>
      <c r="K17" s="619" t="s">
        <v>1600</v>
      </c>
      <c r="L17" s="605"/>
      <c r="M17" s="605"/>
      <c r="N17" s="605"/>
      <c r="O17" s="605"/>
      <c r="P17" s="605"/>
      <c r="Q17" s="605"/>
      <c r="R17" s="63"/>
      <c r="S17" s="63"/>
      <c r="T17" s="63"/>
      <c r="U17" s="63"/>
      <c r="V17" s="63"/>
      <c r="W17" s="63"/>
      <c r="X17" s="63"/>
      <c r="Y17" s="63"/>
      <c r="Z17" s="63"/>
      <c r="AA17" s="72"/>
      <c r="AB17" s="72"/>
      <c r="AC17" s="72"/>
      <c r="AD17" s="72"/>
      <c r="AE17" s="72"/>
      <c r="AF17" s="72"/>
      <c r="AG17" s="72"/>
      <c r="AH17" s="72"/>
      <c r="AI17" s="72"/>
      <c r="AJ17" s="72"/>
      <c r="AK17" s="72"/>
      <c r="AL17" s="72"/>
      <c r="AM17" s="72"/>
      <c r="AN17" s="72"/>
    </row>
    <row r="18" spans="1:40" ht="13">
      <c r="A18" s="24">
        <v>17</v>
      </c>
      <c r="B18" s="24" t="s">
        <v>93</v>
      </c>
      <c r="C18" s="58" t="s">
        <v>1601</v>
      </c>
      <c r="D18" s="58" t="s">
        <v>1602</v>
      </c>
      <c r="E18" s="58" t="s">
        <v>1603</v>
      </c>
      <c r="F18" s="58" t="s">
        <v>1604</v>
      </c>
      <c r="G18" s="84">
        <v>1</v>
      </c>
      <c r="H18" s="58" t="s">
        <v>1605</v>
      </c>
      <c r="I18" s="564" t="s">
        <v>1606</v>
      </c>
      <c r="J18" s="58" t="s">
        <v>1607</v>
      </c>
      <c r="K18" s="619" t="s">
        <v>1608</v>
      </c>
      <c r="L18" s="605"/>
      <c r="M18" s="605"/>
      <c r="N18" s="605"/>
      <c r="O18" s="605"/>
      <c r="P18" s="605"/>
      <c r="Q18" s="63"/>
      <c r="R18" s="63"/>
      <c r="S18" s="63"/>
      <c r="T18" s="63"/>
      <c r="U18" s="63"/>
      <c r="V18" s="63"/>
      <c r="W18" s="63"/>
      <c r="X18" s="63"/>
      <c r="Y18" s="63"/>
      <c r="Z18" s="63"/>
      <c r="AA18" s="72"/>
      <c r="AB18" s="72"/>
      <c r="AC18" s="72"/>
      <c r="AD18" s="72"/>
      <c r="AE18" s="72"/>
      <c r="AF18" s="72"/>
      <c r="AG18" s="72"/>
      <c r="AH18" s="72"/>
      <c r="AI18" s="72"/>
      <c r="AJ18" s="72"/>
      <c r="AK18" s="72"/>
      <c r="AL18" s="72"/>
      <c r="AM18" s="72"/>
      <c r="AN18" s="72"/>
    </row>
    <row r="19" spans="1:40" ht="13">
      <c r="A19" s="24">
        <v>18</v>
      </c>
      <c r="B19" s="24" t="s">
        <v>96</v>
      </c>
      <c r="C19" s="58" t="s">
        <v>1609</v>
      </c>
      <c r="D19" s="58" t="s">
        <v>1610</v>
      </c>
      <c r="E19" s="58" t="s">
        <v>1611</v>
      </c>
      <c r="F19" s="58" t="s">
        <v>1612</v>
      </c>
      <c r="G19" s="84">
        <v>1</v>
      </c>
      <c r="H19" s="58" t="s">
        <v>1613</v>
      </c>
      <c r="I19" s="564" t="s">
        <v>1614</v>
      </c>
      <c r="J19" s="58" t="s">
        <v>1615</v>
      </c>
      <c r="K19" s="619" t="s">
        <v>1616</v>
      </c>
      <c r="L19" s="605"/>
      <c r="M19" s="605"/>
      <c r="N19" s="605"/>
      <c r="O19" s="605"/>
      <c r="P19" s="605"/>
      <c r="Q19" s="605"/>
      <c r="R19" s="605"/>
      <c r="S19" s="605"/>
      <c r="T19" s="63"/>
      <c r="U19" s="63"/>
      <c r="V19" s="63"/>
      <c r="W19" s="63"/>
      <c r="X19" s="63"/>
      <c r="Y19" s="63"/>
      <c r="Z19" s="63"/>
      <c r="AA19" s="72"/>
      <c r="AB19" s="72"/>
      <c r="AC19" s="72"/>
      <c r="AD19" s="72"/>
      <c r="AE19" s="72"/>
      <c r="AF19" s="72"/>
      <c r="AG19" s="72"/>
      <c r="AH19" s="72"/>
      <c r="AI19" s="72"/>
      <c r="AJ19" s="72"/>
      <c r="AK19" s="72"/>
      <c r="AL19" s="72"/>
      <c r="AM19" s="72"/>
      <c r="AN19" s="72"/>
    </row>
    <row r="20" spans="1:40" ht="13">
      <c r="A20" s="24">
        <v>19</v>
      </c>
      <c r="B20" s="24" t="s">
        <v>99</v>
      </c>
      <c r="C20" s="58" t="s">
        <v>1617</v>
      </c>
      <c r="D20" s="58" t="s">
        <v>1516</v>
      </c>
      <c r="E20" s="58" t="s">
        <v>1618</v>
      </c>
      <c r="F20" s="58" t="s">
        <v>1619</v>
      </c>
      <c r="G20" s="84">
        <v>1</v>
      </c>
      <c r="H20" s="107">
        <v>43872</v>
      </c>
      <c r="I20" s="564" t="s">
        <v>1578</v>
      </c>
      <c r="J20" s="58" t="s">
        <v>1620</v>
      </c>
      <c r="K20" s="619" t="s">
        <v>1621</v>
      </c>
      <c r="L20" s="605"/>
      <c r="M20" s="605"/>
      <c r="N20" s="605"/>
      <c r="O20" s="605"/>
      <c r="P20" s="605"/>
      <c r="Q20" s="605"/>
      <c r="R20" s="63"/>
      <c r="S20" s="63"/>
      <c r="T20" s="63"/>
      <c r="U20" s="63"/>
      <c r="V20" s="63"/>
      <c r="W20" s="63"/>
      <c r="X20" s="63"/>
      <c r="Y20" s="63"/>
      <c r="Z20" s="63"/>
      <c r="AA20" s="72"/>
      <c r="AB20" s="72"/>
      <c r="AC20" s="72"/>
      <c r="AD20" s="72"/>
      <c r="AE20" s="72"/>
      <c r="AF20" s="72"/>
      <c r="AG20" s="72"/>
      <c r="AH20" s="72"/>
      <c r="AI20" s="72"/>
      <c r="AJ20" s="72"/>
      <c r="AK20" s="72"/>
      <c r="AL20" s="72"/>
      <c r="AM20" s="72"/>
      <c r="AN20" s="72"/>
    </row>
    <row r="21" spans="1:40" ht="13">
      <c r="A21" s="24">
        <v>20</v>
      </c>
      <c r="B21" s="24" t="s">
        <v>101</v>
      </c>
      <c r="C21" s="58" t="s">
        <v>1577</v>
      </c>
      <c r="D21" s="58" t="s">
        <v>1516</v>
      </c>
      <c r="E21" s="58" t="s">
        <v>1523</v>
      </c>
      <c r="F21" s="103" t="s">
        <v>1540</v>
      </c>
      <c r="G21" s="84">
        <v>6</v>
      </c>
      <c r="H21" s="58" t="s">
        <v>1622</v>
      </c>
      <c r="I21" s="564" t="s">
        <v>1578</v>
      </c>
      <c r="J21" s="58" t="s">
        <v>1623</v>
      </c>
      <c r="K21" s="620" t="s">
        <v>1624</v>
      </c>
      <c r="L21" s="605"/>
      <c r="M21" s="605"/>
      <c r="N21" s="605"/>
      <c r="O21" s="605"/>
      <c r="P21" s="605"/>
      <c r="Q21" s="605"/>
      <c r="R21" s="63"/>
      <c r="S21" s="63"/>
      <c r="T21" s="63"/>
      <c r="U21" s="63"/>
      <c r="V21" s="63"/>
      <c r="W21" s="63"/>
      <c r="X21" s="63"/>
      <c r="Y21" s="63"/>
      <c r="Z21" s="63"/>
      <c r="AA21" s="72"/>
      <c r="AB21" s="72"/>
      <c r="AC21" s="72"/>
      <c r="AD21" s="72"/>
      <c r="AE21" s="72"/>
      <c r="AF21" s="72"/>
      <c r="AG21" s="72"/>
      <c r="AH21" s="72"/>
      <c r="AI21" s="72"/>
      <c r="AJ21" s="72"/>
      <c r="AK21" s="72"/>
      <c r="AL21" s="72"/>
      <c r="AM21" s="72"/>
      <c r="AN21" s="72"/>
    </row>
    <row r="22" spans="1:40" ht="13">
      <c r="A22" s="24">
        <v>21</v>
      </c>
      <c r="B22" s="24" t="s">
        <v>103</v>
      </c>
      <c r="C22" s="58" t="s">
        <v>1625</v>
      </c>
      <c r="D22" s="58" t="s">
        <v>1626</v>
      </c>
      <c r="E22" s="58" t="s">
        <v>1627</v>
      </c>
      <c r="F22" s="58" t="s">
        <v>1628</v>
      </c>
      <c r="G22" s="84">
        <v>1</v>
      </c>
      <c r="H22" s="63"/>
      <c r="I22" s="564" t="s">
        <v>1606</v>
      </c>
      <c r="J22" s="58" t="s">
        <v>1629</v>
      </c>
      <c r="K22" s="620" t="s">
        <v>1630</v>
      </c>
      <c r="L22" s="605"/>
      <c r="M22" s="605"/>
      <c r="N22" s="605"/>
      <c r="O22" s="605"/>
      <c r="P22" s="605"/>
      <c r="Q22" s="605"/>
      <c r="R22" s="605"/>
      <c r="S22" s="605"/>
      <c r="T22" s="63"/>
      <c r="U22" s="63"/>
      <c r="V22" s="63"/>
      <c r="W22" s="63"/>
      <c r="X22" s="63"/>
      <c r="Y22" s="63"/>
      <c r="Z22" s="63"/>
      <c r="AA22" s="72"/>
      <c r="AB22" s="72"/>
      <c r="AC22" s="72"/>
      <c r="AD22" s="72"/>
      <c r="AE22" s="72"/>
      <c r="AF22" s="72"/>
      <c r="AG22" s="72"/>
      <c r="AH22" s="72"/>
      <c r="AI22" s="72"/>
      <c r="AJ22" s="72"/>
      <c r="AK22" s="72"/>
      <c r="AL22" s="72"/>
      <c r="AM22" s="72"/>
      <c r="AN22" s="72"/>
    </row>
    <row r="23" spans="1:40" ht="13">
      <c r="A23" s="24">
        <v>22</v>
      </c>
      <c r="B23" s="24" t="s">
        <v>106</v>
      </c>
      <c r="C23" s="58" t="s">
        <v>1631</v>
      </c>
      <c r="D23" s="58" t="s">
        <v>1632</v>
      </c>
      <c r="E23" s="58" t="s">
        <v>1633</v>
      </c>
      <c r="F23" s="58" t="s">
        <v>1634</v>
      </c>
      <c r="G23" s="84">
        <v>1</v>
      </c>
      <c r="H23" s="63"/>
      <c r="I23" s="101">
        <v>43834</v>
      </c>
      <c r="J23" s="58" t="s">
        <v>1635</v>
      </c>
      <c r="K23" s="619" t="s">
        <v>1636</v>
      </c>
      <c r="L23" s="605"/>
      <c r="M23" s="605"/>
      <c r="N23" s="605"/>
      <c r="O23" s="605"/>
      <c r="P23" s="605"/>
      <c r="Q23" s="63"/>
      <c r="R23" s="63"/>
      <c r="S23" s="63"/>
      <c r="T23" s="63"/>
      <c r="U23" s="63"/>
      <c r="V23" s="63"/>
      <c r="W23" s="63"/>
      <c r="X23" s="63"/>
      <c r="Y23" s="63"/>
      <c r="Z23" s="63"/>
      <c r="AA23" s="72"/>
      <c r="AB23" s="72"/>
      <c r="AC23" s="72"/>
      <c r="AD23" s="72"/>
      <c r="AE23" s="72"/>
      <c r="AF23" s="72"/>
      <c r="AG23" s="72"/>
      <c r="AH23" s="72"/>
      <c r="AI23" s="72"/>
      <c r="AJ23" s="72"/>
      <c r="AK23" s="72"/>
      <c r="AL23" s="72"/>
      <c r="AM23" s="72"/>
      <c r="AN23" s="72"/>
    </row>
    <row r="24" spans="1:40" ht="13">
      <c r="A24" s="24">
        <v>23</v>
      </c>
      <c r="B24" s="24" t="s">
        <v>107</v>
      </c>
      <c r="C24" s="58" t="s">
        <v>1637</v>
      </c>
      <c r="D24" s="58" t="s">
        <v>1638</v>
      </c>
      <c r="E24" s="58" t="s">
        <v>1639</v>
      </c>
      <c r="F24" s="58" t="s">
        <v>1640</v>
      </c>
      <c r="G24" s="84">
        <v>1</v>
      </c>
      <c r="H24" s="58" t="s">
        <v>1641</v>
      </c>
      <c r="I24" s="101">
        <v>43986</v>
      </c>
      <c r="J24" s="58" t="s">
        <v>1642</v>
      </c>
      <c r="K24" s="619" t="s">
        <v>1643</v>
      </c>
      <c r="L24" s="605"/>
      <c r="M24" s="605"/>
      <c r="N24" s="605"/>
      <c r="O24" s="605"/>
      <c r="P24" s="605"/>
      <c r="Q24" s="605"/>
      <c r="R24" s="63"/>
      <c r="S24" s="63"/>
      <c r="T24" s="63"/>
      <c r="U24" s="63"/>
      <c r="V24" s="63"/>
      <c r="W24" s="63"/>
      <c r="X24" s="63"/>
      <c r="Y24" s="63"/>
      <c r="Z24" s="63"/>
      <c r="AA24" s="72"/>
      <c r="AB24" s="72"/>
      <c r="AC24" s="72"/>
      <c r="AD24" s="72"/>
      <c r="AE24" s="72"/>
      <c r="AF24" s="72"/>
      <c r="AG24" s="72"/>
      <c r="AH24" s="72"/>
      <c r="AI24" s="72"/>
      <c r="AJ24" s="72"/>
      <c r="AK24" s="72"/>
      <c r="AL24" s="72"/>
      <c r="AM24" s="72"/>
      <c r="AN24" s="72"/>
    </row>
    <row r="25" spans="1:40" ht="13">
      <c r="A25" s="24">
        <v>24</v>
      </c>
      <c r="B25" s="24" t="s">
        <v>110</v>
      </c>
      <c r="C25" s="58" t="s">
        <v>1644</v>
      </c>
      <c r="D25" s="58" t="s">
        <v>1645</v>
      </c>
      <c r="E25" s="58" t="s">
        <v>1646</v>
      </c>
      <c r="F25" s="58" t="s">
        <v>1647</v>
      </c>
      <c r="G25" s="84">
        <v>1</v>
      </c>
      <c r="H25" s="63"/>
      <c r="I25" s="101">
        <v>43986</v>
      </c>
      <c r="J25" s="58" t="s">
        <v>1648</v>
      </c>
      <c r="K25" s="620" t="s">
        <v>1649</v>
      </c>
      <c r="L25" s="605"/>
      <c r="M25" s="605"/>
      <c r="N25" s="605"/>
      <c r="O25" s="605"/>
      <c r="P25" s="605"/>
      <c r="Q25" s="605"/>
      <c r="R25" s="63"/>
      <c r="S25" s="63"/>
      <c r="T25" s="63"/>
      <c r="U25" s="63"/>
      <c r="V25" s="63"/>
      <c r="W25" s="63"/>
      <c r="X25" s="63"/>
      <c r="Y25" s="63"/>
      <c r="Z25" s="63"/>
      <c r="AA25" s="72"/>
      <c r="AB25" s="72"/>
      <c r="AC25" s="72"/>
      <c r="AD25" s="72"/>
      <c r="AE25" s="72"/>
      <c r="AF25" s="72"/>
      <c r="AG25" s="72"/>
      <c r="AH25" s="72"/>
      <c r="AI25" s="72"/>
      <c r="AJ25" s="72"/>
      <c r="AK25" s="72"/>
      <c r="AL25" s="72"/>
      <c r="AM25" s="72"/>
      <c r="AN25" s="72"/>
    </row>
    <row r="26" spans="1:40" ht="13">
      <c r="A26" s="24">
        <v>25</v>
      </c>
      <c r="B26" s="24" t="s">
        <v>112</v>
      </c>
      <c r="C26" s="58" t="s">
        <v>1650</v>
      </c>
      <c r="D26" s="58" t="s">
        <v>1516</v>
      </c>
      <c r="E26" s="58" t="s">
        <v>1523</v>
      </c>
      <c r="F26" s="108" t="s">
        <v>1651</v>
      </c>
      <c r="G26" s="84">
        <v>4</v>
      </c>
      <c r="H26" s="63"/>
      <c r="I26" s="564" t="s">
        <v>1592</v>
      </c>
      <c r="J26" s="58" t="s">
        <v>1652</v>
      </c>
      <c r="K26" s="619" t="s">
        <v>1653</v>
      </c>
      <c r="L26" s="605"/>
      <c r="M26" s="605"/>
      <c r="N26" s="605"/>
      <c r="O26" s="605"/>
      <c r="P26" s="605"/>
      <c r="Q26" s="605"/>
      <c r="R26" s="63"/>
      <c r="S26" s="63"/>
      <c r="T26" s="63"/>
      <c r="U26" s="63"/>
      <c r="V26" s="63"/>
      <c r="W26" s="63"/>
      <c r="X26" s="63"/>
      <c r="Y26" s="63"/>
      <c r="Z26" s="63"/>
      <c r="AA26" s="72"/>
      <c r="AB26" s="72"/>
      <c r="AC26" s="72"/>
      <c r="AD26" s="72"/>
      <c r="AE26" s="72"/>
      <c r="AF26" s="72"/>
      <c r="AG26" s="72"/>
      <c r="AH26" s="72"/>
      <c r="AI26" s="72"/>
      <c r="AJ26" s="72"/>
      <c r="AK26" s="72"/>
      <c r="AL26" s="72"/>
      <c r="AM26" s="72"/>
      <c r="AN26" s="72"/>
    </row>
    <row r="27" spans="1:40" ht="13">
      <c r="A27" s="24">
        <v>26</v>
      </c>
      <c r="B27" s="24" t="s">
        <v>113</v>
      </c>
      <c r="C27" s="58" t="s">
        <v>1654</v>
      </c>
      <c r="D27" s="58" t="s">
        <v>1655</v>
      </c>
      <c r="E27" s="63"/>
      <c r="F27" s="58" t="s">
        <v>1656</v>
      </c>
      <c r="G27" s="84">
        <v>42</v>
      </c>
      <c r="H27" s="58" t="s">
        <v>1657</v>
      </c>
      <c r="I27" s="101">
        <v>44016</v>
      </c>
      <c r="J27" s="58" t="s">
        <v>1658</v>
      </c>
      <c r="K27" s="620" t="s">
        <v>1659</v>
      </c>
      <c r="L27" s="605"/>
      <c r="M27" s="605"/>
      <c r="N27" s="605"/>
      <c r="O27" s="605"/>
      <c r="P27" s="605"/>
      <c r="Q27" s="605"/>
      <c r="R27" s="63"/>
      <c r="S27" s="63"/>
      <c r="T27" s="63"/>
      <c r="U27" s="63"/>
      <c r="V27" s="63"/>
      <c r="W27" s="63"/>
      <c r="X27" s="63"/>
      <c r="Y27" s="63"/>
      <c r="Z27" s="63"/>
      <c r="AA27" s="72"/>
      <c r="AB27" s="72"/>
      <c r="AC27" s="72"/>
      <c r="AD27" s="72"/>
      <c r="AE27" s="72"/>
      <c r="AF27" s="72"/>
      <c r="AG27" s="72"/>
      <c r="AH27" s="72"/>
      <c r="AI27" s="72"/>
      <c r="AJ27" s="72"/>
      <c r="AK27" s="72"/>
      <c r="AL27" s="72"/>
      <c r="AM27" s="72"/>
      <c r="AN27" s="72"/>
    </row>
    <row r="28" spans="1:40" ht="13">
      <c r="A28" s="24">
        <v>27</v>
      </c>
      <c r="B28" s="24" t="s">
        <v>117</v>
      </c>
      <c r="C28" s="58" t="s">
        <v>1660</v>
      </c>
      <c r="D28" s="58" t="s">
        <v>1516</v>
      </c>
      <c r="E28" s="58" t="s">
        <v>1523</v>
      </c>
      <c r="F28" s="58" t="s">
        <v>1661</v>
      </c>
      <c r="G28" s="84">
        <v>41</v>
      </c>
      <c r="H28" s="58" t="s">
        <v>1662</v>
      </c>
      <c r="I28" s="101">
        <v>44138</v>
      </c>
      <c r="J28" s="58" t="s">
        <v>1663</v>
      </c>
      <c r="K28" s="619" t="s">
        <v>1664</v>
      </c>
      <c r="L28" s="605"/>
      <c r="M28" s="605"/>
      <c r="N28" s="605"/>
      <c r="O28" s="605"/>
      <c r="P28" s="605"/>
      <c r="Q28" s="605"/>
      <c r="R28" s="605"/>
      <c r="S28" s="63"/>
      <c r="T28" s="63"/>
      <c r="U28" s="63"/>
      <c r="V28" s="63"/>
      <c r="W28" s="63"/>
      <c r="X28" s="63"/>
      <c r="Y28" s="63"/>
      <c r="Z28" s="63"/>
      <c r="AA28" s="72"/>
      <c r="AB28" s="72"/>
      <c r="AC28" s="72"/>
      <c r="AD28" s="72"/>
      <c r="AE28" s="72"/>
      <c r="AF28" s="72"/>
      <c r="AG28" s="72"/>
      <c r="AH28" s="72"/>
      <c r="AI28" s="72"/>
      <c r="AJ28" s="72"/>
      <c r="AK28" s="72"/>
      <c r="AL28" s="72"/>
      <c r="AM28" s="72"/>
      <c r="AN28" s="72"/>
    </row>
    <row r="29" spans="1:40" ht="13">
      <c r="A29" s="24">
        <v>28</v>
      </c>
      <c r="B29" s="24" t="s">
        <v>118</v>
      </c>
      <c r="C29" s="63"/>
      <c r="D29" s="58" t="s">
        <v>1516</v>
      </c>
      <c r="E29" s="58" t="s">
        <v>1523</v>
      </c>
      <c r="F29" s="58" t="s">
        <v>1665</v>
      </c>
      <c r="G29" s="84">
        <v>23</v>
      </c>
      <c r="H29" s="58" t="s">
        <v>1666</v>
      </c>
      <c r="I29" s="101">
        <v>44047</v>
      </c>
      <c r="J29" s="58" t="s">
        <v>1667</v>
      </c>
      <c r="K29" s="619" t="s">
        <v>1668</v>
      </c>
      <c r="L29" s="605"/>
      <c r="M29" s="605"/>
      <c r="N29" s="605"/>
      <c r="O29" s="605"/>
      <c r="P29" s="605"/>
      <c r="Q29" s="605"/>
      <c r="R29" s="63"/>
      <c r="S29" s="63"/>
      <c r="T29" s="63"/>
      <c r="U29" s="63"/>
      <c r="V29" s="63"/>
      <c r="W29" s="63"/>
      <c r="X29" s="63"/>
      <c r="Y29" s="63"/>
      <c r="Z29" s="63"/>
      <c r="AA29" s="72"/>
      <c r="AB29" s="72"/>
      <c r="AC29" s="72"/>
      <c r="AD29" s="72"/>
      <c r="AE29" s="72"/>
      <c r="AF29" s="72"/>
      <c r="AG29" s="72"/>
      <c r="AH29" s="72"/>
      <c r="AI29" s="72"/>
      <c r="AJ29" s="72"/>
      <c r="AK29" s="72"/>
      <c r="AL29" s="72"/>
      <c r="AM29" s="72"/>
      <c r="AN29" s="72"/>
    </row>
    <row r="30" spans="1:40" ht="13">
      <c r="A30" s="24">
        <v>29</v>
      </c>
      <c r="B30" s="24" t="s">
        <v>119</v>
      </c>
      <c r="C30" s="58" t="s">
        <v>1669</v>
      </c>
      <c r="D30" s="58" t="s">
        <v>1516</v>
      </c>
      <c r="E30" s="58" t="s">
        <v>1523</v>
      </c>
      <c r="F30" s="58" t="s">
        <v>1670</v>
      </c>
      <c r="G30" s="84">
        <v>3</v>
      </c>
      <c r="H30" s="58" t="s">
        <v>1671</v>
      </c>
      <c r="I30" s="564" t="s">
        <v>1558</v>
      </c>
      <c r="J30" s="58" t="s">
        <v>1672</v>
      </c>
      <c r="K30" s="619" t="s">
        <v>1673</v>
      </c>
      <c r="L30" s="605"/>
      <c r="M30" s="605"/>
      <c r="N30" s="605"/>
      <c r="O30" s="63"/>
      <c r="P30" s="63"/>
      <c r="Q30" s="63"/>
      <c r="R30" s="63"/>
      <c r="S30" s="63"/>
      <c r="T30" s="63"/>
      <c r="U30" s="63"/>
      <c r="V30" s="63"/>
      <c r="W30" s="63"/>
      <c r="X30" s="63"/>
      <c r="Y30" s="63"/>
      <c r="Z30" s="63"/>
      <c r="AA30" s="72"/>
      <c r="AB30" s="72"/>
      <c r="AC30" s="72"/>
      <c r="AD30" s="72"/>
      <c r="AE30" s="72"/>
      <c r="AF30" s="72"/>
      <c r="AG30" s="72"/>
      <c r="AH30" s="72"/>
      <c r="AI30" s="72"/>
      <c r="AJ30" s="72"/>
      <c r="AK30" s="72"/>
      <c r="AL30" s="72"/>
      <c r="AM30" s="72"/>
      <c r="AN30" s="72"/>
    </row>
    <row r="31" spans="1:40" ht="17.25" customHeight="1">
      <c r="A31" s="24">
        <v>30</v>
      </c>
      <c r="B31" s="24" t="s">
        <v>122</v>
      </c>
      <c r="C31" s="58" t="s">
        <v>1674</v>
      </c>
      <c r="D31" s="58" t="s">
        <v>1516</v>
      </c>
      <c r="E31" s="58" t="s">
        <v>1523</v>
      </c>
      <c r="F31" s="58" t="s">
        <v>1675</v>
      </c>
      <c r="G31" s="84">
        <v>1</v>
      </c>
      <c r="H31" s="109">
        <v>43867</v>
      </c>
      <c r="I31" s="564" t="s">
        <v>1676</v>
      </c>
      <c r="J31" s="58" t="s">
        <v>1677</v>
      </c>
      <c r="K31" s="110" t="s">
        <v>1678</v>
      </c>
      <c r="L31" s="58"/>
      <c r="M31" s="58"/>
      <c r="N31" s="63"/>
      <c r="O31" s="618" t="s">
        <v>1679</v>
      </c>
      <c r="P31" s="605"/>
      <c r="Q31" s="605"/>
      <c r="R31" s="605"/>
      <c r="S31" s="605"/>
      <c r="T31" s="63"/>
      <c r="U31" s="63"/>
      <c r="V31" s="63"/>
      <c r="W31" s="63"/>
      <c r="X31" s="63"/>
      <c r="Y31" s="63"/>
      <c r="Z31" s="63"/>
      <c r="AA31" s="72"/>
      <c r="AB31" s="72"/>
      <c r="AC31" s="72"/>
      <c r="AD31" s="72"/>
      <c r="AE31" s="72"/>
      <c r="AF31" s="72"/>
      <c r="AG31" s="72"/>
      <c r="AH31" s="72"/>
      <c r="AI31" s="72"/>
      <c r="AJ31" s="72"/>
      <c r="AK31" s="72"/>
      <c r="AL31" s="72"/>
      <c r="AM31" s="72"/>
      <c r="AN31" s="72"/>
    </row>
    <row r="32" spans="1:40" ht="13">
      <c r="A32" s="24">
        <v>31</v>
      </c>
      <c r="B32" s="24" t="s">
        <v>123</v>
      </c>
      <c r="C32" s="58" t="s">
        <v>1680</v>
      </c>
      <c r="D32" s="58" t="s">
        <v>1516</v>
      </c>
      <c r="E32" s="58" t="s">
        <v>1523</v>
      </c>
      <c r="F32" s="58" t="s">
        <v>1681</v>
      </c>
      <c r="G32" s="84">
        <v>3</v>
      </c>
      <c r="H32" s="63"/>
      <c r="I32" s="564" t="s">
        <v>1682</v>
      </c>
      <c r="J32" s="58" t="s">
        <v>1683</v>
      </c>
      <c r="K32" s="616" t="s">
        <v>1684</v>
      </c>
      <c r="L32" s="605"/>
      <c r="M32" s="605"/>
      <c r="N32" s="605"/>
      <c r="O32" s="63"/>
      <c r="P32" s="63"/>
      <c r="Q32" s="63"/>
      <c r="R32" s="63"/>
      <c r="S32" s="63"/>
      <c r="T32" s="63"/>
      <c r="U32" s="63"/>
      <c r="V32" s="63"/>
      <c r="W32" s="63"/>
      <c r="X32" s="63"/>
      <c r="Y32" s="63"/>
      <c r="Z32" s="63"/>
      <c r="AA32" s="72"/>
      <c r="AB32" s="72"/>
      <c r="AC32" s="72"/>
      <c r="AD32" s="72"/>
      <c r="AE32" s="72"/>
      <c r="AF32" s="72"/>
      <c r="AG32" s="72"/>
      <c r="AH32" s="72"/>
      <c r="AI32" s="72"/>
      <c r="AJ32" s="72"/>
      <c r="AK32" s="72"/>
      <c r="AL32" s="72"/>
      <c r="AM32" s="72"/>
      <c r="AN32" s="72"/>
    </row>
    <row r="33" spans="1:40" ht="13">
      <c r="A33" s="24">
        <v>32</v>
      </c>
      <c r="B33" s="24" t="s">
        <v>129</v>
      </c>
      <c r="C33" s="58" t="s">
        <v>1685</v>
      </c>
      <c r="D33" s="58" t="s">
        <v>1516</v>
      </c>
      <c r="E33" s="58" t="s">
        <v>1686</v>
      </c>
      <c r="F33" s="58" t="s">
        <v>1687</v>
      </c>
      <c r="G33" s="84">
        <v>1</v>
      </c>
      <c r="H33" s="58" t="s">
        <v>1688</v>
      </c>
      <c r="I33" s="101">
        <v>43986</v>
      </c>
      <c r="J33" s="58" t="s">
        <v>1689</v>
      </c>
      <c r="K33" s="616" t="s">
        <v>1690</v>
      </c>
      <c r="L33" s="605"/>
      <c r="M33" s="605"/>
      <c r="N33" s="605"/>
      <c r="O33" s="605"/>
      <c r="P33" s="605"/>
      <c r="Q33" s="605"/>
      <c r="R33" s="605"/>
      <c r="S33" s="605"/>
      <c r="T33" s="605"/>
      <c r="U33" s="605"/>
      <c r="V33" s="605"/>
      <c r="W33" s="63"/>
      <c r="X33" s="63"/>
      <c r="Y33" s="63"/>
      <c r="Z33" s="63"/>
      <c r="AA33" s="72"/>
      <c r="AB33" s="72"/>
      <c r="AC33" s="72"/>
      <c r="AD33" s="72"/>
      <c r="AE33" s="72"/>
      <c r="AF33" s="72"/>
      <c r="AG33" s="72"/>
      <c r="AH33" s="72"/>
      <c r="AI33" s="72"/>
      <c r="AJ33" s="72"/>
      <c r="AK33" s="72"/>
      <c r="AL33" s="72"/>
      <c r="AM33" s="72"/>
      <c r="AN33" s="72"/>
    </row>
    <row r="34" spans="1:40" ht="13">
      <c r="A34" s="24">
        <v>33</v>
      </c>
      <c r="B34" s="24" t="s">
        <v>130</v>
      </c>
      <c r="C34" s="58" t="s">
        <v>1685</v>
      </c>
      <c r="D34" s="58" t="s">
        <v>1691</v>
      </c>
      <c r="E34" s="58" t="s">
        <v>1692</v>
      </c>
      <c r="F34" s="58" t="s">
        <v>1693</v>
      </c>
      <c r="G34" s="84">
        <v>1</v>
      </c>
      <c r="H34" s="58" t="s">
        <v>1694</v>
      </c>
      <c r="I34" s="564" t="s">
        <v>1695</v>
      </c>
      <c r="J34" s="58" t="s">
        <v>1696</v>
      </c>
      <c r="K34" s="616" t="s">
        <v>1697</v>
      </c>
      <c r="L34" s="605"/>
      <c r="M34" s="605"/>
      <c r="N34" s="605"/>
      <c r="O34" s="605"/>
      <c r="P34" s="63"/>
      <c r="Q34" s="63"/>
      <c r="R34" s="63"/>
      <c r="S34" s="63"/>
      <c r="T34" s="63"/>
      <c r="U34" s="63"/>
      <c r="V34" s="63"/>
      <c r="W34" s="63"/>
      <c r="X34" s="63"/>
      <c r="Y34" s="63"/>
      <c r="Z34" s="63"/>
      <c r="AA34" s="72"/>
      <c r="AB34" s="72"/>
      <c r="AC34" s="72"/>
      <c r="AD34" s="72"/>
      <c r="AE34" s="72"/>
      <c r="AF34" s="72"/>
      <c r="AG34" s="72"/>
      <c r="AH34" s="72"/>
      <c r="AI34" s="72"/>
      <c r="AJ34" s="72"/>
      <c r="AK34" s="72"/>
      <c r="AL34" s="72"/>
      <c r="AM34" s="72"/>
      <c r="AN34" s="72"/>
    </row>
    <row r="35" spans="1:40" ht="13">
      <c r="A35" s="24">
        <v>34</v>
      </c>
      <c r="B35" s="24" t="s">
        <v>132</v>
      </c>
      <c r="C35" s="58" t="s">
        <v>1660</v>
      </c>
      <c r="D35" s="58" t="s">
        <v>1516</v>
      </c>
      <c r="E35" s="58" t="s">
        <v>1523</v>
      </c>
      <c r="F35" s="58" t="s">
        <v>1698</v>
      </c>
      <c r="G35" s="84">
        <v>13</v>
      </c>
      <c r="H35" s="58" t="s">
        <v>1699</v>
      </c>
      <c r="I35" s="101">
        <v>44016</v>
      </c>
      <c r="J35" s="58" t="s">
        <v>1700</v>
      </c>
      <c r="K35" s="616" t="s">
        <v>1701</v>
      </c>
      <c r="L35" s="605"/>
      <c r="M35" s="605"/>
      <c r="N35" s="605"/>
      <c r="O35" s="63"/>
      <c r="P35" s="63"/>
      <c r="Q35" s="63"/>
      <c r="R35" s="63"/>
      <c r="S35" s="63"/>
      <c r="T35" s="63"/>
      <c r="U35" s="63"/>
      <c r="V35" s="63"/>
      <c r="W35" s="63"/>
      <c r="X35" s="63"/>
      <c r="Y35" s="63"/>
      <c r="Z35" s="63"/>
      <c r="AA35" s="72"/>
      <c r="AB35" s="72"/>
      <c r="AC35" s="72"/>
      <c r="AD35" s="72"/>
      <c r="AE35" s="72"/>
      <c r="AF35" s="72"/>
      <c r="AG35" s="72"/>
      <c r="AH35" s="72"/>
      <c r="AI35" s="72"/>
      <c r="AJ35" s="72"/>
      <c r="AK35" s="72"/>
      <c r="AL35" s="72"/>
      <c r="AM35" s="72"/>
      <c r="AN35" s="72"/>
    </row>
    <row r="36" spans="1:40" ht="13">
      <c r="A36" s="24">
        <v>35</v>
      </c>
      <c r="B36" s="24" t="s">
        <v>134</v>
      </c>
      <c r="C36" s="58" t="s">
        <v>1702</v>
      </c>
      <c r="D36" s="58" t="s">
        <v>1703</v>
      </c>
      <c r="E36" s="58" t="s">
        <v>1704</v>
      </c>
      <c r="F36" s="58" t="s">
        <v>1705</v>
      </c>
      <c r="G36" s="84">
        <v>1</v>
      </c>
      <c r="H36" s="58" t="s">
        <v>1694</v>
      </c>
      <c r="I36" s="564" t="s">
        <v>1706</v>
      </c>
      <c r="J36" s="58" t="s">
        <v>1707</v>
      </c>
      <c r="K36" s="616" t="s">
        <v>1708</v>
      </c>
      <c r="L36" s="605"/>
      <c r="M36" s="605"/>
      <c r="N36" s="605"/>
      <c r="O36" s="62"/>
      <c r="P36" s="62"/>
      <c r="Q36" s="62"/>
      <c r="R36" s="62"/>
      <c r="S36" s="62"/>
      <c r="T36" s="62"/>
      <c r="U36" s="62"/>
      <c r="V36" s="62"/>
      <c r="W36" s="63"/>
      <c r="X36" s="63"/>
      <c r="Y36" s="63"/>
      <c r="Z36" s="63"/>
      <c r="AA36" s="72"/>
      <c r="AB36" s="72"/>
      <c r="AC36" s="72"/>
      <c r="AD36" s="72"/>
      <c r="AE36" s="72"/>
      <c r="AF36" s="72"/>
      <c r="AG36" s="72"/>
      <c r="AH36" s="72"/>
      <c r="AI36" s="72"/>
      <c r="AJ36" s="72"/>
      <c r="AK36" s="72"/>
      <c r="AL36" s="72"/>
      <c r="AM36" s="72"/>
      <c r="AN36" s="72"/>
    </row>
    <row r="37" spans="1:40" ht="13">
      <c r="A37" s="24">
        <v>36</v>
      </c>
      <c r="B37" s="24" t="s">
        <v>136</v>
      </c>
      <c r="C37" s="58" t="s">
        <v>1709</v>
      </c>
      <c r="D37" s="58" t="s">
        <v>1710</v>
      </c>
      <c r="E37" s="58" t="s">
        <v>1711</v>
      </c>
      <c r="F37" s="58" t="s">
        <v>1712</v>
      </c>
      <c r="G37" s="84">
        <v>2</v>
      </c>
      <c r="H37" s="58" t="s">
        <v>1694</v>
      </c>
      <c r="I37" s="564" t="s">
        <v>1706</v>
      </c>
      <c r="J37" s="58" t="s">
        <v>1713</v>
      </c>
      <c r="K37" s="616" t="s">
        <v>1714</v>
      </c>
      <c r="L37" s="605"/>
      <c r="M37" s="605"/>
      <c r="N37" s="605"/>
      <c r="O37" s="62"/>
      <c r="P37" s="63"/>
      <c r="Q37" s="63"/>
      <c r="R37" s="63"/>
      <c r="S37" s="63"/>
      <c r="T37" s="63"/>
      <c r="U37" s="63"/>
      <c r="V37" s="63"/>
      <c r="W37" s="63"/>
      <c r="X37" s="63"/>
      <c r="Y37" s="63"/>
      <c r="Z37" s="63"/>
      <c r="AA37" s="72"/>
      <c r="AB37" s="72"/>
      <c r="AC37" s="72"/>
      <c r="AD37" s="72"/>
      <c r="AE37" s="72"/>
      <c r="AF37" s="72"/>
      <c r="AG37" s="72"/>
      <c r="AH37" s="72"/>
      <c r="AI37" s="72"/>
      <c r="AJ37" s="72"/>
      <c r="AK37" s="72"/>
      <c r="AL37" s="72"/>
      <c r="AM37" s="72"/>
      <c r="AN37" s="72"/>
    </row>
    <row r="38" spans="1:40" ht="13">
      <c r="A38" s="24">
        <v>37</v>
      </c>
      <c r="B38" s="24" t="s">
        <v>140</v>
      </c>
      <c r="C38" s="58" t="s">
        <v>1660</v>
      </c>
      <c r="D38" s="58" t="s">
        <v>1516</v>
      </c>
      <c r="E38" s="58" t="s">
        <v>1523</v>
      </c>
      <c r="F38" s="68" t="s">
        <v>1715</v>
      </c>
      <c r="G38" s="84">
        <v>7</v>
      </c>
      <c r="H38" s="58" t="s">
        <v>1699</v>
      </c>
      <c r="I38" s="564" t="s">
        <v>1716</v>
      </c>
      <c r="J38" s="58" t="s">
        <v>1717</v>
      </c>
      <c r="K38" s="616" t="s">
        <v>1718</v>
      </c>
      <c r="L38" s="605"/>
      <c r="M38" s="605"/>
      <c r="N38" s="605"/>
      <c r="O38" s="605"/>
      <c r="P38" s="605"/>
      <c r="Q38" s="605"/>
      <c r="R38" s="605"/>
      <c r="S38" s="605"/>
      <c r="T38" s="605"/>
      <c r="U38" s="605"/>
      <c r="V38" s="605"/>
      <c r="W38" s="63"/>
      <c r="X38" s="63"/>
      <c r="Y38" s="63"/>
      <c r="Z38" s="63"/>
      <c r="AA38" s="72"/>
      <c r="AB38" s="72"/>
      <c r="AC38" s="72"/>
      <c r="AD38" s="72"/>
      <c r="AE38" s="72"/>
      <c r="AF38" s="72"/>
      <c r="AG38" s="72"/>
      <c r="AH38" s="72"/>
      <c r="AI38" s="72"/>
      <c r="AJ38" s="72"/>
      <c r="AK38" s="72"/>
      <c r="AL38" s="72"/>
      <c r="AM38" s="72"/>
      <c r="AN38" s="72"/>
    </row>
    <row r="39" spans="1:40" ht="13">
      <c r="A39" s="24">
        <v>38</v>
      </c>
      <c r="B39" s="24" t="s">
        <v>142</v>
      </c>
      <c r="C39" s="58" t="s">
        <v>1719</v>
      </c>
      <c r="D39" s="58" t="s">
        <v>1516</v>
      </c>
      <c r="E39" s="58" t="s">
        <v>1523</v>
      </c>
      <c r="F39" s="58" t="s">
        <v>1720</v>
      </c>
      <c r="G39" s="84">
        <v>118</v>
      </c>
      <c r="H39" s="58" t="s">
        <v>1721</v>
      </c>
      <c r="I39" s="564" t="s">
        <v>1706</v>
      </c>
      <c r="J39" s="58" t="s">
        <v>1722</v>
      </c>
      <c r="K39" s="616" t="s">
        <v>1723</v>
      </c>
      <c r="L39" s="605"/>
      <c r="M39" s="605"/>
      <c r="N39" s="605"/>
      <c r="O39" s="605"/>
      <c r="P39" s="62"/>
      <c r="Q39" s="62"/>
      <c r="R39" s="63"/>
      <c r="S39" s="63"/>
      <c r="T39" s="63"/>
      <c r="U39" s="63"/>
      <c r="V39" s="63"/>
      <c r="W39" s="63"/>
      <c r="X39" s="63"/>
      <c r="Y39" s="63"/>
      <c r="Z39" s="63"/>
      <c r="AA39" s="72"/>
      <c r="AB39" s="72"/>
      <c r="AC39" s="72"/>
      <c r="AD39" s="72"/>
      <c r="AE39" s="72"/>
      <c r="AF39" s="72"/>
      <c r="AG39" s="72"/>
      <c r="AH39" s="72"/>
      <c r="AI39" s="72"/>
      <c r="AJ39" s="72"/>
      <c r="AK39" s="72"/>
      <c r="AL39" s="72"/>
      <c r="AM39" s="72"/>
      <c r="AN39" s="72"/>
    </row>
    <row r="40" spans="1:40" ht="13">
      <c r="A40" s="24">
        <v>39</v>
      </c>
      <c r="B40" s="24" t="s">
        <v>145</v>
      </c>
      <c r="C40" s="68" t="s">
        <v>1724</v>
      </c>
      <c r="D40" s="58" t="s">
        <v>1725</v>
      </c>
      <c r="E40" s="58" t="s">
        <v>1726</v>
      </c>
      <c r="F40" s="58" t="s">
        <v>1727</v>
      </c>
      <c r="G40" s="84">
        <v>43</v>
      </c>
      <c r="H40" s="58" t="s">
        <v>1728</v>
      </c>
      <c r="I40" s="101">
        <v>44078</v>
      </c>
      <c r="J40" s="58" t="s">
        <v>1729</v>
      </c>
      <c r="K40" s="616" t="s">
        <v>1730</v>
      </c>
      <c r="L40" s="605"/>
      <c r="M40" s="605"/>
      <c r="N40" s="605"/>
      <c r="O40" s="63"/>
      <c r="P40" s="63"/>
      <c r="Q40" s="63"/>
      <c r="R40" s="63"/>
      <c r="S40" s="63"/>
      <c r="T40" s="63"/>
      <c r="U40" s="63"/>
      <c r="V40" s="63"/>
      <c r="W40" s="63"/>
      <c r="X40" s="63"/>
      <c r="Y40" s="63"/>
      <c r="Z40" s="63"/>
      <c r="AA40" s="72"/>
      <c r="AB40" s="72"/>
      <c r="AC40" s="72"/>
      <c r="AD40" s="72"/>
      <c r="AE40" s="72"/>
      <c r="AF40" s="72"/>
      <c r="AG40" s="72"/>
      <c r="AH40" s="72"/>
      <c r="AI40" s="72"/>
      <c r="AJ40" s="72"/>
      <c r="AK40" s="72"/>
      <c r="AL40" s="72"/>
      <c r="AM40" s="72"/>
      <c r="AN40" s="72"/>
    </row>
    <row r="41" spans="1:40" ht="13">
      <c r="A41" s="24">
        <v>40</v>
      </c>
      <c r="B41" s="24" t="s">
        <v>123</v>
      </c>
      <c r="C41" s="58" t="s">
        <v>1731</v>
      </c>
      <c r="D41" s="58" t="s">
        <v>1516</v>
      </c>
      <c r="E41" s="58" t="s">
        <v>1523</v>
      </c>
      <c r="F41" s="58" t="s">
        <v>1681</v>
      </c>
      <c r="G41" s="84">
        <v>19</v>
      </c>
      <c r="H41" s="58" t="s">
        <v>1732</v>
      </c>
      <c r="I41" s="564" t="s">
        <v>649</v>
      </c>
      <c r="J41" s="58" t="s">
        <v>1733</v>
      </c>
      <c r="K41" s="616" t="s">
        <v>1734</v>
      </c>
      <c r="L41" s="605"/>
      <c r="M41" s="605"/>
      <c r="N41" s="605"/>
      <c r="O41" s="63"/>
      <c r="P41" s="63"/>
      <c r="Q41" s="63"/>
      <c r="R41" s="63"/>
      <c r="S41" s="63"/>
      <c r="T41" s="63"/>
      <c r="U41" s="63"/>
      <c r="V41" s="63"/>
      <c r="W41" s="63"/>
      <c r="X41" s="63"/>
      <c r="Y41" s="63"/>
      <c r="Z41" s="63"/>
      <c r="AA41" s="72"/>
      <c r="AB41" s="72"/>
      <c r="AC41" s="72"/>
      <c r="AD41" s="72"/>
      <c r="AE41" s="72"/>
      <c r="AF41" s="72"/>
      <c r="AG41" s="72"/>
      <c r="AH41" s="72"/>
      <c r="AI41" s="72"/>
      <c r="AJ41" s="72"/>
      <c r="AK41" s="72"/>
      <c r="AL41" s="72"/>
      <c r="AM41" s="72"/>
      <c r="AN41" s="72"/>
    </row>
    <row r="42" spans="1:40" ht="13">
      <c r="A42" s="24">
        <v>41</v>
      </c>
      <c r="B42" s="24" t="s">
        <v>152</v>
      </c>
      <c r="C42" s="58" t="s">
        <v>1735</v>
      </c>
      <c r="D42" s="58" t="s">
        <v>1736</v>
      </c>
      <c r="E42" s="58" t="s">
        <v>1737</v>
      </c>
      <c r="F42" s="58" t="s">
        <v>1738</v>
      </c>
      <c r="G42" s="84">
        <v>1</v>
      </c>
      <c r="H42" s="58" t="s">
        <v>1694</v>
      </c>
      <c r="I42" s="564" t="s">
        <v>1739</v>
      </c>
      <c r="J42" s="58" t="s">
        <v>1740</v>
      </c>
      <c r="K42" s="616" t="s">
        <v>1741</v>
      </c>
      <c r="L42" s="605"/>
      <c r="M42" s="605"/>
      <c r="N42" s="605"/>
      <c r="O42" s="63"/>
      <c r="P42" s="63"/>
      <c r="Q42" s="63"/>
      <c r="R42" s="63"/>
      <c r="S42" s="63"/>
      <c r="T42" s="63"/>
      <c r="U42" s="63"/>
      <c r="V42" s="63"/>
      <c r="W42" s="63"/>
      <c r="X42" s="63"/>
      <c r="Y42" s="63"/>
      <c r="Z42" s="63"/>
      <c r="AA42" s="72"/>
      <c r="AB42" s="72"/>
      <c r="AC42" s="72"/>
      <c r="AD42" s="72"/>
      <c r="AE42" s="72"/>
      <c r="AF42" s="72"/>
      <c r="AG42" s="72"/>
      <c r="AH42" s="72"/>
      <c r="AI42" s="72"/>
      <c r="AJ42" s="72"/>
      <c r="AK42" s="72"/>
      <c r="AL42" s="72"/>
      <c r="AM42" s="72"/>
      <c r="AN42" s="72"/>
    </row>
    <row r="43" spans="1:40" ht="13">
      <c r="A43" s="24">
        <v>42</v>
      </c>
      <c r="B43" s="24" t="s">
        <v>154</v>
      </c>
      <c r="C43" s="58" t="s">
        <v>1609</v>
      </c>
      <c r="D43" s="58" t="s">
        <v>1703</v>
      </c>
      <c r="E43" s="58" t="s">
        <v>1742</v>
      </c>
      <c r="F43" s="58" t="s">
        <v>1743</v>
      </c>
      <c r="G43" s="84">
        <v>1</v>
      </c>
      <c r="H43" s="58" t="s">
        <v>1744</v>
      </c>
      <c r="I43" s="101">
        <v>43986</v>
      </c>
      <c r="J43" s="58" t="s">
        <v>1745</v>
      </c>
      <c r="K43" s="616" t="s">
        <v>1746</v>
      </c>
      <c r="L43" s="605"/>
      <c r="M43" s="605"/>
      <c r="N43" s="605"/>
      <c r="O43" s="63"/>
      <c r="P43" s="63"/>
      <c r="Q43" s="63"/>
      <c r="R43" s="63"/>
      <c r="S43" s="63"/>
      <c r="T43" s="63"/>
      <c r="U43" s="63"/>
      <c r="V43" s="63"/>
      <c r="W43" s="63"/>
      <c r="X43" s="63"/>
      <c r="Y43" s="63"/>
      <c r="Z43" s="63"/>
      <c r="AA43" s="72"/>
      <c r="AB43" s="72"/>
      <c r="AC43" s="72"/>
      <c r="AD43" s="72"/>
      <c r="AE43" s="72"/>
      <c r="AF43" s="72"/>
      <c r="AG43" s="72"/>
      <c r="AH43" s="72"/>
      <c r="AI43" s="72"/>
      <c r="AJ43" s="72"/>
      <c r="AK43" s="72"/>
      <c r="AL43" s="72"/>
      <c r="AM43" s="72"/>
      <c r="AN43" s="72"/>
    </row>
    <row r="44" spans="1:40" ht="13">
      <c r="A44" s="24">
        <v>43</v>
      </c>
      <c r="B44" s="24" t="s">
        <v>156</v>
      </c>
      <c r="C44" s="58" t="s">
        <v>1747</v>
      </c>
      <c r="D44" s="58" t="s">
        <v>1516</v>
      </c>
      <c r="E44" s="58" t="s">
        <v>1748</v>
      </c>
      <c r="F44" s="58" t="s">
        <v>1749</v>
      </c>
      <c r="G44" s="84">
        <v>1</v>
      </c>
      <c r="H44" s="112">
        <v>43859</v>
      </c>
      <c r="I44" s="101">
        <v>44139</v>
      </c>
      <c r="J44" s="58" t="s">
        <v>1750</v>
      </c>
      <c r="K44" s="619" t="s">
        <v>1751</v>
      </c>
      <c r="L44" s="605"/>
      <c r="M44" s="605"/>
      <c r="N44" s="605"/>
      <c r="O44" s="605"/>
      <c r="P44" s="605"/>
      <c r="Q44" s="605"/>
      <c r="R44" s="63"/>
      <c r="S44" s="63"/>
      <c r="T44" s="63"/>
      <c r="U44" s="63"/>
      <c r="V44" s="63"/>
      <c r="W44" s="63"/>
      <c r="X44" s="63"/>
      <c r="Y44" s="63"/>
      <c r="Z44" s="63"/>
      <c r="AA44" s="72"/>
      <c r="AB44" s="72"/>
      <c r="AC44" s="72"/>
      <c r="AD44" s="72"/>
      <c r="AE44" s="72"/>
      <c r="AF44" s="72"/>
      <c r="AG44" s="72"/>
      <c r="AH44" s="72"/>
      <c r="AI44" s="72"/>
      <c r="AJ44" s="72"/>
      <c r="AK44" s="72"/>
      <c r="AL44" s="72"/>
      <c r="AM44" s="72"/>
      <c r="AN44" s="72"/>
    </row>
    <row r="45" spans="1:40" ht="13">
      <c r="A45" s="24">
        <v>44</v>
      </c>
      <c r="B45" s="24" t="s">
        <v>158</v>
      </c>
      <c r="C45" s="58" t="s">
        <v>1752</v>
      </c>
      <c r="D45" s="58" t="s">
        <v>1516</v>
      </c>
      <c r="E45" s="58" t="s">
        <v>1753</v>
      </c>
      <c r="F45" s="58" t="s">
        <v>1754</v>
      </c>
      <c r="G45" s="84">
        <v>1</v>
      </c>
      <c r="H45" s="112">
        <v>43872</v>
      </c>
      <c r="I45" s="101">
        <v>43864</v>
      </c>
      <c r="J45" s="58" t="s">
        <v>1755</v>
      </c>
      <c r="K45" s="617" t="s">
        <v>1756</v>
      </c>
      <c r="L45" s="605"/>
      <c r="M45" s="605"/>
      <c r="N45" s="113"/>
      <c r="O45" s="113"/>
      <c r="P45" s="113"/>
      <c r="Q45" s="63"/>
      <c r="R45" s="63"/>
      <c r="S45" s="63"/>
      <c r="T45" s="63"/>
      <c r="U45" s="63"/>
      <c r="V45" s="63"/>
      <c r="W45" s="63"/>
      <c r="X45" s="63"/>
      <c r="Y45" s="63"/>
      <c r="Z45" s="63"/>
      <c r="AA45" s="72"/>
      <c r="AB45" s="72"/>
      <c r="AC45" s="72"/>
      <c r="AD45" s="72"/>
      <c r="AE45" s="72"/>
      <c r="AF45" s="72"/>
      <c r="AG45" s="72"/>
      <c r="AH45" s="72"/>
      <c r="AI45" s="72"/>
      <c r="AJ45" s="72"/>
      <c r="AK45" s="72"/>
      <c r="AL45" s="72"/>
      <c r="AM45" s="72"/>
      <c r="AN45" s="72"/>
    </row>
    <row r="46" spans="1:40" ht="13">
      <c r="A46" s="24">
        <v>45</v>
      </c>
      <c r="B46" s="24" t="s">
        <v>160</v>
      </c>
      <c r="C46" s="58" t="s">
        <v>1752</v>
      </c>
      <c r="D46" s="58" t="s">
        <v>1516</v>
      </c>
      <c r="E46" s="58" t="s">
        <v>1757</v>
      </c>
      <c r="F46" s="58" t="s">
        <v>1758</v>
      </c>
      <c r="G46" s="84">
        <v>1</v>
      </c>
      <c r="H46" s="109">
        <v>43873</v>
      </c>
      <c r="I46" s="564" t="s">
        <v>1606</v>
      </c>
      <c r="J46" s="58" t="s">
        <v>1759</v>
      </c>
      <c r="K46" s="617" t="s">
        <v>1760</v>
      </c>
      <c r="L46" s="605"/>
      <c r="M46" s="605"/>
      <c r="N46" s="113"/>
      <c r="O46" s="113"/>
      <c r="P46" s="113"/>
      <c r="Q46" s="63"/>
      <c r="R46" s="63"/>
      <c r="S46" s="63"/>
      <c r="T46" s="63"/>
      <c r="U46" s="63"/>
      <c r="V46" s="63"/>
      <c r="W46" s="63"/>
      <c r="X46" s="63"/>
      <c r="Y46" s="63"/>
      <c r="Z46" s="63"/>
      <c r="AA46" s="72"/>
      <c r="AB46" s="72"/>
      <c r="AC46" s="72"/>
      <c r="AD46" s="72"/>
      <c r="AE46" s="72"/>
      <c r="AF46" s="72"/>
      <c r="AG46" s="72"/>
      <c r="AH46" s="72"/>
      <c r="AI46" s="72"/>
      <c r="AJ46" s="72"/>
      <c r="AK46" s="72"/>
      <c r="AL46" s="72"/>
      <c r="AM46" s="72"/>
      <c r="AN46" s="72"/>
    </row>
    <row r="47" spans="1:40" ht="13">
      <c r="A47" s="24">
        <v>46</v>
      </c>
      <c r="B47" s="24" t="s">
        <v>161</v>
      </c>
      <c r="C47" s="58" t="s">
        <v>1752</v>
      </c>
      <c r="D47" s="58" t="s">
        <v>1516</v>
      </c>
      <c r="E47" s="58" t="s">
        <v>1523</v>
      </c>
      <c r="F47" s="58" t="s">
        <v>1761</v>
      </c>
      <c r="G47" s="84">
        <v>9</v>
      </c>
      <c r="H47" s="58" t="s">
        <v>1762</v>
      </c>
      <c r="I47" s="564" t="s">
        <v>649</v>
      </c>
      <c r="J47" s="58" t="s">
        <v>1763</v>
      </c>
      <c r="K47" s="616" t="s">
        <v>1764</v>
      </c>
      <c r="L47" s="605"/>
      <c r="M47" s="605"/>
      <c r="N47" s="605"/>
      <c r="O47" s="605"/>
      <c r="P47" s="605"/>
      <c r="Q47" s="58" t="s">
        <v>1765</v>
      </c>
      <c r="R47" s="63"/>
      <c r="S47" s="63"/>
      <c r="T47" s="63"/>
      <c r="U47" s="63"/>
      <c r="V47" s="63"/>
      <c r="W47" s="63"/>
      <c r="X47" s="63"/>
      <c r="Y47" s="63"/>
      <c r="Z47" s="63"/>
      <c r="AA47" s="72"/>
      <c r="AB47" s="72"/>
      <c r="AC47" s="72"/>
      <c r="AD47" s="72"/>
      <c r="AE47" s="72"/>
      <c r="AF47" s="72"/>
      <c r="AG47" s="72"/>
      <c r="AH47" s="72"/>
      <c r="AI47" s="72"/>
      <c r="AJ47" s="72"/>
      <c r="AK47" s="72"/>
      <c r="AL47" s="72"/>
      <c r="AM47" s="72"/>
      <c r="AN47" s="72"/>
    </row>
    <row r="48" spans="1:40" ht="13">
      <c r="A48" s="24">
        <v>47</v>
      </c>
      <c r="B48" s="24" t="s">
        <v>162</v>
      </c>
      <c r="C48" s="58" t="s">
        <v>1752</v>
      </c>
      <c r="D48" s="58" t="s">
        <v>1516</v>
      </c>
      <c r="E48" s="63"/>
      <c r="F48" s="63"/>
      <c r="G48" s="84">
        <v>1</v>
      </c>
      <c r="H48" s="63"/>
      <c r="I48" s="564" t="s">
        <v>649</v>
      </c>
      <c r="J48" s="58" t="s">
        <v>1766</v>
      </c>
      <c r="K48" s="616" t="s">
        <v>1767</v>
      </c>
      <c r="L48" s="605"/>
      <c r="M48" s="605"/>
      <c r="N48" s="605"/>
      <c r="O48" s="605"/>
      <c r="P48" s="605"/>
      <c r="Q48" s="58" t="s">
        <v>1765</v>
      </c>
      <c r="R48" s="63"/>
      <c r="S48" s="63"/>
      <c r="T48" s="63"/>
      <c r="U48" s="63"/>
      <c r="V48" s="63"/>
      <c r="W48" s="63"/>
      <c r="X48" s="63"/>
      <c r="Y48" s="63"/>
      <c r="Z48" s="63"/>
      <c r="AA48" s="72"/>
      <c r="AB48" s="72"/>
      <c r="AC48" s="72"/>
      <c r="AD48" s="72"/>
      <c r="AE48" s="72"/>
      <c r="AF48" s="72"/>
      <c r="AG48" s="72"/>
      <c r="AH48" s="72"/>
      <c r="AI48" s="72"/>
      <c r="AJ48" s="72"/>
      <c r="AK48" s="72"/>
      <c r="AL48" s="72"/>
      <c r="AM48" s="72"/>
      <c r="AN48" s="72"/>
    </row>
    <row r="49" spans="1:40" ht="13">
      <c r="A49" s="24">
        <v>48</v>
      </c>
      <c r="B49" s="24" t="s">
        <v>119</v>
      </c>
      <c r="C49" s="58" t="s">
        <v>1768</v>
      </c>
      <c r="D49" s="58" t="s">
        <v>1516</v>
      </c>
      <c r="E49" s="58" t="s">
        <v>1523</v>
      </c>
      <c r="F49" s="58" t="s">
        <v>1769</v>
      </c>
      <c r="G49" s="84">
        <v>17</v>
      </c>
      <c r="H49" s="58" t="s">
        <v>1770</v>
      </c>
      <c r="I49" s="564" t="s">
        <v>1771</v>
      </c>
      <c r="J49" s="58" t="s">
        <v>1772</v>
      </c>
      <c r="K49" s="617" t="s">
        <v>1773</v>
      </c>
      <c r="L49" s="605"/>
      <c r="M49" s="605"/>
      <c r="N49" s="605"/>
      <c r="O49" s="63"/>
      <c r="P49" s="63"/>
      <c r="Q49" s="63"/>
      <c r="R49" s="63"/>
      <c r="S49" s="63"/>
      <c r="T49" s="63"/>
      <c r="U49" s="63"/>
      <c r="V49" s="63"/>
      <c r="W49" s="63"/>
      <c r="X49" s="63"/>
      <c r="Y49" s="63"/>
      <c r="Z49" s="63"/>
      <c r="AA49" s="72"/>
      <c r="AB49" s="72"/>
      <c r="AC49" s="72"/>
      <c r="AD49" s="72"/>
      <c r="AE49" s="72"/>
      <c r="AF49" s="72"/>
      <c r="AG49" s="72"/>
      <c r="AH49" s="72"/>
      <c r="AI49" s="72"/>
      <c r="AJ49" s="72"/>
      <c r="AK49" s="72"/>
      <c r="AL49" s="72"/>
      <c r="AM49" s="72"/>
      <c r="AN49" s="72"/>
    </row>
    <row r="50" spans="1:40" ht="13">
      <c r="A50" s="24">
        <v>49</v>
      </c>
      <c r="B50" s="24" t="s">
        <v>168</v>
      </c>
      <c r="C50" s="58" t="s">
        <v>1774</v>
      </c>
      <c r="D50" s="58" t="s">
        <v>1516</v>
      </c>
      <c r="E50" s="58" t="s">
        <v>1523</v>
      </c>
      <c r="F50" s="68" t="s">
        <v>1775</v>
      </c>
      <c r="G50" s="84">
        <v>8</v>
      </c>
      <c r="H50" s="58" t="s">
        <v>1776</v>
      </c>
      <c r="I50" s="101">
        <v>44108</v>
      </c>
      <c r="J50" s="58" t="s">
        <v>1777</v>
      </c>
      <c r="K50" s="618" t="s">
        <v>1778</v>
      </c>
      <c r="L50" s="605"/>
      <c r="M50" s="605"/>
      <c r="N50" s="605"/>
      <c r="O50" s="605"/>
      <c r="P50" s="63"/>
      <c r="Q50" s="63"/>
      <c r="R50" s="63"/>
      <c r="S50" s="63"/>
      <c r="T50" s="63"/>
      <c r="U50" s="63"/>
      <c r="V50" s="63"/>
      <c r="W50" s="63"/>
      <c r="X50" s="63"/>
      <c r="Y50" s="63"/>
      <c r="Z50" s="63"/>
      <c r="AA50" s="72"/>
      <c r="AB50" s="72"/>
      <c r="AC50" s="72"/>
      <c r="AD50" s="72"/>
      <c r="AE50" s="72"/>
      <c r="AF50" s="72"/>
      <c r="AG50" s="72"/>
      <c r="AH50" s="72"/>
      <c r="AI50" s="72"/>
      <c r="AJ50" s="72"/>
      <c r="AK50" s="72"/>
      <c r="AL50" s="72"/>
      <c r="AM50" s="72"/>
      <c r="AN50" s="72"/>
    </row>
    <row r="51" spans="1:40" ht="13">
      <c r="A51" s="24">
        <v>50</v>
      </c>
      <c r="B51" s="24" t="s">
        <v>170</v>
      </c>
      <c r="C51" s="58" t="s">
        <v>1779</v>
      </c>
      <c r="D51" s="58" t="s">
        <v>1626</v>
      </c>
      <c r="E51" s="58" t="s">
        <v>1780</v>
      </c>
      <c r="F51" s="68" t="s">
        <v>1781</v>
      </c>
      <c r="G51" s="84">
        <v>1</v>
      </c>
      <c r="H51" s="114">
        <v>43930</v>
      </c>
      <c r="I51" s="564" t="s">
        <v>1706</v>
      </c>
      <c r="J51" s="58" t="s">
        <v>1782</v>
      </c>
      <c r="K51" s="618" t="s">
        <v>1783</v>
      </c>
      <c r="L51" s="605"/>
      <c r="M51" s="605"/>
      <c r="N51" s="605"/>
      <c r="O51" s="63"/>
      <c r="P51" s="63"/>
      <c r="Q51" s="63"/>
      <c r="R51" s="63"/>
      <c r="S51" s="63"/>
      <c r="T51" s="63"/>
      <c r="U51" s="63"/>
      <c r="V51" s="63"/>
      <c r="W51" s="63"/>
      <c r="X51" s="63"/>
      <c r="Y51" s="63"/>
      <c r="Z51" s="63"/>
      <c r="AA51" s="72"/>
      <c r="AB51" s="72"/>
      <c r="AC51" s="72"/>
      <c r="AD51" s="72"/>
      <c r="AE51" s="72"/>
      <c r="AF51" s="72"/>
      <c r="AG51" s="72"/>
      <c r="AH51" s="72"/>
      <c r="AI51" s="72"/>
      <c r="AJ51" s="72"/>
      <c r="AK51" s="72"/>
      <c r="AL51" s="72"/>
      <c r="AM51" s="72"/>
      <c r="AN51" s="72"/>
    </row>
    <row r="52" spans="1:40" ht="13">
      <c r="A52" s="24">
        <v>51</v>
      </c>
      <c r="B52" s="24" t="s">
        <v>171</v>
      </c>
      <c r="C52" s="58" t="s">
        <v>1784</v>
      </c>
      <c r="D52" s="58" t="s">
        <v>1785</v>
      </c>
      <c r="E52" s="58" t="s">
        <v>1786</v>
      </c>
      <c r="F52" s="58" t="s">
        <v>1787</v>
      </c>
      <c r="G52" s="84">
        <v>1</v>
      </c>
      <c r="H52" s="58" t="s">
        <v>1788</v>
      </c>
      <c r="I52" s="564" t="s">
        <v>1789</v>
      </c>
      <c r="J52" s="68" t="s">
        <v>1790</v>
      </c>
      <c r="K52" s="621" t="s">
        <v>1791</v>
      </c>
      <c r="L52" s="605"/>
      <c r="M52" s="605"/>
      <c r="N52" s="605"/>
      <c r="O52" s="63"/>
      <c r="P52" s="63"/>
      <c r="Q52" s="63"/>
      <c r="R52" s="63"/>
      <c r="S52" s="63"/>
      <c r="T52" s="63"/>
      <c r="U52" s="63"/>
      <c r="V52" s="63"/>
      <c r="W52" s="63"/>
      <c r="X52" s="63"/>
      <c r="Y52" s="63"/>
      <c r="Z52" s="63"/>
      <c r="AA52" s="72"/>
      <c r="AB52" s="72"/>
      <c r="AC52" s="72"/>
      <c r="AD52" s="72"/>
      <c r="AE52" s="72"/>
      <c r="AF52" s="72"/>
      <c r="AG52" s="72"/>
      <c r="AH52" s="72"/>
      <c r="AI52" s="72"/>
      <c r="AJ52" s="72"/>
      <c r="AK52" s="72"/>
      <c r="AL52" s="72"/>
      <c r="AM52" s="72"/>
      <c r="AN52" s="72"/>
    </row>
    <row r="53" spans="1:40" ht="13">
      <c r="A53" s="24">
        <v>52</v>
      </c>
      <c r="B53" s="24" t="s">
        <v>172</v>
      </c>
      <c r="C53" s="58" t="s">
        <v>1680</v>
      </c>
      <c r="D53" s="58" t="s">
        <v>1516</v>
      </c>
      <c r="E53" s="58" t="s">
        <v>1523</v>
      </c>
      <c r="F53" s="58" t="s">
        <v>1769</v>
      </c>
      <c r="G53" s="84">
        <v>18</v>
      </c>
      <c r="H53" s="58" t="s">
        <v>1792</v>
      </c>
      <c r="I53" s="101">
        <v>44169</v>
      </c>
      <c r="J53" s="58" t="s">
        <v>1793</v>
      </c>
      <c r="K53" s="624" t="s">
        <v>1794</v>
      </c>
      <c r="L53" s="605"/>
      <c r="M53" s="605"/>
      <c r="N53" s="605"/>
      <c r="O53" s="63"/>
      <c r="P53" s="63"/>
      <c r="Q53" s="63"/>
      <c r="R53" s="63"/>
      <c r="S53" s="63"/>
      <c r="T53" s="63"/>
      <c r="U53" s="63"/>
      <c r="V53" s="63"/>
      <c r="W53" s="63"/>
      <c r="X53" s="63"/>
      <c r="Y53" s="63"/>
      <c r="Z53" s="63"/>
      <c r="AA53" s="72"/>
      <c r="AB53" s="72"/>
      <c r="AC53" s="72"/>
      <c r="AD53" s="72"/>
      <c r="AE53" s="72"/>
      <c r="AF53" s="72"/>
      <c r="AG53" s="72"/>
      <c r="AH53" s="72"/>
      <c r="AI53" s="72"/>
      <c r="AJ53" s="72"/>
      <c r="AK53" s="72"/>
      <c r="AL53" s="72"/>
      <c r="AM53" s="72"/>
      <c r="AN53" s="72"/>
    </row>
    <row r="54" spans="1:40" ht="13">
      <c r="A54" s="24">
        <v>53</v>
      </c>
      <c r="B54" s="24" t="s">
        <v>174</v>
      </c>
      <c r="C54" s="58" t="s">
        <v>1795</v>
      </c>
      <c r="D54" s="58" t="s">
        <v>1516</v>
      </c>
      <c r="E54" s="58" t="s">
        <v>1535</v>
      </c>
      <c r="F54" s="58" t="s">
        <v>1796</v>
      </c>
      <c r="G54" s="84">
        <v>3</v>
      </c>
      <c r="H54" s="58" t="s">
        <v>1797</v>
      </c>
      <c r="I54" s="564" t="s">
        <v>1552</v>
      </c>
      <c r="J54" s="68" t="s">
        <v>1798</v>
      </c>
      <c r="K54" s="621" t="s">
        <v>1799</v>
      </c>
      <c r="L54" s="605"/>
      <c r="M54" s="605"/>
      <c r="N54" s="605"/>
      <c r="O54" s="62"/>
      <c r="P54" s="65"/>
      <c r="Q54" s="65"/>
      <c r="R54" s="65"/>
      <c r="S54" s="65"/>
      <c r="T54" s="65"/>
      <c r="U54" s="65"/>
      <c r="V54" s="65"/>
      <c r="W54" s="63"/>
      <c r="X54" s="63"/>
      <c r="Y54" s="63"/>
      <c r="Z54" s="63"/>
      <c r="AA54" s="72"/>
      <c r="AB54" s="72"/>
      <c r="AC54" s="72"/>
      <c r="AD54" s="72"/>
      <c r="AE54" s="72"/>
      <c r="AF54" s="72"/>
      <c r="AG54" s="72"/>
      <c r="AH54" s="72"/>
      <c r="AI54" s="72"/>
      <c r="AJ54" s="72"/>
      <c r="AK54" s="72"/>
      <c r="AL54" s="72"/>
      <c r="AM54" s="72"/>
      <c r="AN54" s="72"/>
    </row>
    <row r="55" spans="1:40" ht="13">
      <c r="A55" s="24">
        <v>54</v>
      </c>
      <c r="B55" s="24" t="s">
        <v>175</v>
      </c>
      <c r="C55" s="58" t="s">
        <v>1654</v>
      </c>
      <c r="D55" s="58" t="s">
        <v>1516</v>
      </c>
      <c r="E55" s="58" t="s">
        <v>1800</v>
      </c>
      <c r="F55" s="68" t="s">
        <v>1801</v>
      </c>
      <c r="G55" s="84">
        <v>21</v>
      </c>
      <c r="H55" s="58" t="s">
        <v>1802</v>
      </c>
      <c r="I55" s="564" t="s">
        <v>1574</v>
      </c>
      <c r="J55" s="68" t="s">
        <v>1803</v>
      </c>
      <c r="K55" s="617" t="s">
        <v>1804</v>
      </c>
      <c r="L55" s="605"/>
      <c r="M55" s="605"/>
      <c r="N55" s="605"/>
      <c r="O55" s="605"/>
      <c r="P55" s="605"/>
      <c r="Q55" s="605"/>
      <c r="R55" s="605"/>
      <c r="S55" s="605"/>
      <c r="T55" s="605"/>
      <c r="U55" s="605"/>
      <c r="V55" s="605"/>
      <c r="W55" s="605"/>
      <c r="X55" s="605"/>
      <c r="Y55" s="605"/>
      <c r="Z55" s="605"/>
      <c r="AA55" s="152" t="s">
        <v>3003</v>
      </c>
      <c r="AB55" s="150" t="s">
        <v>3004</v>
      </c>
      <c r="AC55" s="65"/>
      <c r="AD55" s="65"/>
      <c r="AE55" s="65"/>
      <c r="AF55" s="65"/>
      <c r="AG55" s="65"/>
      <c r="AH55" s="65"/>
      <c r="AI55" s="65"/>
      <c r="AJ55" s="65"/>
      <c r="AK55" s="65"/>
      <c r="AL55" s="65"/>
      <c r="AM55" s="65"/>
      <c r="AN55" s="65"/>
    </row>
    <row r="56" spans="1:40" ht="13">
      <c r="A56" s="24">
        <v>55</v>
      </c>
      <c r="B56" s="24" t="s">
        <v>177</v>
      </c>
      <c r="C56" s="58" t="s">
        <v>1680</v>
      </c>
      <c r="D56" s="58" t="s">
        <v>1516</v>
      </c>
      <c r="E56" s="58" t="s">
        <v>1523</v>
      </c>
      <c r="F56" s="58" t="s">
        <v>1805</v>
      </c>
      <c r="G56" s="84">
        <v>33</v>
      </c>
      <c r="H56" s="58" t="s">
        <v>1806</v>
      </c>
      <c r="I56" s="564" t="s">
        <v>1771</v>
      </c>
      <c r="J56" s="68" t="s">
        <v>1807</v>
      </c>
      <c r="K56" s="617" t="s">
        <v>1808</v>
      </c>
      <c r="L56" s="605"/>
      <c r="M56" s="605"/>
      <c r="N56" s="605"/>
      <c r="O56" s="605"/>
      <c r="P56" s="63"/>
      <c r="Q56" s="63"/>
      <c r="R56" s="63"/>
      <c r="S56" s="63"/>
      <c r="T56" s="63"/>
      <c r="U56" s="63"/>
      <c r="V56" s="63"/>
      <c r="W56" s="63"/>
      <c r="X56" s="63"/>
      <c r="Y56" s="63"/>
      <c r="Z56" s="63"/>
      <c r="AA56" s="72"/>
      <c r="AB56" s="72"/>
      <c r="AC56" s="72"/>
      <c r="AD56" s="72"/>
      <c r="AE56" s="72"/>
      <c r="AF56" s="72"/>
      <c r="AG56" s="72"/>
      <c r="AH56" s="72"/>
      <c r="AI56" s="72"/>
      <c r="AJ56" s="72"/>
      <c r="AK56" s="72"/>
      <c r="AL56" s="72"/>
      <c r="AM56" s="72"/>
      <c r="AN56" s="72"/>
    </row>
    <row r="57" spans="1:40" ht="13">
      <c r="A57" s="24">
        <v>56</v>
      </c>
      <c r="B57" s="24" t="s">
        <v>181</v>
      </c>
      <c r="C57" s="58" t="s">
        <v>1809</v>
      </c>
      <c r="D57" s="58" t="s">
        <v>1810</v>
      </c>
      <c r="E57" s="58" t="s">
        <v>1811</v>
      </c>
      <c r="F57" s="58" t="s">
        <v>1812</v>
      </c>
      <c r="G57" s="84">
        <v>1</v>
      </c>
      <c r="H57" s="58" t="s">
        <v>1813</v>
      </c>
      <c r="I57" s="101">
        <v>43986</v>
      </c>
      <c r="J57" s="68" t="s">
        <v>1814</v>
      </c>
      <c r="K57" s="617" t="s">
        <v>1815</v>
      </c>
      <c r="L57" s="605"/>
      <c r="M57" s="605"/>
      <c r="N57" s="605"/>
      <c r="O57" s="605"/>
      <c r="P57" s="63"/>
      <c r="Q57" s="63"/>
      <c r="R57" s="63"/>
      <c r="S57" s="63"/>
      <c r="T57" s="63"/>
      <c r="U57" s="63"/>
      <c r="V57" s="63"/>
      <c r="W57" s="63"/>
      <c r="X57" s="63"/>
      <c r="Y57" s="63"/>
      <c r="Z57" s="63"/>
      <c r="AA57" s="72"/>
      <c r="AB57" s="72"/>
      <c r="AC57" s="72"/>
      <c r="AD57" s="72"/>
      <c r="AE57" s="72"/>
      <c r="AF57" s="72"/>
      <c r="AG57" s="72"/>
      <c r="AH57" s="72"/>
      <c r="AI57" s="72"/>
      <c r="AJ57" s="72"/>
      <c r="AK57" s="72"/>
      <c r="AL57" s="72"/>
      <c r="AM57" s="72"/>
      <c r="AN57" s="72"/>
    </row>
    <row r="58" spans="1:40" ht="13">
      <c r="A58" s="24">
        <v>57</v>
      </c>
      <c r="B58" s="24" t="s">
        <v>182</v>
      </c>
      <c r="C58" s="58" t="s">
        <v>1816</v>
      </c>
      <c r="D58" s="58" t="s">
        <v>1817</v>
      </c>
      <c r="E58" s="58" t="s">
        <v>1818</v>
      </c>
      <c r="F58" s="58" t="s">
        <v>1819</v>
      </c>
      <c r="G58" s="84">
        <v>1</v>
      </c>
      <c r="H58" s="101">
        <v>43865</v>
      </c>
      <c r="I58" s="564" t="s">
        <v>1820</v>
      </c>
      <c r="J58" s="68" t="s">
        <v>1821</v>
      </c>
      <c r="K58" s="623" t="s">
        <v>1822</v>
      </c>
      <c r="L58" s="605"/>
      <c r="M58" s="605"/>
      <c r="N58" s="605"/>
      <c r="O58" s="605"/>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row>
    <row r="59" spans="1:40" ht="13">
      <c r="A59" s="24">
        <v>58</v>
      </c>
      <c r="B59" s="24" t="s">
        <v>184</v>
      </c>
      <c r="C59" s="58" t="s">
        <v>1595</v>
      </c>
      <c r="D59" s="58" t="s">
        <v>1516</v>
      </c>
      <c r="E59" s="58" t="s">
        <v>1823</v>
      </c>
      <c r="F59" s="58" t="s">
        <v>1824</v>
      </c>
      <c r="G59" s="84">
        <v>1</v>
      </c>
      <c r="H59" s="101">
        <v>44137</v>
      </c>
      <c r="I59" s="564" t="s">
        <v>1825</v>
      </c>
      <c r="J59" s="68" t="s">
        <v>1826</v>
      </c>
      <c r="K59" s="618" t="s">
        <v>1827</v>
      </c>
      <c r="L59" s="605"/>
      <c r="M59" s="605"/>
      <c r="N59" s="605"/>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row>
    <row r="60" spans="1:40" ht="13">
      <c r="A60" s="24">
        <v>59</v>
      </c>
      <c r="B60" s="24" t="s">
        <v>187</v>
      </c>
      <c r="C60" s="58" t="s">
        <v>1828</v>
      </c>
      <c r="D60" s="58" t="s">
        <v>1516</v>
      </c>
      <c r="E60" s="58" t="s">
        <v>1523</v>
      </c>
      <c r="F60" s="68" t="s">
        <v>1715</v>
      </c>
      <c r="G60" s="84">
        <v>10</v>
      </c>
      <c r="H60" s="58" t="s">
        <v>1829</v>
      </c>
      <c r="I60" s="101">
        <v>44108</v>
      </c>
      <c r="J60" s="68" t="s">
        <v>1830</v>
      </c>
      <c r="K60" s="621" t="s">
        <v>1831</v>
      </c>
      <c r="L60" s="605"/>
      <c r="M60" s="605"/>
      <c r="N60" s="605"/>
      <c r="O60" s="605"/>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row>
    <row r="61" spans="1:40" ht="13">
      <c r="A61" s="24">
        <v>60</v>
      </c>
      <c r="B61" s="24" t="s">
        <v>192</v>
      </c>
      <c r="C61" s="58" t="s">
        <v>1832</v>
      </c>
      <c r="D61" s="58" t="s">
        <v>1516</v>
      </c>
      <c r="E61" s="58" t="s">
        <v>1523</v>
      </c>
      <c r="F61" s="68" t="s">
        <v>1833</v>
      </c>
      <c r="G61" s="84">
        <v>1</v>
      </c>
      <c r="H61" s="115">
        <v>43850</v>
      </c>
      <c r="I61" s="564" t="s">
        <v>1552</v>
      </c>
      <c r="J61" s="68" t="s">
        <v>1834</v>
      </c>
      <c r="K61" s="621" t="s">
        <v>1835</v>
      </c>
      <c r="L61" s="605"/>
      <c r="M61" s="605"/>
      <c r="N61" s="605"/>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row>
    <row r="62" spans="1:40" ht="13">
      <c r="A62" s="24">
        <v>61</v>
      </c>
      <c r="B62" s="24" t="s">
        <v>193</v>
      </c>
      <c r="C62" s="58" t="s">
        <v>1836</v>
      </c>
      <c r="D62" s="58" t="s">
        <v>1655</v>
      </c>
      <c r="E62" s="58" t="s">
        <v>1837</v>
      </c>
      <c r="F62" s="58" t="s">
        <v>1838</v>
      </c>
      <c r="G62" s="84">
        <v>1</v>
      </c>
      <c r="H62" s="58" t="s">
        <v>1839</v>
      </c>
      <c r="I62" s="564" t="s">
        <v>1789</v>
      </c>
      <c r="J62" s="58" t="s">
        <v>1840</v>
      </c>
      <c r="K62" s="621" t="s">
        <v>1841</v>
      </c>
      <c r="L62" s="605"/>
      <c r="M62" s="605"/>
      <c r="N62" s="605"/>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row>
    <row r="63" spans="1:40" ht="13">
      <c r="A63" s="24">
        <v>62</v>
      </c>
      <c r="B63" s="24" t="s">
        <v>199</v>
      </c>
      <c r="C63" s="58" t="s">
        <v>1842</v>
      </c>
      <c r="D63" s="58" t="s">
        <v>1725</v>
      </c>
      <c r="E63" s="58" t="s">
        <v>1843</v>
      </c>
      <c r="F63" s="58" t="s">
        <v>1844</v>
      </c>
      <c r="G63" s="84">
        <v>2</v>
      </c>
      <c r="H63" s="63"/>
      <c r="I63" s="101">
        <v>43894</v>
      </c>
      <c r="J63" s="58" t="s">
        <v>1845</v>
      </c>
      <c r="K63" s="621" t="s">
        <v>1846</v>
      </c>
      <c r="L63" s="605"/>
      <c r="M63" s="605"/>
      <c r="N63" s="605"/>
      <c r="O63" s="605"/>
      <c r="P63" s="605"/>
      <c r="Q63" s="605"/>
      <c r="R63" s="605"/>
      <c r="S63" s="605"/>
      <c r="T63" s="605"/>
      <c r="U63" s="605"/>
      <c r="V63" s="605"/>
      <c r="W63" s="63"/>
      <c r="X63" s="63"/>
      <c r="Y63" s="63"/>
      <c r="Z63" s="63"/>
      <c r="AA63" s="63"/>
      <c r="AB63" s="63"/>
      <c r="AC63" s="63"/>
      <c r="AD63" s="63"/>
      <c r="AE63" s="63"/>
      <c r="AF63" s="63"/>
      <c r="AG63" s="63"/>
      <c r="AH63" s="63"/>
      <c r="AI63" s="63"/>
      <c r="AJ63" s="63"/>
      <c r="AK63" s="63"/>
      <c r="AL63" s="63"/>
      <c r="AM63" s="63"/>
      <c r="AN63" s="63"/>
    </row>
    <row r="64" spans="1:40" ht="13">
      <c r="A64" s="24">
        <v>63</v>
      </c>
      <c r="B64" s="24" t="s">
        <v>201</v>
      </c>
      <c r="C64" s="58" t="s">
        <v>1847</v>
      </c>
      <c r="D64" s="58" t="s">
        <v>1516</v>
      </c>
      <c r="E64" s="58" t="s">
        <v>1523</v>
      </c>
      <c r="F64" s="58" t="s">
        <v>1848</v>
      </c>
      <c r="G64" s="84">
        <v>7</v>
      </c>
      <c r="H64" s="58" t="s">
        <v>1849</v>
      </c>
      <c r="I64" s="564" t="s">
        <v>1825</v>
      </c>
      <c r="J64" s="58" t="s">
        <v>1850</v>
      </c>
      <c r="K64" s="621" t="s">
        <v>1851</v>
      </c>
      <c r="L64" s="605"/>
      <c r="M64" s="605"/>
      <c r="N64" s="605"/>
      <c r="O64" s="605"/>
      <c r="P64" s="605"/>
      <c r="Q64" s="605"/>
      <c r="R64" s="605"/>
      <c r="S64" s="63"/>
      <c r="T64" s="63"/>
      <c r="U64" s="63"/>
      <c r="V64" s="63"/>
      <c r="W64" s="63"/>
      <c r="X64" s="63"/>
      <c r="Y64" s="63"/>
      <c r="Z64" s="63"/>
      <c r="AA64" s="63"/>
      <c r="AB64" s="63"/>
      <c r="AC64" s="63"/>
      <c r="AD64" s="63"/>
      <c r="AE64" s="63"/>
      <c r="AF64" s="63"/>
      <c r="AG64" s="63"/>
      <c r="AH64" s="63"/>
      <c r="AI64" s="63"/>
      <c r="AJ64" s="63"/>
      <c r="AK64" s="63"/>
      <c r="AL64" s="63"/>
      <c r="AM64" s="63"/>
      <c r="AN64" s="63"/>
    </row>
    <row r="65" spans="1:40" ht="13">
      <c r="A65" s="24">
        <v>64</v>
      </c>
      <c r="B65" s="24" t="s">
        <v>205</v>
      </c>
      <c r="C65" s="58" t="s">
        <v>1842</v>
      </c>
      <c r="D65" s="58" t="s">
        <v>1516</v>
      </c>
      <c r="E65" s="58" t="s">
        <v>1852</v>
      </c>
      <c r="F65" s="58" t="s">
        <v>1853</v>
      </c>
      <c r="G65" s="84">
        <v>116</v>
      </c>
      <c r="H65" s="58" t="s">
        <v>1854</v>
      </c>
      <c r="I65" s="564" t="s">
        <v>1820</v>
      </c>
      <c r="J65" s="58" t="s">
        <v>1855</v>
      </c>
      <c r="K65" s="621" t="s">
        <v>1856</v>
      </c>
      <c r="L65" s="605"/>
      <c r="M65" s="605"/>
      <c r="N65" s="605"/>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row>
    <row r="66" spans="1:40" ht="13">
      <c r="A66" s="24">
        <v>65</v>
      </c>
      <c r="B66" s="24" t="s">
        <v>208</v>
      </c>
      <c r="C66" s="58" t="s">
        <v>1637</v>
      </c>
      <c r="D66" s="58" t="s">
        <v>1655</v>
      </c>
      <c r="E66" s="58" t="s">
        <v>1857</v>
      </c>
      <c r="F66" s="58" t="s">
        <v>1858</v>
      </c>
      <c r="G66" s="84">
        <v>4</v>
      </c>
      <c r="H66" s="58" t="s">
        <v>1859</v>
      </c>
      <c r="I66" s="564" t="s">
        <v>1860</v>
      </c>
      <c r="J66" s="58" t="s">
        <v>1861</v>
      </c>
      <c r="K66" s="618" t="s">
        <v>1862</v>
      </c>
      <c r="L66" s="605"/>
      <c r="M66" s="605"/>
      <c r="N66" s="605"/>
      <c r="O66" s="605"/>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row>
    <row r="67" spans="1:40" ht="13">
      <c r="A67" s="24">
        <v>66</v>
      </c>
      <c r="B67" s="24" t="s">
        <v>210</v>
      </c>
      <c r="C67" s="58" t="s">
        <v>1863</v>
      </c>
      <c r="D67" s="58" t="s">
        <v>1516</v>
      </c>
      <c r="E67" s="58" t="s">
        <v>1523</v>
      </c>
      <c r="F67" s="58" t="s">
        <v>1864</v>
      </c>
      <c r="G67" s="84">
        <v>5</v>
      </c>
      <c r="H67" s="58" t="s">
        <v>1865</v>
      </c>
      <c r="I67" s="564" t="s">
        <v>659</v>
      </c>
      <c r="J67" s="68" t="s">
        <v>1866</v>
      </c>
      <c r="K67" s="110" t="s">
        <v>1867</v>
      </c>
      <c r="L67" s="63"/>
      <c r="M67" s="63"/>
      <c r="N67" s="63"/>
      <c r="O67" s="63"/>
      <c r="P67" s="63"/>
      <c r="Q67" s="63"/>
      <c r="R67" s="63"/>
      <c r="S67" s="63"/>
      <c r="T67" s="63"/>
      <c r="U67" s="63"/>
      <c r="V67" s="63"/>
      <c r="W67" s="63"/>
      <c r="X67" s="63"/>
      <c r="Y67" s="63"/>
      <c r="Z67" s="63"/>
      <c r="AA67" s="72"/>
      <c r="AB67" s="72"/>
      <c r="AC67" s="72"/>
      <c r="AD67" s="72"/>
      <c r="AE67" s="72"/>
      <c r="AF67" s="72"/>
      <c r="AG67" s="72"/>
      <c r="AH67" s="72"/>
      <c r="AI67" s="72"/>
      <c r="AJ67" s="72"/>
      <c r="AK67" s="72"/>
      <c r="AL67" s="72"/>
      <c r="AM67" s="72"/>
      <c r="AN67" s="72"/>
    </row>
    <row r="68" spans="1:40" ht="13">
      <c r="A68" s="24">
        <v>67</v>
      </c>
      <c r="B68" s="24" t="s">
        <v>212</v>
      </c>
      <c r="C68" s="58" t="s">
        <v>1685</v>
      </c>
      <c r="D68" s="58" t="s">
        <v>1725</v>
      </c>
      <c r="E68" s="58" t="s">
        <v>1868</v>
      </c>
      <c r="F68" s="58" t="s">
        <v>1869</v>
      </c>
      <c r="G68" s="84">
        <v>1</v>
      </c>
      <c r="H68" s="58" t="s">
        <v>676</v>
      </c>
      <c r="I68" s="101">
        <v>44169</v>
      </c>
      <c r="J68" s="68" t="s">
        <v>1870</v>
      </c>
      <c r="K68" s="110" t="s">
        <v>1871</v>
      </c>
      <c r="L68" s="63"/>
      <c r="M68" s="63"/>
      <c r="N68" s="63"/>
      <c r="O68" s="63"/>
      <c r="P68" s="63"/>
      <c r="Q68" s="63"/>
      <c r="R68" s="63"/>
      <c r="S68" s="63"/>
      <c r="T68" s="63"/>
      <c r="U68" s="63"/>
      <c r="V68" s="63"/>
      <c r="W68" s="63"/>
      <c r="X68" s="63"/>
      <c r="Y68" s="63"/>
      <c r="Z68" s="63"/>
      <c r="AA68" s="72"/>
      <c r="AB68" s="72"/>
      <c r="AC68" s="72"/>
      <c r="AD68" s="72"/>
      <c r="AE68" s="72"/>
      <c r="AF68" s="72"/>
      <c r="AG68" s="72"/>
      <c r="AH68" s="72"/>
      <c r="AI68" s="72"/>
      <c r="AJ68" s="72"/>
      <c r="AK68" s="72"/>
      <c r="AL68" s="72"/>
      <c r="AM68" s="72"/>
      <c r="AN68" s="72"/>
    </row>
    <row r="69" spans="1:40" ht="13">
      <c r="A69" s="24">
        <v>68</v>
      </c>
      <c r="B69" s="24" t="s">
        <v>76</v>
      </c>
      <c r="C69" s="58" t="s">
        <v>1571</v>
      </c>
      <c r="D69" s="58" t="s">
        <v>1516</v>
      </c>
      <c r="E69" s="58" t="s">
        <v>1523</v>
      </c>
      <c r="F69" s="58" t="s">
        <v>1872</v>
      </c>
      <c r="G69" s="84">
        <v>2</v>
      </c>
      <c r="H69" s="109">
        <v>43873</v>
      </c>
      <c r="I69" s="564" t="s">
        <v>660</v>
      </c>
      <c r="J69" s="68" t="s">
        <v>1873</v>
      </c>
      <c r="K69" s="621" t="s">
        <v>1874</v>
      </c>
      <c r="L69" s="605"/>
      <c r="M69" s="605"/>
      <c r="N69" s="605"/>
      <c r="O69" s="605"/>
      <c r="P69" s="63"/>
      <c r="Q69" s="63"/>
      <c r="R69" s="63"/>
      <c r="S69" s="63"/>
      <c r="T69" s="63"/>
      <c r="U69" s="63"/>
      <c r="V69" s="63"/>
      <c r="W69" s="63"/>
      <c r="X69" s="63"/>
      <c r="Y69" s="63"/>
      <c r="Z69" s="63"/>
      <c r="AA69" s="72"/>
      <c r="AB69" s="72"/>
      <c r="AC69" s="72"/>
      <c r="AD69" s="72"/>
      <c r="AE69" s="72"/>
      <c r="AF69" s="72"/>
      <c r="AG69" s="72"/>
      <c r="AH69" s="72"/>
      <c r="AI69" s="72"/>
      <c r="AJ69" s="72"/>
      <c r="AK69" s="72"/>
      <c r="AL69" s="72"/>
      <c r="AM69" s="72"/>
      <c r="AN69" s="72"/>
    </row>
    <row r="70" spans="1:40" ht="13">
      <c r="A70" s="24">
        <v>69</v>
      </c>
      <c r="B70" s="24" t="s">
        <v>218</v>
      </c>
      <c r="C70" s="58" t="s">
        <v>1842</v>
      </c>
      <c r="D70" s="58" t="s">
        <v>1725</v>
      </c>
      <c r="E70" s="58" t="s">
        <v>1726</v>
      </c>
      <c r="F70" s="116" t="s">
        <v>1875</v>
      </c>
      <c r="G70" s="84">
        <v>32</v>
      </c>
      <c r="H70" s="58" t="s">
        <v>1876</v>
      </c>
      <c r="I70" s="564" t="s">
        <v>1877</v>
      </c>
      <c r="J70" s="117" t="s">
        <v>1878</v>
      </c>
      <c r="K70" s="76" t="s">
        <v>1879</v>
      </c>
      <c r="L70" s="63"/>
      <c r="M70" s="63"/>
      <c r="N70" s="63"/>
      <c r="O70" s="63"/>
      <c r="P70" s="63"/>
      <c r="Q70" s="63"/>
      <c r="R70" s="63"/>
      <c r="S70" s="63"/>
      <c r="T70" s="63"/>
      <c r="U70" s="63"/>
      <c r="V70" s="63"/>
      <c r="W70" s="63"/>
      <c r="X70" s="63"/>
      <c r="Y70" s="63"/>
      <c r="Z70" s="63"/>
      <c r="AA70" s="72"/>
      <c r="AB70" s="72"/>
      <c r="AC70" s="72"/>
      <c r="AD70" s="72"/>
      <c r="AE70" s="72"/>
      <c r="AF70" s="72"/>
      <c r="AG70" s="72"/>
      <c r="AH70" s="72"/>
      <c r="AI70" s="72"/>
      <c r="AJ70" s="72"/>
      <c r="AK70" s="72"/>
      <c r="AL70" s="72"/>
      <c r="AM70" s="72"/>
      <c r="AN70" s="72"/>
    </row>
    <row r="71" spans="1:40" ht="13">
      <c r="A71" s="24">
        <v>70</v>
      </c>
      <c r="B71" s="24" t="s">
        <v>220</v>
      </c>
      <c r="C71" s="116" t="s">
        <v>1880</v>
      </c>
      <c r="D71" s="58" t="s">
        <v>1881</v>
      </c>
      <c r="E71" s="58" t="s">
        <v>1882</v>
      </c>
      <c r="F71" s="116" t="s">
        <v>1883</v>
      </c>
      <c r="G71" s="84">
        <v>1</v>
      </c>
      <c r="H71" s="58" t="s">
        <v>1884</v>
      </c>
      <c r="I71" s="564" t="s">
        <v>1885</v>
      </c>
      <c r="J71" s="118" t="s">
        <v>1886</v>
      </c>
      <c r="K71" s="119" t="s">
        <v>1887</v>
      </c>
      <c r="L71" s="63"/>
      <c r="M71" s="63"/>
      <c r="N71" s="63"/>
      <c r="O71" s="63"/>
      <c r="P71" s="63"/>
      <c r="Q71" s="63"/>
      <c r="R71" s="63"/>
      <c r="S71" s="63"/>
      <c r="T71" s="63"/>
      <c r="U71" s="63"/>
      <c r="V71" s="63"/>
      <c r="W71" s="63"/>
      <c r="X71" s="63"/>
      <c r="Y71" s="63"/>
      <c r="Z71" s="63"/>
      <c r="AA71" s="72"/>
      <c r="AB71" s="72"/>
      <c r="AC71" s="72"/>
      <c r="AD71" s="72"/>
      <c r="AE71" s="72"/>
      <c r="AF71" s="72"/>
      <c r="AG71" s="72"/>
      <c r="AH71" s="72"/>
      <c r="AI71" s="72"/>
      <c r="AJ71" s="72"/>
      <c r="AK71" s="72"/>
      <c r="AL71" s="72"/>
      <c r="AM71" s="72"/>
      <c r="AN71" s="72"/>
    </row>
    <row r="72" spans="1:40" ht="13">
      <c r="A72" s="24">
        <v>71</v>
      </c>
      <c r="B72" s="24" t="s">
        <v>221</v>
      </c>
      <c r="C72" s="58" t="s">
        <v>1828</v>
      </c>
      <c r="D72" s="58" t="s">
        <v>1516</v>
      </c>
      <c r="E72" s="58" t="s">
        <v>1523</v>
      </c>
      <c r="F72" s="58" t="s">
        <v>1888</v>
      </c>
      <c r="G72" s="84">
        <v>28</v>
      </c>
      <c r="H72" s="58" t="s">
        <v>1889</v>
      </c>
      <c r="I72" s="564" t="s">
        <v>660</v>
      </c>
      <c r="J72" s="118" t="s">
        <v>1890</v>
      </c>
      <c r="K72" s="119" t="s">
        <v>1891</v>
      </c>
      <c r="L72" s="63"/>
      <c r="M72" s="63"/>
      <c r="N72" s="63"/>
      <c r="O72" s="63"/>
      <c r="P72" s="63"/>
      <c r="Q72" s="63"/>
      <c r="R72" s="63"/>
      <c r="S72" s="63"/>
      <c r="T72" s="63"/>
      <c r="U72" s="63"/>
      <c r="V72" s="63"/>
      <c r="W72" s="63"/>
      <c r="X72" s="63"/>
      <c r="Y72" s="63"/>
      <c r="Z72" s="63"/>
      <c r="AA72" s="72"/>
      <c r="AB72" s="72"/>
      <c r="AC72" s="72"/>
      <c r="AD72" s="72"/>
      <c r="AE72" s="72"/>
      <c r="AF72" s="72"/>
      <c r="AG72" s="72"/>
      <c r="AH72" s="72"/>
      <c r="AI72" s="72"/>
      <c r="AJ72" s="72"/>
      <c r="AK72" s="72"/>
      <c r="AL72" s="72"/>
      <c r="AM72" s="72"/>
      <c r="AN72" s="72"/>
    </row>
    <row r="73" spans="1:40" ht="13">
      <c r="A73" s="24">
        <v>72</v>
      </c>
      <c r="B73" s="24" t="s">
        <v>225</v>
      </c>
      <c r="C73" s="58" t="s">
        <v>1892</v>
      </c>
      <c r="D73" s="58" t="s">
        <v>1516</v>
      </c>
      <c r="E73" s="58" t="s">
        <v>1523</v>
      </c>
      <c r="F73" s="58" t="s">
        <v>1893</v>
      </c>
      <c r="G73" s="84">
        <v>10</v>
      </c>
      <c r="H73" s="58" t="s">
        <v>1894</v>
      </c>
      <c r="I73" s="564" t="s">
        <v>1895</v>
      </c>
      <c r="J73" s="118" t="s">
        <v>1896</v>
      </c>
      <c r="K73" s="119" t="s">
        <v>1897</v>
      </c>
      <c r="L73" s="63"/>
      <c r="M73" s="63"/>
      <c r="N73" s="63"/>
      <c r="O73" s="63"/>
      <c r="P73" s="63"/>
      <c r="Q73" s="63"/>
      <c r="R73" s="63"/>
      <c r="S73" s="63"/>
      <c r="T73" s="63"/>
      <c r="U73" s="63"/>
      <c r="V73" s="63"/>
      <c r="W73" s="63"/>
      <c r="X73" s="63"/>
      <c r="Y73" s="63"/>
      <c r="Z73" s="63"/>
      <c r="AA73" s="72"/>
      <c r="AB73" s="72"/>
      <c r="AC73" s="72"/>
      <c r="AD73" s="72"/>
      <c r="AE73" s="72"/>
      <c r="AF73" s="72"/>
      <c r="AG73" s="72"/>
      <c r="AH73" s="72"/>
      <c r="AI73" s="72"/>
      <c r="AJ73" s="72"/>
      <c r="AK73" s="72"/>
      <c r="AL73" s="72"/>
      <c r="AM73" s="72"/>
      <c r="AN73" s="72"/>
    </row>
    <row r="74" spans="1:40" ht="13">
      <c r="A74" s="24">
        <v>73</v>
      </c>
      <c r="B74" s="24" t="s">
        <v>228</v>
      </c>
      <c r="C74" s="58" t="s">
        <v>1898</v>
      </c>
      <c r="D74" s="58" t="s">
        <v>1655</v>
      </c>
      <c r="E74" s="58" t="s">
        <v>1899</v>
      </c>
      <c r="F74" s="58" t="s">
        <v>1900</v>
      </c>
      <c r="G74" s="84">
        <v>1</v>
      </c>
      <c r="H74" s="58" t="s">
        <v>1901</v>
      </c>
      <c r="I74" s="101">
        <v>43835</v>
      </c>
      <c r="J74" s="58" t="s">
        <v>1902</v>
      </c>
      <c r="K74" s="110" t="s">
        <v>1903</v>
      </c>
      <c r="L74" s="63"/>
      <c r="M74" s="63"/>
      <c r="N74" s="63"/>
      <c r="O74" s="63"/>
      <c r="P74" s="63"/>
      <c r="Q74" s="63"/>
      <c r="R74" s="63"/>
      <c r="S74" s="63"/>
      <c r="T74" s="63"/>
      <c r="U74" s="63"/>
      <c r="V74" s="63"/>
      <c r="W74" s="63"/>
      <c r="X74" s="63"/>
      <c r="Y74" s="63"/>
      <c r="Z74" s="63"/>
      <c r="AA74" s="72"/>
      <c r="AB74" s="72"/>
      <c r="AC74" s="72"/>
      <c r="AD74" s="72"/>
      <c r="AE74" s="72"/>
      <c r="AF74" s="72"/>
      <c r="AG74" s="72"/>
      <c r="AH74" s="72"/>
      <c r="AI74" s="72"/>
      <c r="AJ74" s="72"/>
      <c r="AK74" s="72"/>
      <c r="AL74" s="72"/>
      <c r="AM74" s="72"/>
      <c r="AN74" s="72"/>
    </row>
    <row r="75" spans="1:40" ht="13">
      <c r="A75" s="24">
        <v>74</v>
      </c>
      <c r="B75" s="120" t="s">
        <v>230</v>
      </c>
      <c r="C75" s="58" t="s">
        <v>1904</v>
      </c>
      <c r="D75" s="58" t="s">
        <v>1703</v>
      </c>
      <c r="E75" s="58" t="s">
        <v>1905</v>
      </c>
      <c r="F75" s="117" t="s">
        <v>1906</v>
      </c>
      <c r="G75" s="84">
        <v>9</v>
      </c>
      <c r="H75" s="58" t="s">
        <v>1907</v>
      </c>
      <c r="I75" s="564" t="s">
        <v>1825</v>
      </c>
      <c r="J75" s="117" t="s">
        <v>1908</v>
      </c>
      <c r="K75" s="110" t="s">
        <v>1909</v>
      </c>
      <c r="L75" s="63"/>
      <c r="M75" s="63"/>
      <c r="N75" s="63"/>
      <c r="O75" s="63"/>
      <c r="P75" s="63"/>
      <c r="Q75" s="63"/>
      <c r="R75" s="63"/>
      <c r="S75" s="63"/>
      <c r="T75" s="63"/>
      <c r="U75" s="63"/>
      <c r="V75" s="63"/>
      <c r="W75" s="63"/>
      <c r="X75" s="63"/>
      <c r="Y75" s="63"/>
      <c r="Z75" s="63"/>
      <c r="AA75" s="72"/>
      <c r="AB75" s="72"/>
      <c r="AC75" s="72"/>
      <c r="AD75" s="72"/>
      <c r="AE75" s="72"/>
      <c r="AF75" s="72"/>
      <c r="AG75" s="72"/>
      <c r="AH75" s="72"/>
      <c r="AI75" s="72"/>
      <c r="AJ75" s="72"/>
      <c r="AK75" s="72"/>
      <c r="AL75" s="72"/>
      <c r="AM75" s="72"/>
      <c r="AN75" s="72"/>
    </row>
    <row r="76" spans="1:40" ht="13">
      <c r="A76" s="24">
        <v>75</v>
      </c>
      <c r="B76" s="24" t="s">
        <v>233</v>
      </c>
      <c r="C76" s="58" t="s">
        <v>1842</v>
      </c>
      <c r="D76" s="58" t="s">
        <v>1910</v>
      </c>
      <c r="E76" s="58" t="s">
        <v>1911</v>
      </c>
      <c r="F76" s="58" t="s">
        <v>1912</v>
      </c>
      <c r="G76" s="84">
        <v>1</v>
      </c>
      <c r="H76" s="58" t="s">
        <v>1913</v>
      </c>
      <c r="I76" s="564" t="s">
        <v>1820</v>
      </c>
      <c r="J76" s="58" t="s">
        <v>1914</v>
      </c>
      <c r="K76" s="110" t="s">
        <v>1915</v>
      </c>
      <c r="L76" s="63"/>
      <c r="M76" s="63"/>
      <c r="N76" s="63"/>
      <c r="O76" s="63"/>
      <c r="P76" s="63"/>
      <c r="Q76" s="63"/>
      <c r="R76" s="63"/>
      <c r="S76" s="63"/>
      <c r="T76" s="63"/>
      <c r="U76" s="63"/>
      <c r="V76" s="63"/>
      <c r="W76" s="63"/>
      <c r="X76" s="63"/>
      <c r="Y76" s="63"/>
      <c r="Z76" s="63"/>
      <c r="AA76" s="72"/>
      <c r="AB76" s="72"/>
      <c r="AC76" s="72"/>
      <c r="AD76" s="72"/>
      <c r="AE76" s="72"/>
      <c r="AF76" s="72"/>
      <c r="AG76" s="72"/>
      <c r="AH76" s="72"/>
      <c r="AI76" s="72"/>
      <c r="AJ76" s="72"/>
      <c r="AK76" s="72"/>
      <c r="AL76" s="72"/>
      <c r="AM76" s="72"/>
      <c r="AN76" s="72"/>
    </row>
    <row r="77" spans="1:40" ht="13">
      <c r="A77" s="24">
        <v>76</v>
      </c>
      <c r="B77" s="83" t="s">
        <v>235</v>
      </c>
      <c r="C77" s="58" t="s">
        <v>1577</v>
      </c>
      <c r="D77" s="58" t="s">
        <v>1916</v>
      </c>
      <c r="E77" s="58" t="s">
        <v>1917</v>
      </c>
      <c r="F77" s="116" t="s">
        <v>1918</v>
      </c>
      <c r="G77" s="84">
        <v>1</v>
      </c>
      <c r="H77" s="58" t="s">
        <v>1919</v>
      </c>
      <c r="I77" s="564" t="s">
        <v>1920</v>
      </c>
      <c r="J77" s="117" t="s">
        <v>1921</v>
      </c>
      <c r="K77" s="110" t="s">
        <v>1922</v>
      </c>
      <c r="L77" s="63"/>
      <c r="M77" s="63"/>
      <c r="N77" s="63"/>
      <c r="O77" s="63"/>
      <c r="P77" s="63"/>
      <c r="Q77" s="63"/>
      <c r="R77" s="63"/>
      <c r="S77" s="63"/>
      <c r="T77" s="63"/>
      <c r="U77" s="63"/>
      <c r="V77" s="63"/>
      <c r="W77" s="63"/>
      <c r="X77" s="63"/>
      <c r="Y77" s="63"/>
      <c r="Z77" s="63"/>
      <c r="AA77" s="72"/>
      <c r="AB77" s="72"/>
      <c r="AC77" s="72"/>
      <c r="AD77" s="72"/>
      <c r="AE77" s="72"/>
      <c r="AF77" s="72"/>
      <c r="AG77" s="72"/>
      <c r="AH77" s="72"/>
      <c r="AI77" s="72"/>
      <c r="AJ77" s="72"/>
      <c r="AK77" s="72"/>
      <c r="AL77" s="72"/>
      <c r="AM77" s="72"/>
      <c r="AN77" s="72"/>
    </row>
    <row r="78" spans="1:40" ht="13">
      <c r="A78" s="24">
        <v>77</v>
      </c>
      <c r="B78" s="24" t="s">
        <v>208</v>
      </c>
      <c r="C78" s="58" t="s">
        <v>1685</v>
      </c>
      <c r="D78" s="58" t="s">
        <v>1655</v>
      </c>
      <c r="E78" s="58" t="s">
        <v>1857</v>
      </c>
      <c r="F78" s="116" t="s">
        <v>1923</v>
      </c>
      <c r="G78" s="84">
        <v>7</v>
      </c>
      <c r="H78" s="58" t="s">
        <v>1924</v>
      </c>
      <c r="I78" s="101">
        <v>43866</v>
      </c>
      <c r="J78" s="84" t="s">
        <v>1925</v>
      </c>
      <c r="K78" s="150" t="s">
        <v>1926</v>
      </c>
      <c r="L78" s="63"/>
      <c r="M78" s="63"/>
      <c r="N78" s="63"/>
      <c r="O78" s="63"/>
      <c r="P78" s="63"/>
      <c r="Q78" s="63"/>
      <c r="R78" s="63"/>
      <c r="S78" s="63"/>
      <c r="T78" s="63"/>
      <c r="U78" s="63"/>
      <c r="V78" s="63"/>
      <c r="W78" s="63"/>
      <c r="X78" s="63"/>
      <c r="Y78" s="63"/>
      <c r="Z78" s="63"/>
      <c r="AA78" s="72"/>
      <c r="AB78" s="72"/>
      <c r="AC78" s="72"/>
      <c r="AD78" s="72"/>
      <c r="AE78" s="72"/>
      <c r="AF78" s="72"/>
      <c r="AG78" s="72"/>
      <c r="AH78" s="72"/>
      <c r="AI78" s="72"/>
      <c r="AJ78" s="72"/>
      <c r="AK78" s="72"/>
      <c r="AL78" s="72"/>
      <c r="AM78" s="72"/>
      <c r="AN78" s="72"/>
    </row>
    <row r="79" spans="1:40" ht="13">
      <c r="A79" s="24">
        <v>78</v>
      </c>
      <c r="B79" s="24" t="s">
        <v>237</v>
      </c>
      <c r="C79" s="58" t="s">
        <v>1842</v>
      </c>
      <c r="D79" s="58" t="s">
        <v>1725</v>
      </c>
      <c r="E79" s="58" t="s">
        <v>1927</v>
      </c>
      <c r="F79" s="58" t="s">
        <v>1928</v>
      </c>
      <c r="G79" s="84">
        <v>1</v>
      </c>
      <c r="H79" s="58" t="s">
        <v>1929</v>
      </c>
      <c r="I79" s="564" t="s">
        <v>1789</v>
      </c>
      <c r="J79" s="116" t="s">
        <v>1930</v>
      </c>
      <c r="K79" s="110" t="s">
        <v>1931</v>
      </c>
      <c r="L79" s="63"/>
      <c r="M79" s="63"/>
      <c r="N79" s="63"/>
      <c r="O79" s="63"/>
      <c r="P79" s="63"/>
      <c r="Q79" s="63"/>
      <c r="R79" s="63"/>
      <c r="S79" s="63"/>
      <c r="T79" s="63"/>
      <c r="U79" s="63"/>
      <c r="V79" s="63"/>
      <c r="W79" s="63"/>
      <c r="X79" s="63"/>
      <c r="Y79" s="63"/>
      <c r="Z79" s="63"/>
      <c r="AA79" s="72"/>
      <c r="AB79" s="72"/>
      <c r="AC79" s="72"/>
      <c r="AD79" s="72"/>
      <c r="AE79" s="72"/>
      <c r="AF79" s="72"/>
      <c r="AG79" s="72"/>
      <c r="AH79" s="72"/>
      <c r="AI79" s="72"/>
      <c r="AJ79" s="72"/>
      <c r="AK79" s="72"/>
      <c r="AL79" s="72"/>
      <c r="AM79" s="72"/>
      <c r="AN79" s="72"/>
    </row>
    <row r="80" spans="1:40" ht="13">
      <c r="A80" s="24">
        <v>79</v>
      </c>
      <c r="B80" s="24" t="s">
        <v>239</v>
      </c>
      <c r="C80" s="58" t="s">
        <v>1932</v>
      </c>
      <c r="D80" s="58" t="s">
        <v>1516</v>
      </c>
      <c r="E80" s="58" t="s">
        <v>1933</v>
      </c>
      <c r="F80" s="116" t="s">
        <v>1934</v>
      </c>
      <c r="G80" s="84">
        <v>1</v>
      </c>
      <c r="H80" s="63"/>
      <c r="I80" s="101">
        <v>43956</v>
      </c>
      <c r="J80" s="116" t="s">
        <v>1935</v>
      </c>
      <c r="K80" s="110" t="s">
        <v>1936</v>
      </c>
      <c r="L80" s="63"/>
      <c r="M80" s="63"/>
      <c r="N80" s="63"/>
      <c r="O80" s="63"/>
      <c r="P80" s="63"/>
      <c r="Q80" s="63"/>
      <c r="R80" s="63"/>
      <c r="S80" s="63"/>
      <c r="T80" s="63"/>
      <c r="U80" s="63"/>
      <c r="V80" s="63"/>
      <c r="W80" s="63"/>
      <c r="X80" s="63"/>
      <c r="Y80" s="63"/>
      <c r="Z80" s="63"/>
      <c r="AA80" s="72"/>
      <c r="AB80" s="72"/>
      <c r="AC80" s="72"/>
      <c r="AD80" s="72"/>
      <c r="AE80" s="72"/>
      <c r="AF80" s="72"/>
      <c r="AG80" s="72"/>
      <c r="AH80" s="72"/>
      <c r="AI80" s="72"/>
      <c r="AJ80" s="72"/>
      <c r="AK80" s="72"/>
      <c r="AL80" s="72"/>
      <c r="AM80" s="72"/>
      <c r="AN80" s="72"/>
    </row>
    <row r="81" spans="1:40" ht="13">
      <c r="A81" s="24">
        <v>80</v>
      </c>
      <c r="B81" s="24" t="s">
        <v>241</v>
      </c>
      <c r="C81" s="58" t="s">
        <v>1892</v>
      </c>
      <c r="D81" s="58" t="s">
        <v>1516</v>
      </c>
      <c r="E81" s="58" t="s">
        <v>1523</v>
      </c>
      <c r="F81" s="58" t="s">
        <v>1769</v>
      </c>
      <c r="G81" s="84">
        <v>13</v>
      </c>
      <c r="H81" s="58" t="s">
        <v>1937</v>
      </c>
      <c r="I81" s="101">
        <v>43956</v>
      </c>
      <c r="J81" s="116" t="s">
        <v>1938</v>
      </c>
      <c r="K81" s="110" t="s">
        <v>1939</v>
      </c>
      <c r="L81" s="63"/>
      <c r="M81" s="63"/>
      <c r="N81" s="63"/>
      <c r="O81" s="63"/>
      <c r="P81" s="63"/>
      <c r="Q81" s="63"/>
      <c r="R81" s="63"/>
      <c r="S81" s="63"/>
      <c r="T81" s="63"/>
      <c r="U81" s="63"/>
      <c r="V81" s="63"/>
      <c r="W81" s="63"/>
      <c r="X81" s="63"/>
      <c r="Y81" s="63"/>
      <c r="Z81" s="63"/>
      <c r="AA81" s="72"/>
      <c r="AB81" s="72"/>
      <c r="AC81" s="72"/>
      <c r="AD81" s="72"/>
      <c r="AE81" s="72"/>
      <c r="AF81" s="72"/>
      <c r="AG81" s="72"/>
      <c r="AH81" s="72"/>
      <c r="AI81" s="72"/>
      <c r="AJ81" s="72"/>
      <c r="AK81" s="72"/>
      <c r="AL81" s="72"/>
      <c r="AM81" s="72"/>
      <c r="AN81" s="72"/>
    </row>
    <row r="82" spans="1:40" ht="13">
      <c r="A82" s="24">
        <v>81</v>
      </c>
      <c r="B82" s="24" t="s">
        <v>244</v>
      </c>
      <c r="C82" s="117" t="s">
        <v>1940</v>
      </c>
      <c r="D82" s="58" t="s">
        <v>1941</v>
      </c>
      <c r="E82" s="58" t="s">
        <v>1942</v>
      </c>
      <c r="F82" s="117" t="s">
        <v>1943</v>
      </c>
      <c r="G82" s="84">
        <v>5</v>
      </c>
      <c r="H82" s="58" t="s">
        <v>1944</v>
      </c>
      <c r="I82" s="101">
        <v>43835</v>
      </c>
      <c r="J82" s="117" t="s">
        <v>1945</v>
      </c>
      <c r="K82" s="110" t="s">
        <v>1946</v>
      </c>
      <c r="L82" s="63"/>
      <c r="M82" s="63"/>
      <c r="N82" s="63"/>
      <c r="O82" s="63"/>
      <c r="P82" s="63"/>
      <c r="Q82" s="63"/>
      <c r="R82" s="63"/>
      <c r="S82" s="63"/>
      <c r="T82" s="63"/>
      <c r="U82" s="63"/>
      <c r="V82" s="63"/>
      <c r="W82" s="63"/>
      <c r="X82" s="63"/>
      <c r="Y82" s="63"/>
      <c r="Z82" s="63"/>
      <c r="AA82" s="72"/>
      <c r="AB82" s="72"/>
      <c r="AC82" s="72"/>
      <c r="AD82" s="72"/>
      <c r="AE82" s="72"/>
      <c r="AF82" s="72"/>
      <c r="AG82" s="72"/>
      <c r="AH82" s="72"/>
      <c r="AI82" s="72"/>
      <c r="AJ82" s="72"/>
      <c r="AK82" s="72"/>
      <c r="AL82" s="72"/>
      <c r="AM82" s="72"/>
      <c r="AN82" s="72"/>
    </row>
    <row r="83" spans="1:40" ht="13">
      <c r="A83" s="24">
        <v>82</v>
      </c>
      <c r="B83" s="24" t="s">
        <v>246</v>
      </c>
      <c r="C83" s="58" t="s">
        <v>1947</v>
      </c>
      <c r="D83" s="58" t="s">
        <v>1655</v>
      </c>
      <c r="E83" s="58" t="s">
        <v>1948</v>
      </c>
      <c r="F83" s="117" t="s">
        <v>1949</v>
      </c>
      <c r="G83" s="84">
        <v>1</v>
      </c>
      <c r="H83" s="58" t="s">
        <v>1950</v>
      </c>
      <c r="I83" s="564" t="s">
        <v>1716</v>
      </c>
      <c r="J83" s="117" t="s">
        <v>1951</v>
      </c>
      <c r="K83" s="110" t="s">
        <v>1952</v>
      </c>
      <c r="L83" s="63"/>
      <c r="M83" s="63"/>
      <c r="N83" s="63"/>
      <c r="O83" s="63"/>
      <c r="P83" s="63"/>
      <c r="Q83" s="63"/>
      <c r="R83" s="63"/>
      <c r="S83" s="63"/>
      <c r="T83" s="63"/>
      <c r="U83" s="63"/>
      <c r="V83" s="63"/>
      <c r="W83" s="63"/>
      <c r="X83" s="63"/>
      <c r="Y83" s="63"/>
      <c r="Z83" s="63"/>
      <c r="AA83" s="72"/>
      <c r="AB83" s="72"/>
      <c r="AC83" s="72"/>
      <c r="AD83" s="72"/>
      <c r="AE83" s="72"/>
      <c r="AF83" s="72"/>
      <c r="AG83" s="72"/>
      <c r="AH83" s="72"/>
      <c r="AI83" s="72"/>
      <c r="AJ83" s="72"/>
      <c r="AK83" s="72"/>
      <c r="AL83" s="72"/>
      <c r="AM83" s="72"/>
      <c r="AN83" s="72"/>
    </row>
    <row r="84" spans="1:40" ht="13">
      <c r="A84" s="24">
        <v>83</v>
      </c>
      <c r="B84" s="24" t="s">
        <v>248</v>
      </c>
      <c r="C84" s="122" t="s">
        <v>1953</v>
      </c>
      <c r="D84" s="58" t="s">
        <v>1725</v>
      </c>
      <c r="E84" s="58" t="s">
        <v>1954</v>
      </c>
      <c r="F84" s="117" t="s">
        <v>1955</v>
      </c>
      <c r="G84" s="84">
        <v>1</v>
      </c>
      <c r="H84" s="58" t="s">
        <v>1956</v>
      </c>
      <c r="I84" s="101">
        <v>44048</v>
      </c>
      <c r="J84" s="117" t="s">
        <v>1957</v>
      </c>
      <c r="K84" s="110" t="s">
        <v>1958</v>
      </c>
      <c r="L84" s="63"/>
      <c r="M84" s="63"/>
      <c r="N84" s="63"/>
      <c r="O84" s="63"/>
      <c r="P84" s="63"/>
      <c r="Q84" s="75"/>
      <c r="R84" s="63"/>
      <c r="S84" s="63"/>
      <c r="T84" s="63"/>
      <c r="U84" s="63"/>
      <c r="V84" s="63"/>
      <c r="W84" s="63"/>
      <c r="X84" s="63"/>
      <c r="Y84" s="63"/>
      <c r="Z84" s="63"/>
      <c r="AA84" s="72"/>
      <c r="AB84" s="72"/>
      <c r="AC84" s="72"/>
      <c r="AD84" s="72"/>
      <c r="AE84" s="72"/>
      <c r="AF84" s="72"/>
      <c r="AG84" s="72"/>
      <c r="AH84" s="72"/>
      <c r="AI84" s="72"/>
      <c r="AJ84" s="72"/>
      <c r="AK84" s="72"/>
      <c r="AL84" s="72"/>
      <c r="AM84" s="72"/>
      <c r="AN84" s="72"/>
    </row>
    <row r="85" spans="1:40" ht="13">
      <c r="A85" s="24">
        <v>84</v>
      </c>
      <c r="B85" s="24" t="s">
        <v>250</v>
      </c>
      <c r="C85" s="58" t="s">
        <v>1644</v>
      </c>
      <c r="D85" s="58" t="s">
        <v>1645</v>
      </c>
      <c r="E85" s="58" t="s">
        <v>1959</v>
      </c>
      <c r="F85" s="116" t="s">
        <v>1960</v>
      </c>
      <c r="G85" s="84">
        <v>7</v>
      </c>
      <c r="H85" s="63"/>
      <c r="I85" s="101">
        <v>44079</v>
      </c>
      <c r="J85" s="117" t="s">
        <v>1961</v>
      </c>
      <c r="K85" s="110" t="s">
        <v>1962</v>
      </c>
      <c r="L85" s="63"/>
      <c r="M85" s="63"/>
      <c r="N85" s="63"/>
      <c r="O85" s="63"/>
      <c r="P85" s="63"/>
      <c r="Q85" s="63"/>
      <c r="R85" s="63"/>
      <c r="S85" s="63"/>
      <c r="T85" s="63"/>
      <c r="U85" s="63"/>
      <c r="V85" s="63"/>
      <c r="W85" s="63"/>
      <c r="X85" s="63"/>
      <c r="Y85" s="63"/>
      <c r="Z85" s="63"/>
      <c r="AA85" s="72"/>
      <c r="AB85" s="72"/>
      <c r="AC85" s="72"/>
      <c r="AD85" s="72"/>
      <c r="AE85" s="72"/>
      <c r="AF85" s="72"/>
      <c r="AG85" s="72"/>
      <c r="AH85" s="72"/>
      <c r="AI85" s="72"/>
      <c r="AJ85" s="72"/>
      <c r="AK85" s="72"/>
      <c r="AL85" s="72"/>
      <c r="AM85" s="72"/>
      <c r="AN85" s="72"/>
    </row>
    <row r="86" spans="1:40" ht="13">
      <c r="A86" s="24">
        <v>85</v>
      </c>
      <c r="B86" s="24" t="s">
        <v>1963</v>
      </c>
      <c r="C86" s="58" t="s">
        <v>1724</v>
      </c>
      <c r="D86" s="58" t="s">
        <v>1725</v>
      </c>
      <c r="E86" s="58" t="s">
        <v>1942</v>
      </c>
      <c r="F86" s="58" t="s">
        <v>1964</v>
      </c>
      <c r="G86" s="84">
        <v>64</v>
      </c>
      <c r="H86" s="58" t="s">
        <v>1965</v>
      </c>
      <c r="I86" s="101">
        <v>44048</v>
      </c>
      <c r="J86" s="123" t="s">
        <v>1966</v>
      </c>
      <c r="K86" s="110" t="s">
        <v>1967</v>
      </c>
      <c r="L86" s="63"/>
      <c r="M86" s="63"/>
      <c r="N86" s="63"/>
      <c r="O86" s="63"/>
      <c r="P86" s="63"/>
      <c r="Q86" s="63"/>
      <c r="R86" s="63"/>
      <c r="S86" s="63"/>
      <c r="T86" s="63"/>
      <c r="U86" s="63"/>
      <c r="V86" s="63"/>
      <c r="W86" s="63"/>
      <c r="X86" s="63"/>
      <c r="Y86" s="63"/>
      <c r="Z86" s="63"/>
      <c r="AA86" s="72"/>
      <c r="AB86" s="72"/>
      <c r="AC86" s="72"/>
      <c r="AD86" s="72"/>
      <c r="AE86" s="72"/>
      <c r="AF86" s="72"/>
      <c r="AG86" s="72"/>
      <c r="AH86" s="72"/>
      <c r="AI86" s="72"/>
      <c r="AJ86" s="72"/>
      <c r="AK86" s="72"/>
      <c r="AL86" s="72"/>
      <c r="AM86" s="72"/>
      <c r="AN86" s="72"/>
    </row>
    <row r="87" spans="1:40" ht="13">
      <c r="A87" s="24">
        <v>86</v>
      </c>
      <c r="B87" s="24" t="s">
        <v>256</v>
      </c>
      <c r="C87" s="117" t="s">
        <v>1724</v>
      </c>
      <c r="D87" s="58" t="s">
        <v>1725</v>
      </c>
      <c r="E87" s="58" t="s">
        <v>1726</v>
      </c>
      <c r="F87" s="117" t="s">
        <v>1968</v>
      </c>
      <c r="G87" s="84">
        <v>32</v>
      </c>
      <c r="H87" s="58" t="s">
        <v>1969</v>
      </c>
      <c r="I87" s="101">
        <v>44048</v>
      </c>
      <c r="J87" s="117" t="s">
        <v>1970</v>
      </c>
      <c r="K87" s="110" t="s">
        <v>1971</v>
      </c>
      <c r="L87" s="63"/>
      <c r="M87" s="63"/>
      <c r="N87" s="63"/>
      <c r="O87" s="63"/>
      <c r="P87" s="63"/>
      <c r="Q87" s="63"/>
      <c r="R87" s="63"/>
      <c r="S87" s="63"/>
      <c r="T87" s="63"/>
      <c r="U87" s="63"/>
      <c r="V87" s="63"/>
      <c r="W87" s="63"/>
      <c r="X87" s="63"/>
      <c r="Y87" s="63"/>
      <c r="Z87" s="63"/>
      <c r="AA87" s="72"/>
      <c r="AB87" s="72"/>
      <c r="AC87" s="72"/>
      <c r="AD87" s="72"/>
      <c r="AE87" s="72"/>
      <c r="AF87" s="72"/>
      <c r="AG87" s="72"/>
      <c r="AH87" s="72"/>
      <c r="AI87" s="72"/>
      <c r="AJ87" s="72"/>
      <c r="AK87" s="72"/>
      <c r="AL87" s="72"/>
      <c r="AM87" s="72"/>
      <c r="AN87" s="72"/>
    </row>
    <row r="88" spans="1:40" ht="13">
      <c r="A88" s="24">
        <v>87</v>
      </c>
      <c r="B88" s="24" t="s">
        <v>259</v>
      </c>
      <c r="C88" s="58" t="s">
        <v>1972</v>
      </c>
      <c r="D88" s="58" t="s">
        <v>1725</v>
      </c>
      <c r="E88" s="58" t="s">
        <v>1726</v>
      </c>
      <c r="F88" s="116" t="s">
        <v>1973</v>
      </c>
      <c r="G88" s="84">
        <v>1</v>
      </c>
      <c r="H88" s="63"/>
      <c r="I88" s="101">
        <v>44048</v>
      </c>
      <c r="J88" s="117" t="s">
        <v>1974</v>
      </c>
      <c r="K88" s="110" t="s">
        <v>1975</v>
      </c>
      <c r="L88" s="63"/>
      <c r="M88" s="63"/>
      <c r="N88" s="63"/>
      <c r="O88" s="63"/>
      <c r="P88" s="63"/>
      <c r="Q88" s="63"/>
      <c r="R88" s="63"/>
      <c r="S88" s="63"/>
      <c r="T88" s="63"/>
      <c r="U88" s="63"/>
      <c r="V88" s="63"/>
      <c r="W88" s="63"/>
      <c r="X88" s="63"/>
      <c r="Y88" s="63"/>
      <c r="Z88" s="63"/>
      <c r="AA88" s="72"/>
      <c r="AB88" s="72"/>
      <c r="AC88" s="72"/>
      <c r="AD88" s="72"/>
      <c r="AE88" s="72"/>
      <c r="AF88" s="72"/>
      <c r="AG88" s="72"/>
      <c r="AH88" s="72"/>
      <c r="AI88" s="72"/>
      <c r="AJ88" s="72"/>
      <c r="AK88" s="72"/>
      <c r="AL88" s="72"/>
      <c r="AM88" s="72"/>
      <c r="AN88" s="72"/>
    </row>
    <row r="89" spans="1:40" ht="13">
      <c r="A89" s="24">
        <v>88</v>
      </c>
      <c r="B89" s="24" t="s">
        <v>261</v>
      </c>
      <c r="C89" s="116" t="s">
        <v>1976</v>
      </c>
      <c r="D89" s="58" t="s">
        <v>1725</v>
      </c>
      <c r="E89" s="58" t="s">
        <v>1977</v>
      </c>
      <c r="F89" s="116" t="s">
        <v>1978</v>
      </c>
      <c r="G89" s="84">
        <v>1</v>
      </c>
      <c r="H89" s="58" t="s">
        <v>1979</v>
      </c>
      <c r="I89" s="101">
        <v>44017</v>
      </c>
      <c r="J89" s="117" t="s">
        <v>1980</v>
      </c>
      <c r="K89" s="110" t="s">
        <v>1981</v>
      </c>
      <c r="L89" s="63"/>
      <c r="M89" s="63"/>
      <c r="N89" s="63"/>
      <c r="O89" s="63"/>
      <c r="P89" s="63"/>
      <c r="Q89" s="63"/>
      <c r="R89" s="63"/>
      <c r="S89" s="63"/>
      <c r="T89" s="63"/>
      <c r="U89" s="63"/>
      <c r="V89" s="63"/>
      <c r="W89" s="63"/>
      <c r="X89" s="63"/>
      <c r="Y89" s="63"/>
      <c r="Z89" s="63"/>
      <c r="AA89" s="72"/>
      <c r="AB89" s="72"/>
      <c r="AC89" s="72"/>
      <c r="AD89" s="72"/>
      <c r="AE89" s="72"/>
      <c r="AF89" s="72"/>
      <c r="AG89" s="72"/>
      <c r="AH89" s="72"/>
      <c r="AI89" s="72"/>
      <c r="AJ89" s="72"/>
      <c r="AK89" s="72"/>
      <c r="AL89" s="72"/>
      <c r="AM89" s="72"/>
      <c r="AN89" s="72"/>
    </row>
    <row r="90" spans="1:40" ht="13">
      <c r="A90" s="24">
        <v>89</v>
      </c>
      <c r="B90" s="24" t="s">
        <v>263</v>
      </c>
      <c r="C90" s="58" t="s">
        <v>1982</v>
      </c>
      <c r="D90" s="58" t="s">
        <v>1516</v>
      </c>
      <c r="E90" s="116" t="s">
        <v>1983</v>
      </c>
      <c r="F90" s="58" t="s">
        <v>1984</v>
      </c>
      <c r="G90" s="84">
        <v>3</v>
      </c>
      <c r="H90" s="63"/>
      <c r="I90" s="101">
        <v>43987</v>
      </c>
      <c r="J90" s="117" t="s">
        <v>1985</v>
      </c>
      <c r="K90" s="110" t="s">
        <v>1986</v>
      </c>
      <c r="L90" s="63"/>
      <c r="M90" s="63"/>
      <c r="N90" s="63"/>
      <c r="O90" s="63"/>
      <c r="P90" s="63"/>
      <c r="Q90" s="63"/>
      <c r="R90" s="63"/>
      <c r="S90" s="63"/>
      <c r="T90" s="63"/>
      <c r="U90" s="63"/>
      <c r="V90" s="63"/>
      <c r="W90" s="63"/>
      <c r="X90" s="63"/>
      <c r="Y90" s="63"/>
      <c r="Z90" s="63"/>
      <c r="AA90" s="72"/>
      <c r="AB90" s="72"/>
      <c r="AC90" s="72"/>
      <c r="AD90" s="72"/>
      <c r="AE90" s="72"/>
      <c r="AF90" s="72"/>
      <c r="AG90" s="72"/>
      <c r="AH90" s="72"/>
      <c r="AI90" s="72"/>
      <c r="AJ90" s="72"/>
      <c r="AK90" s="72"/>
      <c r="AL90" s="72"/>
      <c r="AM90" s="72"/>
      <c r="AN90" s="72"/>
    </row>
    <row r="91" spans="1:40" ht="13">
      <c r="A91" s="124">
        <v>90</v>
      </c>
      <c r="B91" s="77" t="s">
        <v>265</v>
      </c>
      <c r="C91" s="125" t="s">
        <v>1987</v>
      </c>
      <c r="D91" s="125" t="s">
        <v>1988</v>
      </c>
      <c r="E91" s="125" t="s">
        <v>1989</v>
      </c>
      <c r="F91" s="117" t="s">
        <v>1990</v>
      </c>
      <c r="G91" s="84">
        <v>1</v>
      </c>
      <c r="H91" s="125" t="s">
        <v>1694</v>
      </c>
      <c r="I91" s="101">
        <v>44017</v>
      </c>
      <c r="J91" s="126" t="s">
        <v>1991</v>
      </c>
      <c r="K91" s="127" t="s">
        <v>1992</v>
      </c>
      <c r="L91" s="128"/>
      <c r="M91" s="128"/>
      <c r="N91" s="128"/>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row>
    <row r="92" spans="1:40" ht="13">
      <c r="A92" s="124">
        <v>91</v>
      </c>
      <c r="B92" s="78" t="s">
        <v>268</v>
      </c>
      <c r="C92" s="125" t="s">
        <v>1832</v>
      </c>
      <c r="D92" s="125" t="s">
        <v>1516</v>
      </c>
      <c r="E92" s="125" t="s">
        <v>1993</v>
      </c>
      <c r="F92" s="125" t="s">
        <v>1994</v>
      </c>
      <c r="G92" s="84">
        <v>3</v>
      </c>
      <c r="H92" s="130"/>
      <c r="I92" s="564" t="s">
        <v>659</v>
      </c>
      <c r="J92" s="126" t="s">
        <v>1995</v>
      </c>
      <c r="K92" s="127" t="s">
        <v>1996</v>
      </c>
      <c r="L92" s="128"/>
      <c r="M92" s="128"/>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row>
    <row r="93" spans="1:40" ht="13">
      <c r="A93" s="24">
        <v>92</v>
      </c>
      <c r="B93" s="24" t="s">
        <v>271</v>
      </c>
      <c r="C93" s="58" t="s">
        <v>1724</v>
      </c>
      <c r="D93" s="58" t="s">
        <v>1997</v>
      </c>
      <c r="E93" s="58" t="s">
        <v>1998</v>
      </c>
      <c r="F93" s="58" t="s">
        <v>1999</v>
      </c>
      <c r="G93" s="84">
        <v>1</v>
      </c>
      <c r="H93" s="58" t="s">
        <v>2000</v>
      </c>
      <c r="I93" s="101">
        <v>44048</v>
      </c>
      <c r="J93" s="121" t="s">
        <v>2001</v>
      </c>
      <c r="K93" s="110" t="s">
        <v>2002</v>
      </c>
      <c r="L93" s="63"/>
      <c r="M93" s="63"/>
      <c r="N93" s="63"/>
      <c r="O93" s="63"/>
      <c r="P93" s="63"/>
      <c r="Q93" s="63"/>
      <c r="R93" s="63"/>
      <c r="S93" s="63"/>
      <c r="T93" s="63"/>
      <c r="U93" s="63"/>
      <c r="V93" s="63"/>
      <c r="W93" s="63"/>
      <c r="X93" s="63"/>
      <c r="Y93" s="63"/>
      <c r="Z93" s="63"/>
      <c r="AA93" s="72"/>
      <c r="AB93" s="72"/>
      <c r="AC93" s="72"/>
      <c r="AD93" s="72"/>
      <c r="AE93" s="72"/>
      <c r="AF93" s="72"/>
      <c r="AG93" s="72"/>
      <c r="AH93" s="72"/>
      <c r="AI93" s="72"/>
      <c r="AJ93" s="72"/>
      <c r="AK93" s="72"/>
      <c r="AL93" s="72"/>
      <c r="AM93" s="72"/>
      <c r="AN93" s="72"/>
    </row>
    <row r="94" spans="1:40" ht="13">
      <c r="A94" s="24">
        <v>93</v>
      </c>
      <c r="B94" s="24" t="s">
        <v>274</v>
      </c>
      <c r="C94" s="117" t="s">
        <v>2003</v>
      </c>
      <c r="D94" s="58" t="s">
        <v>1997</v>
      </c>
      <c r="E94" s="58" t="s">
        <v>1998</v>
      </c>
      <c r="F94" s="58" t="s">
        <v>2004</v>
      </c>
      <c r="G94" s="84">
        <v>9</v>
      </c>
      <c r="H94" s="58" t="s">
        <v>2005</v>
      </c>
      <c r="I94" s="564" t="s">
        <v>2006</v>
      </c>
      <c r="J94" s="117" t="s">
        <v>2007</v>
      </c>
      <c r="K94" s="110" t="s">
        <v>2008</v>
      </c>
      <c r="L94" s="63"/>
      <c r="M94" s="63"/>
      <c r="N94" s="63"/>
      <c r="O94" s="63"/>
      <c r="P94" s="63"/>
      <c r="Q94" s="63"/>
      <c r="R94" s="63"/>
      <c r="S94" s="63"/>
      <c r="T94" s="63"/>
      <c r="U94" s="63"/>
      <c r="V94" s="63"/>
      <c r="W94" s="63"/>
      <c r="X94" s="63"/>
      <c r="Y94" s="63"/>
      <c r="Z94" s="63"/>
      <c r="AA94" s="72"/>
      <c r="AB94" s="72"/>
      <c r="AC94" s="72"/>
      <c r="AD94" s="72"/>
      <c r="AE94" s="72"/>
      <c r="AF94" s="72"/>
      <c r="AG94" s="72"/>
      <c r="AH94" s="72"/>
      <c r="AI94" s="72"/>
      <c r="AJ94" s="72"/>
      <c r="AK94" s="72"/>
      <c r="AL94" s="72"/>
      <c r="AM94" s="72"/>
      <c r="AN94" s="72"/>
    </row>
    <row r="95" spans="1:40" ht="13">
      <c r="A95" s="24">
        <v>94</v>
      </c>
      <c r="B95" s="24" t="s">
        <v>275</v>
      </c>
      <c r="C95" s="58" t="s">
        <v>2009</v>
      </c>
      <c r="D95" s="58" t="s">
        <v>1703</v>
      </c>
      <c r="E95" s="58" t="s">
        <v>2010</v>
      </c>
      <c r="F95" s="58" t="s">
        <v>2011</v>
      </c>
      <c r="G95" s="84">
        <v>1</v>
      </c>
      <c r="H95" s="58" t="s">
        <v>2012</v>
      </c>
      <c r="I95" s="564" t="s">
        <v>2013</v>
      </c>
      <c r="J95" s="122" t="s">
        <v>2014</v>
      </c>
      <c r="K95" s="110" t="s">
        <v>2015</v>
      </c>
      <c r="L95" s="63"/>
      <c r="M95" s="63"/>
      <c r="N95" s="63"/>
      <c r="O95" s="63"/>
      <c r="P95" s="63"/>
      <c r="Q95" s="63"/>
      <c r="R95" s="63"/>
      <c r="S95" s="63"/>
      <c r="T95" s="63"/>
      <c r="U95" s="63"/>
      <c r="V95" s="63"/>
      <c r="W95" s="63"/>
      <c r="X95" s="63"/>
      <c r="Y95" s="63"/>
      <c r="Z95" s="63"/>
      <c r="AA95" s="72"/>
      <c r="AB95" s="72"/>
      <c r="AC95" s="72"/>
      <c r="AD95" s="72"/>
      <c r="AE95" s="72"/>
      <c r="AF95" s="72"/>
      <c r="AG95" s="72"/>
      <c r="AH95" s="72"/>
      <c r="AI95" s="72"/>
      <c r="AJ95" s="72"/>
      <c r="AK95" s="72"/>
      <c r="AL95" s="72"/>
      <c r="AM95" s="72"/>
      <c r="AN95" s="72"/>
    </row>
    <row r="96" spans="1:40" ht="13">
      <c r="A96" s="24">
        <v>95</v>
      </c>
      <c r="B96" s="24" t="s">
        <v>277</v>
      </c>
      <c r="C96" s="121" t="s">
        <v>2016</v>
      </c>
      <c r="D96" s="58" t="s">
        <v>1516</v>
      </c>
      <c r="E96" s="58" t="s">
        <v>2017</v>
      </c>
      <c r="F96" s="63"/>
      <c r="G96" s="84">
        <v>1</v>
      </c>
      <c r="H96" s="58" t="s">
        <v>2005</v>
      </c>
      <c r="J96" s="123" t="s">
        <v>2018</v>
      </c>
      <c r="K96" s="110" t="s">
        <v>2019</v>
      </c>
      <c r="L96" s="63"/>
      <c r="M96" s="63"/>
      <c r="N96" s="63"/>
      <c r="O96" s="63"/>
      <c r="P96" s="63"/>
      <c r="Q96" s="63"/>
      <c r="R96" s="63"/>
      <c r="S96" s="63"/>
      <c r="T96" s="63"/>
      <c r="U96" s="63"/>
      <c r="V96" s="63"/>
      <c r="W96" s="63"/>
      <c r="X96" s="63"/>
      <c r="Y96" s="63"/>
      <c r="Z96" s="63"/>
      <c r="AA96" s="72"/>
      <c r="AB96" s="72"/>
      <c r="AC96" s="72"/>
      <c r="AD96" s="72"/>
      <c r="AE96" s="72"/>
      <c r="AF96" s="72"/>
      <c r="AG96" s="72"/>
      <c r="AH96" s="72"/>
      <c r="AI96" s="72"/>
      <c r="AJ96" s="72"/>
      <c r="AK96" s="72"/>
      <c r="AL96" s="72"/>
      <c r="AM96" s="72"/>
      <c r="AN96" s="72"/>
    </row>
    <row r="97" spans="1:40" ht="13">
      <c r="A97" s="24">
        <v>96</v>
      </c>
      <c r="B97" s="24" t="s">
        <v>278</v>
      </c>
      <c r="C97" s="117" t="s">
        <v>2020</v>
      </c>
      <c r="D97" s="58" t="s">
        <v>1725</v>
      </c>
      <c r="E97" s="58" t="s">
        <v>1726</v>
      </c>
      <c r="F97" s="117" t="s">
        <v>2021</v>
      </c>
      <c r="G97" s="84">
        <v>20</v>
      </c>
      <c r="H97" s="58" t="s">
        <v>2005</v>
      </c>
      <c r="I97" s="101">
        <v>44170</v>
      </c>
      <c r="J97" s="122" t="s">
        <v>2022</v>
      </c>
      <c r="K97" s="110" t="s">
        <v>2023</v>
      </c>
      <c r="L97" s="63"/>
      <c r="M97" s="63"/>
      <c r="N97" s="63"/>
      <c r="O97" s="63"/>
      <c r="P97" s="63"/>
      <c r="Q97" s="63"/>
      <c r="R97" s="63"/>
      <c r="S97" s="63"/>
      <c r="T97" s="63"/>
      <c r="U97" s="63"/>
      <c r="V97" s="63"/>
      <c r="W97" s="63"/>
      <c r="X97" s="63"/>
      <c r="Y97" s="63"/>
      <c r="Z97" s="63"/>
      <c r="AA97" s="72"/>
      <c r="AB97" s="72"/>
      <c r="AC97" s="72"/>
      <c r="AD97" s="72"/>
      <c r="AE97" s="72"/>
      <c r="AF97" s="72"/>
      <c r="AG97" s="72"/>
      <c r="AH97" s="72"/>
      <c r="AI97" s="72"/>
      <c r="AJ97" s="72"/>
      <c r="AK97" s="72"/>
      <c r="AL97" s="72"/>
      <c r="AM97" s="72"/>
      <c r="AN97" s="72"/>
    </row>
    <row r="98" spans="1:40" ht="13">
      <c r="A98" s="24">
        <v>97</v>
      </c>
      <c r="B98" s="24" t="s">
        <v>281</v>
      </c>
      <c r="C98" s="58" t="s">
        <v>2024</v>
      </c>
      <c r="D98" s="58" t="s">
        <v>1810</v>
      </c>
      <c r="E98" s="58" t="s">
        <v>2025</v>
      </c>
      <c r="F98" s="58" t="s">
        <v>2026</v>
      </c>
      <c r="G98" s="84">
        <v>1</v>
      </c>
      <c r="H98" s="58" t="s">
        <v>2005</v>
      </c>
      <c r="I98" s="101">
        <v>44170</v>
      </c>
      <c r="J98" s="122" t="s">
        <v>2027</v>
      </c>
      <c r="K98" s="110" t="s">
        <v>2028</v>
      </c>
      <c r="L98" s="63"/>
      <c r="M98" s="63"/>
      <c r="N98" s="63"/>
      <c r="O98" s="63"/>
      <c r="P98" s="63"/>
      <c r="Q98" s="63"/>
      <c r="R98" s="63"/>
      <c r="S98" s="63"/>
      <c r="T98" s="63"/>
      <c r="U98" s="63"/>
      <c r="V98" s="63"/>
      <c r="W98" s="63"/>
      <c r="X98" s="63"/>
      <c r="Y98" s="63"/>
      <c r="Z98" s="63"/>
      <c r="AA98" s="72"/>
      <c r="AB98" s="72"/>
      <c r="AC98" s="72"/>
      <c r="AD98" s="72"/>
      <c r="AE98" s="72"/>
      <c r="AF98" s="72"/>
      <c r="AG98" s="72"/>
      <c r="AH98" s="72"/>
      <c r="AI98" s="72"/>
      <c r="AJ98" s="72"/>
      <c r="AK98" s="72"/>
      <c r="AL98" s="72"/>
      <c r="AM98" s="72"/>
      <c r="AN98" s="72"/>
    </row>
    <row r="99" spans="1:40" ht="13">
      <c r="A99" s="24">
        <v>98</v>
      </c>
      <c r="B99" s="24" t="s">
        <v>282</v>
      </c>
      <c r="C99" s="117" t="s">
        <v>1940</v>
      </c>
      <c r="D99" s="58" t="s">
        <v>1725</v>
      </c>
      <c r="E99" s="58" t="s">
        <v>1726</v>
      </c>
      <c r="F99" s="117" t="s">
        <v>2029</v>
      </c>
      <c r="G99" s="84">
        <v>1</v>
      </c>
      <c r="H99" s="58" t="s">
        <v>2030</v>
      </c>
      <c r="I99" s="564" t="s">
        <v>2013</v>
      </c>
      <c r="J99" s="117" t="s">
        <v>2031</v>
      </c>
      <c r="K99" s="110" t="s">
        <v>2032</v>
      </c>
      <c r="L99" s="63"/>
      <c r="M99" s="63"/>
      <c r="N99" s="63"/>
      <c r="O99" s="63"/>
      <c r="P99" s="63"/>
      <c r="Q99" s="63"/>
      <c r="R99" s="63"/>
      <c r="S99" s="63"/>
      <c r="T99" s="63"/>
      <c r="U99" s="63"/>
      <c r="V99" s="63"/>
      <c r="W99" s="63"/>
      <c r="X99" s="63"/>
      <c r="Y99" s="63"/>
      <c r="Z99" s="63"/>
      <c r="AA99" s="72"/>
      <c r="AB99" s="72"/>
      <c r="AC99" s="72"/>
      <c r="AD99" s="72"/>
      <c r="AE99" s="72"/>
      <c r="AF99" s="72"/>
      <c r="AG99" s="72"/>
      <c r="AH99" s="72"/>
      <c r="AI99" s="72"/>
      <c r="AJ99" s="72"/>
      <c r="AK99" s="72"/>
      <c r="AL99" s="72"/>
      <c r="AM99" s="72"/>
      <c r="AN99" s="72"/>
    </row>
    <row r="100" spans="1:40" ht="13">
      <c r="A100" s="24">
        <v>99</v>
      </c>
      <c r="B100" s="120" t="s">
        <v>2033</v>
      </c>
      <c r="C100" s="123" t="s">
        <v>2034</v>
      </c>
      <c r="D100" s="58" t="s">
        <v>1710</v>
      </c>
      <c r="E100" s="58" t="s">
        <v>1711</v>
      </c>
      <c r="F100" s="58" t="s">
        <v>2035</v>
      </c>
      <c r="G100" s="84">
        <v>1</v>
      </c>
      <c r="H100" s="58" t="s">
        <v>2005</v>
      </c>
      <c r="I100" s="564" t="s">
        <v>2006</v>
      </c>
      <c r="J100" s="117" t="s">
        <v>2036</v>
      </c>
      <c r="K100" s="110" t="s">
        <v>2037</v>
      </c>
      <c r="L100" s="63"/>
      <c r="M100" s="63"/>
      <c r="N100" s="63"/>
      <c r="O100" s="63"/>
      <c r="P100" s="63"/>
      <c r="Q100" s="63"/>
      <c r="R100" s="63"/>
      <c r="S100" s="63"/>
      <c r="T100" s="63"/>
      <c r="U100" s="63"/>
      <c r="V100" s="63"/>
      <c r="W100" s="63"/>
      <c r="X100" s="63"/>
      <c r="Y100" s="63"/>
      <c r="Z100" s="63"/>
      <c r="AA100" s="72"/>
      <c r="AB100" s="72"/>
      <c r="AC100" s="72"/>
      <c r="AD100" s="72"/>
      <c r="AE100" s="72"/>
      <c r="AF100" s="72"/>
      <c r="AG100" s="72"/>
      <c r="AH100" s="72"/>
      <c r="AI100" s="72"/>
      <c r="AJ100" s="72"/>
      <c r="AK100" s="72"/>
      <c r="AL100" s="72"/>
      <c r="AM100" s="72"/>
      <c r="AN100" s="72"/>
    </row>
    <row r="101" spans="1:40" s="400" customFormat="1" ht="13">
      <c r="A101" s="398" t="s">
        <v>5018</v>
      </c>
      <c r="B101" s="398" t="s">
        <v>4084</v>
      </c>
      <c r="C101" s="399" t="s">
        <v>2038</v>
      </c>
      <c r="D101" s="399" t="s">
        <v>1997</v>
      </c>
      <c r="E101" s="400" t="s">
        <v>2039</v>
      </c>
      <c r="F101" s="400" t="s">
        <v>2039</v>
      </c>
      <c r="G101" s="430">
        <v>427</v>
      </c>
      <c r="H101" s="399" t="s">
        <v>2005</v>
      </c>
      <c r="I101" s="401">
        <v>44140</v>
      </c>
      <c r="J101" s="400" t="s">
        <v>2040</v>
      </c>
      <c r="K101" s="402" t="s">
        <v>2041</v>
      </c>
      <c r="L101" s="399"/>
      <c r="M101" s="399"/>
      <c r="N101" s="399"/>
      <c r="O101" s="399"/>
      <c r="P101" s="399"/>
      <c r="Q101" s="399"/>
      <c r="R101" s="399"/>
      <c r="S101" s="399"/>
      <c r="T101" s="399"/>
      <c r="U101" s="399"/>
      <c r="V101" s="399"/>
      <c r="W101" s="399"/>
      <c r="X101" s="399"/>
      <c r="Y101" s="399"/>
      <c r="Z101" s="399"/>
    </row>
    <row r="102" spans="1:40" ht="13">
      <c r="A102" s="24">
        <v>101</v>
      </c>
      <c r="B102" s="24" t="s">
        <v>290</v>
      </c>
      <c r="C102" s="58" t="s">
        <v>1660</v>
      </c>
      <c r="D102" s="58" t="s">
        <v>1516</v>
      </c>
      <c r="E102" s="117" t="s">
        <v>2042</v>
      </c>
      <c r="F102" s="117" t="s">
        <v>2043</v>
      </c>
      <c r="G102" s="84">
        <v>8</v>
      </c>
      <c r="H102" s="58" t="s">
        <v>2005</v>
      </c>
      <c r="I102" s="564" t="s">
        <v>2044</v>
      </c>
      <c r="J102" s="117" t="s">
        <v>2045</v>
      </c>
      <c r="K102" s="110" t="s">
        <v>2046</v>
      </c>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row>
    <row r="103" spans="1:40" ht="13">
      <c r="A103" s="24">
        <v>102</v>
      </c>
      <c r="B103" s="24" t="s">
        <v>2047</v>
      </c>
      <c r="C103" s="58" t="s">
        <v>2048</v>
      </c>
      <c r="D103" s="58" t="s">
        <v>1725</v>
      </c>
      <c r="E103" s="58" t="s">
        <v>2049</v>
      </c>
      <c r="F103" s="58" t="s">
        <v>2050</v>
      </c>
      <c r="G103" s="84">
        <v>1</v>
      </c>
      <c r="H103" s="58" t="s">
        <v>2051</v>
      </c>
      <c r="I103" s="564" t="s">
        <v>2052</v>
      </c>
      <c r="J103" s="58" t="s">
        <v>2053</v>
      </c>
      <c r="K103" s="110" t="s">
        <v>2054</v>
      </c>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row>
    <row r="104" spans="1:40" ht="13">
      <c r="A104" s="24">
        <v>103</v>
      </c>
      <c r="B104" s="24" t="s">
        <v>294</v>
      </c>
      <c r="C104" s="58" t="s">
        <v>2055</v>
      </c>
      <c r="D104" s="58" t="s">
        <v>1516</v>
      </c>
      <c r="E104" s="58" t="s">
        <v>2056</v>
      </c>
      <c r="F104" s="117" t="s">
        <v>2057</v>
      </c>
      <c r="G104" s="84">
        <v>27</v>
      </c>
      <c r="H104" s="58" t="s">
        <v>2005</v>
      </c>
      <c r="I104" s="564" t="s">
        <v>2044</v>
      </c>
      <c r="J104" s="116" t="s">
        <v>2058</v>
      </c>
      <c r="K104" s="110" t="s">
        <v>2059</v>
      </c>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row>
    <row r="105" spans="1:40" ht="13">
      <c r="A105" s="24">
        <v>104</v>
      </c>
      <c r="B105" s="24" t="s">
        <v>298</v>
      </c>
      <c r="C105" s="58" t="s">
        <v>2060</v>
      </c>
      <c r="D105" s="58" t="s">
        <v>1997</v>
      </c>
      <c r="E105" s="58" t="s">
        <v>2061</v>
      </c>
      <c r="F105" s="116" t="s">
        <v>2062</v>
      </c>
      <c r="G105" s="84">
        <v>1</v>
      </c>
      <c r="H105" s="63"/>
      <c r="I105" s="564" t="s">
        <v>2044</v>
      </c>
      <c r="J105" s="116" t="s">
        <v>2063</v>
      </c>
      <c r="K105" s="110" t="s">
        <v>2064</v>
      </c>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row>
    <row r="106" spans="1:40" ht="13">
      <c r="A106" s="24">
        <v>105</v>
      </c>
      <c r="B106" s="24" t="s">
        <v>300</v>
      </c>
      <c r="C106" s="58" t="s">
        <v>2065</v>
      </c>
      <c r="D106" s="58" t="s">
        <v>1725</v>
      </c>
      <c r="E106" s="58" t="s">
        <v>1726</v>
      </c>
      <c r="F106" s="117" t="s">
        <v>2066</v>
      </c>
      <c r="G106" s="84">
        <v>1</v>
      </c>
      <c r="H106" s="58" t="s">
        <v>1694</v>
      </c>
      <c r="I106" s="101">
        <v>44170</v>
      </c>
      <c r="J106" s="117" t="s">
        <v>2067</v>
      </c>
      <c r="K106" s="110" t="s">
        <v>2068</v>
      </c>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row>
    <row r="108" spans="1:40" ht="13">
      <c r="A108" s="24">
        <v>107</v>
      </c>
      <c r="B108" s="24" t="s">
        <v>2074</v>
      </c>
      <c r="C108" s="117" t="s">
        <v>2048</v>
      </c>
      <c r="D108" s="58" t="s">
        <v>1725</v>
      </c>
      <c r="E108" s="58" t="s">
        <v>2075</v>
      </c>
      <c r="F108" s="58" t="s">
        <v>2076</v>
      </c>
      <c r="G108" s="84">
        <v>1</v>
      </c>
      <c r="H108" s="58" t="s">
        <v>2077</v>
      </c>
      <c r="I108" s="564" t="s">
        <v>2006</v>
      </c>
      <c r="J108" s="58" t="s">
        <v>2078</v>
      </c>
      <c r="K108" s="110" t="s">
        <v>2079</v>
      </c>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row>
    <row r="109" spans="1:40" ht="13">
      <c r="A109" s="24">
        <v>108</v>
      </c>
      <c r="B109" s="24" t="s">
        <v>2080</v>
      </c>
      <c r="C109" s="117" t="s">
        <v>2003</v>
      </c>
      <c r="D109" s="58" t="s">
        <v>2081</v>
      </c>
      <c r="E109" s="58" t="s">
        <v>2082</v>
      </c>
      <c r="F109" s="117" t="s">
        <v>2083</v>
      </c>
      <c r="G109" s="84">
        <v>1</v>
      </c>
      <c r="H109" s="58" t="s">
        <v>1694</v>
      </c>
      <c r="I109" s="101">
        <v>44079</v>
      </c>
      <c r="J109" s="117" t="s">
        <v>2084</v>
      </c>
      <c r="K109" s="110" t="s">
        <v>2085</v>
      </c>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row>
    <row r="110" spans="1:40" ht="13">
      <c r="A110" s="24">
        <v>109</v>
      </c>
      <c r="B110" s="83" t="s">
        <v>4575</v>
      </c>
      <c r="C110" s="117" t="s">
        <v>2003</v>
      </c>
      <c r="D110" s="58" t="s">
        <v>1881</v>
      </c>
      <c r="E110" s="58" t="s">
        <v>2086</v>
      </c>
      <c r="F110" s="117" t="s">
        <v>2087</v>
      </c>
      <c r="G110" s="84">
        <v>12</v>
      </c>
      <c r="H110" s="84" t="s">
        <v>4630</v>
      </c>
      <c r="I110" s="564" t="s">
        <v>1706</v>
      </c>
      <c r="J110" s="117" t="s">
        <v>2088</v>
      </c>
      <c r="K110" s="110" t="s">
        <v>2089</v>
      </c>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row>
    <row r="111" spans="1:40" ht="13">
      <c r="A111" s="24">
        <v>110</v>
      </c>
      <c r="B111" s="24" t="s">
        <v>310</v>
      </c>
      <c r="C111" s="58" t="s">
        <v>1836</v>
      </c>
      <c r="D111" s="58" t="s">
        <v>2090</v>
      </c>
      <c r="E111" s="58" t="s">
        <v>2091</v>
      </c>
      <c r="F111" s="117" t="s">
        <v>2092</v>
      </c>
      <c r="G111" s="84">
        <v>2</v>
      </c>
      <c r="H111" s="58" t="s">
        <v>1694</v>
      </c>
      <c r="I111" s="101">
        <v>43956</v>
      </c>
      <c r="J111" s="117" t="s">
        <v>2093</v>
      </c>
      <c r="K111" s="110" t="s">
        <v>2094</v>
      </c>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row>
    <row r="112" spans="1:40" ht="13">
      <c r="A112" s="24">
        <v>111</v>
      </c>
      <c r="B112" s="24" t="s">
        <v>2095</v>
      </c>
      <c r="C112" s="117" t="s">
        <v>2096</v>
      </c>
      <c r="D112" s="58" t="s">
        <v>1516</v>
      </c>
      <c r="E112" s="58" t="s">
        <v>1535</v>
      </c>
      <c r="F112" s="117" t="s">
        <v>2097</v>
      </c>
      <c r="G112" s="84">
        <v>1</v>
      </c>
      <c r="H112" s="58" t="s">
        <v>1694</v>
      </c>
      <c r="I112" s="101">
        <v>44048</v>
      </c>
      <c r="J112" s="117" t="s">
        <v>2098</v>
      </c>
      <c r="K112" s="110" t="s">
        <v>2099</v>
      </c>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row>
    <row r="113" spans="1:40" ht="13">
      <c r="A113" s="24">
        <v>112</v>
      </c>
      <c r="B113" s="24" t="s">
        <v>314</v>
      </c>
      <c r="C113" s="58" t="s">
        <v>1685</v>
      </c>
      <c r="D113" s="58" t="s">
        <v>1910</v>
      </c>
      <c r="E113" s="58" t="s">
        <v>1726</v>
      </c>
      <c r="F113" s="117" t="s">
        <v>2100</v>
      </c>
      <c r="G113" s="84">
        <v>68</v>
      </c>
      <c r="H113" s="58" t="s">
        <v>1694</v>
      </c>
      <c r="I113" s="564" t="s">
        <v>2101</v>
      </c>
      <c r="J113" s="117" t="s">
        <v>2102</v>
      </c>
      <c r="K113" s="110" t="s">
        <v>2103</v>
      </c>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row>
    <row r="114" spans="1:40" ht="13">
      <c r="A114" s="24">
        <v>113</v>
      </c>
      <c r="B114" s="24" t="s">
        <v>2104</v>
      </c>
      <c r="C114" s="58" t="s">
        <v>1816</v>
      </c>
      <c r="D114" s="58" t="s">
        <v>1655</v>
      </c>
      <c r="E114" s="58" t="s">
        <v>2105</v>
      </c>
      <c r="F114" s="117" t="s">
        <v>2106</v>
      </c>
      <c r="G114" s="84">
        <v>77</v>
      </c>
      <c r="H114" s="58" t="s">
        <v>1694</v>
      </c>
      <c r="I114" s="564" t="s">
        <v>2101</v>
      </c>
      <c r="J114" s="117" t="s">
        <v>2107</v>
      </c>
      <c r="K114" s="110" t="s">
        <v>2108</v>
      </c>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row>
    <row r="115" spans="1:40" ht="13">
      <c r="A115" s="24">
        <v>114</v>
      </c>
      <c r="B115" s="24" t="s">
        <v>318</v>
      </c>
      <c r="C115" s="58" t="s">
        <v>2109</v>
      </c>
      <c r="D115" s="58" t="s">
        <v>1516</v>
      </c>
      <c r="E115" s="58" t="s">
        <v>2110</v>
      </c>
      <c r="F115" s="117" t="s">
        <v>2111</v>
      </c>
      <c r="G115" s="84">
        <v>1</v>
      </c>
      <c r="H115" s="58" t="s">
        <v>2112</v>
      </c>
      <c r="I115" s="564" t="s">
        <v>2101</v>
      </c>
      <c r="J115" s="117" t="s">
        <v>2113</v>
      </c>
      <c r="K115" s="110" t="s">
        <v>2114</v>
      </c>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row>
    <row r="116" spans="1:40" ht="13">
      <c r="A116" s="24">
        <v>115</v>
      </c>
      <c r="B116" s="24" t="s">
        <v>319</v>
      </c>
      <c r="C116" s="58" t="s">
        <v>2115</v>
      </c>
      <c r="D116" s="58" t="s">
        <v>1516</v>
      </c>
      <c r="E116" s="58" t="s">
        <v>1523</v>
      </c>
      <c r="F116" s="58" t="s">
        <v>1670</v>
      </c>
      <c r="G116" s="84">
        <v>1</v>
      </c>
      <c r="H116" s="58" t="s">
        <v>1694</v>
      </c>
      <c r="I116" s="564" t="s">
        <v>2101</v>
      </c>
      <c r="J116" s="121" t="s">
        <v>2116</v>
      </c>
      <c r="K116" s="110" t="s">
        <v>2117</v>
      </c>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row>
    <row r="117" spans="1:40" ht="13">
      <c r="A117" s="24">
        <v>116</v>
      </c>
      <c r="B117" s="24" t="s">
        <v>2118</v>
      </c>
      <c r="C117" s="58" t="s">
        <v>1904</v>
      </c>
      <c r="D117" s="58" t="s">
        <v>1655</v>
      </c>
      <c r="E117" s="58" t="s">
        <v>2119</v>
      </c>
      <c r="F117" s="117" t="s">
        <v>2120</v>
      </c>
      <c r="G117" s="84">
        <v>2</v>
      </c>
      <c r="H117" s="58" t="s">
        <v>2121</v>
      </c>
      <c r="I117" s="564" t="s">
        <v>2044</v>
      </c>
      <c r="J117" s="121" t="s">
        <v>2122</v>
      </c>
      <c r="K117" s="110" t="s">
        <v>2123</v>
      </c>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row>
    <row r="118" spans="1:40" ht="13">
      <c r="A118" s="24">
        <v>117</v>
      </c>
      <c r="B118" s="24" t="s">
        <v>321</v>
      </c>
      <c r="C118" s="58" t="s">
        <v>1816</v>
      </c>
      <c r="D118" s="58" t="s">
        <v>1910</v>
      </c>
      <c r="E118" s="58" t="s">
        <v>1726</v>
      </c>
      <c r="F118" s="58" t="s">
        <v>2124</v>
      </c>
      <c r="G118" s="84">
        <v>24</v>
      </c>
      <c r="H118" s="58" t="s">
        <v>2125</v>
      </c>
      <c r="I118" s="564" t="s">
        <v>2101</v>
      </c>
      <c r="J118" s="117" t="s">
        <v>2126</v>
      </c>
      <c r="K118" s="110" t="s">
        <v>2127</v>
      </c>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row>
    <row r="119" spans="1:40" ht="13">
      <c r="A119" s="24">
        <v>118</v>
      </c>
      <c r="B119" s="24" t="s">
        <v>323</v>
      </c>
      <c r="C119" s="117" t="s">
        <v>2128</v>
      </c>
      <c r="D119" s="58" t="s">
        <v>1910</v>
      </c>
      <c r="E119" s="58" t="s">
        <v>2129</v>
      </c>
      <c r="F119" s="58" t="s">
        <v>2130</v>
      </c>
      <c r="G119" s="84">
        <v>16</v>
      </c>
      <c r="H119" s="58" t="s">
        <v>2131</v>
      </c>
      <c r="I119" s="564" t="s">
        <v>2132</v>
      </c>
      <c r="J119" s="116" t="s">
        <v>2133</v>
      </c>
      <c r="K119" s="110" t="s">
        <v>2134</v>
      </c>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row>
    <row r="120" spans="1:40" ht="13">
      <c r="A120" s="24">
        <v>119</v>
      </c>
      <c r="B120" s="24" t="s">
        <v>326</v>
      </c>
      <c r="C120" s="58" t="s">
        <v>2135</v>
      </c>
      <c r="D120" s="58" t="s">
        <v>1516</v>
      </c>
      <c r="E120" s="58" t="s">
        <v>1523</v>
      </c>
      <c r="F120" s="58" t="s">
        <v>2136</v>
      </c>
      <c r="G120" s="84">
        <v>51</v>
      </c>
      <c r="H120" s="58" t="s">
        <v>2137</v>
      </c>
      <c r="I120" s="101">
        <v>44109</v>
      </c>
      <c r="J120" s="58" t="s">
        <v>2138</v>
      </c>
      <c r="K120" s="110" t="s">
        <v>2139</v>
      </c>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row>
    <row r="121" spans="1:40" ht="13">
      <c r="A121" s="24">
        <v>120</v>
      </c>
      <c r="B121" s="24" t="s">
        <v>327</v>
      </c>
      <c r="C121" s="58" t="s">
        <v>1685</v>
      </c>
      <c r="D121" s="58" t="s">
        <v>1910</v>
      </c>
      <c r="E121" s="58" t="s">
        <v>1726</v>
      </c>
      <c r="F121" s="117" t="s">
        <v>2140</v>
      </c>
      <c r="G121" s="84">
        <v>92</v>
      </c>
      <c r="H121" s="114">
        <v>43957</v>
      </c>
      <c r="I121" s="564" t="s">
        <v>2141</v>
      </c>
      <c r="J121" s="58" t="s">
        <v>2142</v>
      </c>
      <c r="K121" s="110" t="s">
        <v>2143</v>
      </c>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row>
    <row r="122" spans="1:40" ht="13">
      <c r="A122" s="24">
        <v>121</v>
      </c>
      <c r="B122" s="24" t="s">
        <v>328</v>
      </c>
      <c r="C122" s="58" t="s">
        <v>1932</v>
      </c>
      <c r="D122" s="58" t="s">
        <v>1516</v>
      </c>
      <c r="E122" s="58" t="s">
        <v>1523</v>
      </c>
      <c r="F122" s="58" t="s">
        <v>1864</v>
      </c>
      <c r="G122" s="84">
        <v>16</v>
      </c>
      <c r="H122" s="58" t="s">
        <v>1694</v>
      </c>
      <c r="I122" s="564" t="s">
        <v>2141</v>
      </c>
      <c r="J122" s="58" t="s">
        <v>2144</v>
      </c>
      <c r="K122" s="110" t="s">
        <v>2145</v>
      </c>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row>
    <row r="123" spans="1:40" ht="13">
      <c r="A123" s="24">
        <v>122</v>
      </c>
      <c r="B123" s="24" t="s">
        <v>329</v>
      </c>
      <c r="C123" s="58" t="s">
        <v>2146</v>
      </c>
      <c r="D123" s="58" t="s">
        <v>1725</v>
      </c>
      <c r="E123" s="58" t="s">
        <v>1726</v>
      </c>
      <c r="F123" s="76" t="s">
        <v>2147</v>
      </c>
      <c r="G123" s="84">
        <v>31</v>
      </c>
      <c r="H123" s="58" t="s">
        <v>2148</v>
      </c>
      <c r="I123" s="564" t="s">
        <v>2006</v>
      </c>
      <c r="J123" s="117" t="s">
        <v>2149</v>
      </c>
      <c r="K123" s="131" t="s">
        <v>2150</v>
      </c>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row>
    <row r="124" spans="1:40" ht="13">
      <c r="A124" s="24">
        <v>123</v>
      </c>
      <c r="B124" s="24" t="s">
        <v>331</v>
      </c>
      <c r="C124" s="58" t="s">
        <v>1953</v>
      </c>
      <c r="D124" s="58" t="s">
        <v>1626</v>
      </c>
      <c r="E124" s="58" t="s">
        <v>1627</v>
      </c>
      <c r="F124" s="76" t="s">
        <v>2151</v>
      </c>
      <c r="G124" s="84">
        <v>60</v>
      </c>
      <c r="H124" s="63"/>
      <c r="I124" s="564" t="s">
        <v>2152</v>
      </c>
      <c r="J124" s="121" t="s">
        <v>2153</v>
      </c>
      <c r="K124" s="110" t="s">
        <v>2154</v>
      </c>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row>
    <row r="125" spans="1:40" ht="13">
      <c r="A125" s="24">
        <v>124</v>
      </c>
      <c r="B125" s="24" t="s">
        <v>334</v>
      </c>
      <c r="C125" s="58" t="s">
        <v>2155</v>
      </c>
      <c r="D125" s="58" t="s">
        <v>2156</v>
      </c>
      <c r="E125" s="58" t="s">
        <v>2157</v>
      </c>
      <c r="F125" s="58" t="s">
        <v>2158</v>
      </c>
      <c r="G125" s="84">
        <v>1</v>
      </c>
      <c r="H125" s="58" t="s">
        <v>1694</v>
      </c>
      <c r="I125" s="564" t="s">
        <v>2159</v>
      </c>
      <c r="J125" s="76" t="s">
        <v>2160</v>
      </c>
      <c r="K125" s="110" t="s">
        <v>2161</v>
      </c>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row>
    <row r="126" spans="1:40" ht="13">
      <c r="A126" s="24">
        <v>125</v>
      </c>
      <c r="B126" s="24" t="s">
        <v>335</v>
      </c>
      <c r="C126" s="58" t="s">
        <v>2162</v>
      </c>
      <c r="D126" s="58" t="s">
        <v>1725</v>
      </c>
      <c r="E126" s="58" t="s">
        <v>2163</v>
      </c>
      <c r="F126" s="76" t="s">
        <v>2164</v>
      </c>
      <c r="G126" s="84">
        <v>16</v>
      </c>
      <c r="H126" s="63"/>
      <c r="I126" s="564" t="s">
        <v>2152</v>
      </c>
      <c r="J126" s="123" t="s">
        <v>2165</v>
      </c>
      <c r="K126" s="110" t="s">
        <v>2166</v>
      </c>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row>
    <row r="127" spans="1:40" ht="13">
      <c r="A127" s="24">
        <v>126</v>
      </c>
      <c r="B127" s="83" t="s">
        <v>4645</v>
      </c>
      <c r="C127" s="58" t="s">
        <v>2167</v>
      </c>
      <c r="D127" s="58" t="s">
        <v>1881</v>
      </c>
      <c r="E127" s="58" t="s">
        <v>1882</v>
      </c>
      <c r="F127" s="116" t="s">
        <v>2168</v>
      </c>
      <c r="G127" s="84">
        <v>1</v>
      </c>
      <c r="H127" s="58" t="s">
        <v>2169</v>
      </c>
      <c r="I127" s="101">
        <v>44140</v>
      </c>
      <c r="J127" s="116" t="s">
        <v>2170</v>
      </c>
      <c r="K127" s="111" t="s">
        <v>2171</v>
      </c>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row>
    <row r="128" spans="1:40" ht="13">
      <c r="A128" s="24">
        <v>127</v>
      </c>
      <c r="B128" s="24" t="s">
        <v>339</v>
      </c>
      <c r="C128" s="76" t="s">
        <v>1669</v>
      </c>
      <c r="D128" s="58" t="s">
        <v>1725</v>
      </c>
      <c r="E128" s="58" t="s">
        <v>2172</v>
      </c>
      <c r="F128" s="76" t="s">
        <v>2173</v>
      </c>
      <c r="G128" s="84">
        <v>20</v>
      </c>
      <c r="H128" s="58" t="s">
        <v>1694</v>
      </c>
      <c r="I128" s="564" t="s">
        <v>2174</v>
      </c>
      <c r="J128" s="76" t="s">
        <v>2175</v>
      </c>
      <c r="K128" s="110" t="s">
        <v>2176</v>
      </c>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row>
    <row r="129" spans="1:40" ht="13">
      <c r="A129" s="24">
        <v>128</v>
      </c>
      <c r="B129" s="24" t="s">
        <v>340</v>
      </c>
      <c r="C129" s="58" t="s">
        <v>2177</v>
      </c>
      <c r="D129" s="58" t="s">
        <v>1817</v>
      </c>
      <c r="E129" s="58" t="s">
        <v>1818</v>
      </c>
      <c r="F129" s="122" t="s">
        <v>1819</v>
      </c>
      <c r="G129" s="84">
        <v>1</v>
      </c>
      <c r="H129" s="58" t="s">
        <v>2178</v>
      </c>
      <c r="I129" s="564" t="s">
        <v>2159</v>
      </c>
      <c r="J129" s="123" t="s">
        <v>2179</v>
      </c>
      <c r="K129" s="110" t="s">
        <v>2180</v>
      </c>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row>
    <row r="130" spans="1:40" ht="13">
      <c r="A130" s="24">
        <v>129</v>
      </c>
      <c r="B130" s="24" t="s">
        <v>2181</v>
      </c>
      <c r="C130" s="58" t="s">
        <v>1842</v>
      </c>
      <c r="D130" s="58" t="s">
        <v>1725</v>
      </c>
      <c r="E130" s="58" t="s">
        <v>1726</v>
      </c>
      <c r="F130" s="76" t="s">
        <v>2182</v>
      </c>
      <c r="G130" s="84">
        <v>12</v>
      </c>
      <c r="H130" s="58" t="s">
        <v>2183</v>
      </c>
      <c r="I130" s="564" t="s">
        <v>2159</v>
      </c>
      <c r="J130" s="76" t="s">
        <v>2184</v>
      </c>
      <c r="K130" s="110" t="s">
        <v>2185</v>
      </c>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row>
    <row r="131" spans="1:40" ht="13">
      <c r="A131" s="24">
        <v>130</v>
      </c>
      <c r="B131" s="24" t="s">
        <v>345</v>
      </c>
      <c r="C131" s="58" t="s">
        <v>2186</v>
      </c>
      <c r="D131" s="58" t="s">
        <v>1997</v>
      </c>
      <c r="E131" s="58" t="s">
        <v>2187</v>
      </c>
      <c r="F131" s="76" t="s">
        <v>2188</v>
      </c>
      <c r="G131" s="84"/>
      <c r="H131" s="58" t="s">
        <v>2189</v>
      </c>
      <c r="I131" s="564" t="s">
        <v>2052</v>
      </c>
      <c r="J131" s="76" t="s">
        <v>2190</v>
      </c>
      <c r="K131" s="110" t="s">
        <v>2191</v>
      </c>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row>
    <row r="132" spans="1:40" ht="13">
      <c r="A132" s="24">
        <v>131</v>
      </c>
      <c r="B132" s="73" t="s">
        <v>346</v>
      </c>
      <c r="C132" s="58" t="s">
        <v>1932</v>
      </c>
      <c r="D132" s="58" t="s">
        <v>2192</v>
      </c>
      <c r="E132" s="58" t="s">
        <v>2193</v>
      </c>
      <c r="F132" s="76" t="s">
        <v>2194</v>
      </c>
      <c r="G132" s="84">
        <v>308</v>
      </c>
      <c r="H132" s="58" t="s">
        <v>1694</v>
      </c>
      <c r="I132" s="564" t="s">
        <v>2195</v>
      </c>
      <c r="J132" s="76" t="s">
        <v>2196</v>
      </c>
      <c r="K132" s="110" t="s">
        <v>2197</v>
      </c>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row>
    <row r="133" spans="1:40" ht="13">
      <c r="A133" s="24">
        <v>132</v>
      </c>
      <c r="B133" s="73" t="s">
        <v>348</v>
      </c>
      <c r="C133" s="58" t="s">
        <v>2198</v>
      </c>
      <c r="D133" s="58" t="s">
        <v>1626</v>
      </c>
      <c r="E133" s="58" t="s">
        <v>2199</v>
      </c>
      <c r="F133" s="76" t="s">
        <v>2200</v>
      </c>
      <c r="G133" s="84">
        <v>43</v>
      </c>
      <c r="H133" s="58" t="s">
        <v>1694</v>
      </c>
      <c r="I133" s="101">
        <v>43836</v>
      </c>
      <c r="J133" s="132" t="s">
        <v>2201</v>
      </c>
      <c r="K133" s="110" t="s">
        <v>2202</v>
      </c>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row>
    <row r="134" spans="1:40" ht="13">
      <c r="A134" s="24">
        <v>133</v>
      </c>
      <c r="B134" s="24" t="s">
        <v>349</v>
      </c>
      <c r="C134" s="76" t="s">
        <v>2203</v>
      </c>
      <c r="D134" s="58" t="s">
        <v>1638</v>
      </c>
      <c r="E134" s="58" t="s">
        <v>2204</v>
      </c>
      <c r="F134" s="76" t="s">
        <v>2205</v>
      </c>
      <c r="G134" s="84">
        <v>8</v>
      </c>
      <c r="H134" s="58" t="s">
        <v>2206</v>
      </c>
      <c r="I134" s="101">
        <v>43836</v>
      </c>
      <c r="J134" s="76" t="s">
        <v>2207</v>
      </c>
      <c r="K134" s="110" t="s">
        <v>2208</v>
      </c>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row>
    <row r="135" spans="1:40" ht="13">
      <c r="A135" s="24">
        <v>134</v>
      </c>
      <c r="B135" s="24" t="s">
        <v>351</v>
      </c>
      <c r="C135" s="58" t="s">
        <v>2209</v>
      </c>
      <c r="D135" s="58" t="s">
        <v>1638</v>
      </c>
      <c r="E135" s="58" t="s">
        <v>2210</v>
      </c>
      <c r="F135" s="76" t="s">
        <v>2211</v>
      </c>
      <c r="G135" s="84">
        <v>1</v>
      </c>
      <c r="H135" s="58" t="s">
        <v>2212</v>
      </c>
      <c r="I135" s="564" t="s">
        <v>2174</v>
      </c>
      <c r="J135" s="76" t="s">
        <v>2213</v>
      </c>
      <c r="K135" s="110" t="s">
        <v>2214</v>
      </c>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row>
    <row r="136" spans="1:40" ht="13">
      <c r="A136" s="24">
        <v>135</v>
      </c>
      <c r="B136" s="24" t="s">
        <v>352</v>
      </c>
      <c r="C136" s="58" t="s">
        <v>1932</v>
      </c>
      <c r="D136" s="58" t="s">
        <v>2215</v>
      </c>
      <c r="E136" s="58" t="s">
        <v>2216</v>
      </c>
      <c r="F136" s="76" t="s">
        <v>2217</v>
      </c>
      <c r="G136" s="84">
        <v>2</v>
      </c>
      <c r="H136" s="58" t="s">
        <v>1694</v>
      </c>
      <c r="I136" s="101">
        <v>43927</v>
      </c>
      <c r="J136" s="76" t="s">
        <v>2218</v>
      </c>
      <c r="K136" s="110" t="s">
        <v>2219</v>
      </c>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row>
    <row r="137" spans="1:40" ht="13">
      <c r="A137" s="24">
        <v>136</v>
      </c>
      <c r="B137" s="24" t="s">
        <v>354</v>
      </c>
      <c r="C137" s="58" t="s">
        <v>1680</v>
      </c>
      <c r="D137" s="58" t="s">
        <v>2220</v>
      </c>
      <c r="E137" s="58" t="s">
        <v>2221</v>
      </c>
      <c r="F137" s="76" t="s">
        <v>2222</v>
      </c>
      <c r="G137" s="84">
        <v>1</v>
      </c>
      <c r="H137" s="58" t="s">
        <v>2223</v>
      </c>
      <c r="I137" s="564" t="s">
        <v>2224</v>
      </c>
      <c r="J137" s="76" t="s">
        <v>2225</v>
      </c>
      <c r="K137" s="110" t="s">
        <v>2226</v>
      </c>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row>
    <row r="138" spans="1:40" ht="13">
      <c r="A138" s="24">
        <v>137</v>
      </c>
      <c r="B138" s="24" t="s">
        <v>355</v>
      </c>
      <c r="C138" s="58" t="s">
        <v>2227</v>
      </c>
      <c r="D138" s="58" t="s">
        <v>1817</v>
      </c>
      <c r="E138" s="58" t="s">
        <v>1818</v>
      </c>
      <c r="F138" s="76" t="s">
        <v>2228</v>
      </c>
      <c r="G138" s="84">
        <v>2</v>
      </c>
      <c r="H138" s="58" t="s">
        <v>2229</v>
      </c>
      <c r="I138" s="101">
        <v>43957</v>
      </c>
      <c r="J138" s="133" t="s">
        <v>2230</v>
      </c>
      <c r="K138" s="110" t="s">
        <v>2231</v>
      </c>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row>
    <row r="139" spans="1:40" ht="13">
      <c r="A139" s="24">
        <v>138</v>
      </c>
      <c r="B139" s="24" t="s">
        <v>356</v>
      </c>
      <c r="C139" s="58" t="s">
        <v>2232</v>
      </c>
      <c r="D139" s="58" t="s">
        <v>1626</v>
      </c>
      <c r="E139" s="58" t="s">
        <v>2233</v>
      </c>
      <c r="F139" s="76" t="s">
        <v>2234</v>
      </c>
      <c r="G139" s="84">
        <v>3</v>
      </c>
      <c r="H139" s="58" t="s">
        <v>2235</v>
      </c>
      <c r="I139" s="101">
        <v>43957</v>
      </c>
      <c r="J139" s="76" t="s">
        <v>2236</v>
      </c>
      <c r="K139" s="110" t="s">
        <v>2237</v>
      </c>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row>
    <row r="140" spans="1:40" ht="13">
      <c r="A140" s="24">
        <v>139</v>
      </c>
      <c r="B140" s="24" t="s">
        <v>358</v>
      </c>
      <c r="C140" s="58" t="s">
        <v>1724</v>
      </c>
      <c r="D140" s="58" t="s">
        <v>1725</v>
      </c>
      <c r="E140" s="58" t="s">
        <v>2238</v>
      </c>
      <c r="F140" s="117" t="s">
        <v>2239</v>
      </c>
      <c r="G140" s="84">
        <v>73</v>
      </c>
      <c r="H140" s="58" t="s">
        <v>2240</v>
      </c>
      <c r="I140" s="101">
        <v>43896</v>
      </c>
      <c r="J140" s="76" t="s">
        <v>2241</v>
      </c>
      <c r="K140" s="110" t="s">
        <v>2242</v>
      </c>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row>
    <row r="141" spans="1:40" ht="13">
      <c r="A141" s="24">
        <v>140</v>
      </c>
      <c r="B141" s="24" t="s">
        <v>360</v>
      </c>
      <c r="C141" s="58" t="s">
        <v>2003</v>
      </c>
      <c r="D141" s="58" t="s">
        <v>2243</v>
      </c>
      <c r="E141" s="58" t="s">
        <v>2244</v>
      </c>
      <c r="F141" s="58" t="s">
        <v>2245</v>
      </c>
      <c r="G141" s="84">
        <v>2</v>
      </c>
      <c r="H141" s="58" t="s">
        <v>2246</v>
      </c>
      <c r="I141" s="564" t="s">
        <v>2247</v>
      </c>
      <c r="J141" s="76" t="s">
        <v>2248</v>
      </c>
      <c r="K141" s="110" t="s">
        <v>2249</v>
      </c>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row>
    <row r="142" spans="1:40" ht="13">
      <c r="A142" s="24">
        <v>141</v>
      </c>
      <c r="B142" s="24" t="s">
        <v>363</v>
      </c>
      <c r="C142" s="76" t="s">
        <v>2250</v>
      </c>
      <c r="D142" s="58" t="s">
        <v>2220</v>
      </c>
      <c r="E142" s="622" t="s">
        <v>2251</v>
      </c>
      <c r="F142" s="605"/>
      <c r="G142" s="84">
        <v>617</v>
      </c>
      <c r="H142" s="58" t="s">
        <v>2252</v>
      </c>
      <c r="I142" s="101">
        <v>43927</v>
      </c>
      <c r="J142" s="117" t="s">
        <v>2253</v>
      </c>
      <c r="K142" s="110" t="s">
        <v>2254</v>
      </c>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row>
    <row r="143" spans="1:40" ht="13">
      <c r="A143" s="24">
        <v>142</v>
      </c>
      <c r="B143" s="24" t="s">
        <v>368</v>
      </c>
      <c r="C143" s="58" t="s">
        <v>2255</v>
      </c>
      <c r="D143" s="58" t="s">
        <v>1725</v>
      </c>
      <c r="E143" s="58" t="s">
        <v>1726</v>
      </c>
      <c r="F143" s="76" t="s">
        <v>2256</v>
      </c>
      <c r="G143" s="84">
        <v>2</v>
      </c>
      <c r="H143" s="58" t="s">
        <v>2257</v>
      </c>
      <c r="I143" s="101">
        <v>43927</v>
      </c>
      <c r="J143" s="76" t="s">
        <v>2258</v>
      </c>
      <c r="K143" s="110" t="s">
        <v>2259</v>
      </c>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row>
    <row r="144" spans="1:40" ht="13">
      <c r="A144" s="24">
        <v>143</v>
      </c>
      <c r="B144" s="24" t="s">
        <v>371</v>
      </c>
      <c r="C144" s="58" t="s">
        <v>1932</v>
      </c>
      <c r="D144" s="58" t="s">
        <v>1516</v>
      </c>
      <c r="E144" s="58" t="s">
        <v>1523</v>
      </c>
      <c r="F144" s="76" t="s">
        <v>1888</v>
      </c>
      <c r="G144" s="84">
        <v>30</v>
      </c>
      <c r="H144" s="58" t="s">
        <v>1694</v>
      </c>
      <c r="I144" s="101">
        <v>44049</v>
      </c>
      <c r="J144" s="76" t="s">
        <v>2260</v>
      </c>
      <c r="K144" s="110" t="s">
        <v>2261</v>
      </c>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row>
    <row r="145" spans="1:40" ht="13">
      <c r="A145" s="24">
        <v>144</v>
      </c>
      <c r="B145" s="24" t="s">
        <v>374</v>
      </c>
      <c r="C145" s="58" t="s">
        <v>1577</v>
      </c>
      <c r="D145" s="58" t="s">
        <v>1626</v>
      </c>
      <c r="E145" s="58" t="s">
        <v>1627</v>
      </c>
      <c r="F145" s="117" t="s">
        <v>2262</v>
      </c>
      <c r="G145" s="84">
        <v>82</v>
      </c>
      <c r="H145" s="114">
        <v>43977</v>
      </c>
      <c r="I145" s="101">
        <v>44049</v>
      </c>
      <c r="J145" s="117" t="s">
        <v>2263</v>
      </c>
      <c r="K145" s="131" t="s">
        <v>2264</v>
      </c>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row>
    <row r="146" spans="1:40" ht="13">
      <c r="A146" s="24">
        <v>145</v>
      </c>
      <c r="B146" s="24" t="s">
        <v>377</v>
      </c>
      <c r="C146" s="58" t="s">
        <v>2265</v>
      </c>
      <c r="D146" s="58" t="s">
        <v>1785</v>
      </c>
      <c r="E146" s="58" t="s">
        <v>2266</v>
      </c>
      <c r="F146" s="117" t="s">
        <v>2267</v>
      </c>
      <c r="G146" s="84">
        <v>1</v>
      </c>
      <c r="H146" s="58" t="s">
        <v>2268</v>
      </c>
      <c r="I146" s="101">
        <v>43835</v>
      </c>
      <c r="J146" s="58" t="s">
        <v>2269</v>
      </c>
      <c r="K146" s="110" t="s">
        <v>2270</v>
      </c>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row>
    <row r="147" spans="1:40" ht="13">
      <c r="A147" s="24">
        <v>146</v>
      </c>
      <c r="B147" s="24" t="s">
        <v>378</v>
      </c>
      <c r="C147" s="58" t="s">
        <v>2271</v>
      </c>
      <c r="D147" s="58" t="s">
        <v>1645</v>
      </c>
      <c r="E147" s="76" t="s">
        <v>2272</v>
      </c>
      <c r="F147" s="76" t="s">
        <v>2273</v>
      </c>
      <c r="G147" s="84">
        <v>1</v>
      </c>
      <c r="H147" s="58" t="s">
        <v>1680</v>
      </c>
      <c r="I147" s="101">
        <v>44049</v>
      </c>
      <c r="J147" s="76" t="s">
        <v>2274</v>
      </c>
      <c r="K147" s="110" t="s">
        <v>2275</v>
      </c>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row>
    <row r="148" spans="1:40" ht="13">
      <c r="A148" s="24">
        <v>147</v>
      </c>
      <c r="B148" s="24" t="s">
        <v>379</v>
      </c>
      <c r="C148" s="58" t="s">
        <v>2276</v>
      </c>
      <c r="D148" s="58" t="s">
        <v>1516</v>
      </c>
      <c r="E148" s="58" t="s">
        <v>2277</v>
      </c>
      <c r="F148" s="76" t="s">
        <v>2278</v>
      </c>
      <c r="G148" s="84">
        <v>3</v>
      </c>
      <c r="H148" s="58" t="s">
        <v>1694</v>
      </c>
      <c r="I148" s="101">
        <v>44171</v>
      </c>
      <c r="J148" s="76" t="s">
        <v>2279</v>
      </c>
      <c r="K148" s="110" t="s">
        <v>2280</v>
      </c>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row>
    <row r="149" spans="1:40" ht="13">
      <c r="A149" s="24">
        <v>148</v>
      </c>
      <c r="B149" s="24" t="s">
        <v>381</v>
      </c>
      <c r="C149" s="76" t="s">
        <v>2281</v>
      </c>
      <c r="D149" s="58" t="s">
        <v>1725</v>
      </c>
      <c r="E149" s="58" t="s">
        <v>2282</v>
      </c>
      <c r="F149" s="76" t="s">
        <v>2283</v>
      </c>
      <c r="G149" s="84">
        <v>26</v>
      </c>
      <c r="H149" s="58" t="s">
        <v>2284</v>
      </c>
      <c r="I149" s="564" t="s">
        <v>2285</v>
      </c>
      <c r="J149" s="76" t="s">
        <v>2286</v>
      </c>
      <c r="K149" s="110" t="s">
        <v>2287</v>
      </c>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row>
    <row r="150" spans="1:40" ht="13">
      <c r="A150" s="24">
        <v>149</v>
      </c>
      <c r="B150" s="24" t="s">
        <v>383</v>
      </c>
      <c r="C150" s="58" t="s">
        <v>1940</v>
      </c>
      <c r="D150" s="58" t="s">
        <v>2220</v>
      </c>
      <c r="E150" s="58" t="s">
        <v>2288</v>
      </c>
      <c r="F150" s="58" t="s">
        <v>2289</v>
      </c>
      <c r="G150" s="84">
        <v>54</v>
      </c>
      <c r="H150" s="58" t="s">
        <v>2290</v>
      </c>
      <c r="I150" s="564" t="s">
        <v>2291</v>
      </c>
      <c r="J150" s="58" t="s">
        <v>2292</v>
      </c>
      <c r="K150" s="110" t="s">
        <v>2293</v>
      </c>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row>
    <row r="151" spans="1:40" ht="13">
      <c r="A151" s="24">
        <v>150</v>
      </c>
      <c r="B151" s="83" t="s">
        <v>388</v>
      </c>
      <c r="C151" s="58" t="s">
        <v>1940</v>
      </c>
      <c r="D151" s="58" t="s">
        <v>1725</v>
      </c>
      <c r="E151" s="58" t="s">
        <v>1726</v>
      </c>
      <c r="F151" s="58" t="s">
        <v>2294</v>
      </c>
      <c r="G151" s="84">
        <v>462</v>
      </c>
      <c r="H151" s="58" t="s">
        <v>2295</v>
      </c>
      <c r="I151" s="101">
        <v>44110</v>
      </c>
      <c r="J151" s="58" t="s">
        <v>2296</v>
      </c>
      <c r="K151" s="110" t="s">
        <v>2297</v>
      </c>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row>
    <row r="152" spans="1:40" ht="13">
      <c r="A152" s="24">
        <v>151</v>
      </c>
      <c r="B152" s="24" t="s">
        <v>392</v>
      </c>
      <c r="C152" s="58" t="s">
        <v>1680</v>
      </c>
      <c r="D152" s="58" t="s">
        <v>1516</v>
      </c>
      <c r="E152" s="58" t="s">
        <v>2277</v>
      </c>
      <c r="F152" s="76" t="s">
        <v>2298</v>
      </c>
      <c r="G152" s="84">
        <v>92</v>
      </c>
      <c r="H152" s="58" t="s">
        <v>1680</v>
      </c>
      <c r="I152" s="101">
        <v>44079</v>
      </c>
      <c r="J152" s="58" t="s">
        <v>2299</v>
      </c>
      <c r="K152" s="111" t="s">
        <v>2300</v>
      </c>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row>
    <row r="153" spans="1:40" ht="13">
      <c r="A153" s="24">
        <v>152</v>
      </c>
      <c r="B153" s="24" t="s">
        <v>395</v>
      </c>
      <c r="C153" s="58" t="s">
        <v>1680</v>
      </c>
      <c r="D153" s="58" t="s">
        <v>1703</v>
      </c>
      <c r="E153" s="58" t="s">
        <v>2301</v>
      </c>
      <c r="F153" s="76" t="s">
        <v>2302</v>
      </c>
      <c r="G153" s="84">
        <v>1</v>
      </c>
      <c r="H153" s="58" t="s">
        <v>1680</v>
      </c>
      <c r="I153" s="564" t="s">
        <v>1895</v>
      </c>
      <c r="J153" s="58" t="s">
        <v>2303</v>
      </c>
      <c r="K153" s="111" t="s">
        <v>2304</v>
      </c>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row>
    <row r="154" spans="1:40" ht="13">
      <c r="A154" s="24">
        <v>153</v>
      </c>
      <c r="B154" s="24" t="s">
        <v>396</v>
      </c>
      <c r="C154" s="58" t="s">
        <v>1680</v>
      </c>
      <c r="D154" s="58" t="s">
        <v>1703</v>
      </c>
      <c r="E154" s="58" t="s">
        <v>2305</v>
      </c>
      <c r="F154" s="76" t="s">
        <v>2306</v>
      </c>
      <c r="G154" s="84">
        <v>1</v>
      </c>
      <c r="H154" s="58" t="s">
        <v>1680</v>
      </c>
      <c r="I154" s="101">
        <v>44017</v>
      </c>
      <c r="J154" s="58" t="s">
        <v>2307</v>
      </c>
      <c r="K154" s="111" t="s">
        <v>2308</v>
      </c>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row>
    <row r="155" spans="1:40" ht="13">
      <c r="A155" s="24">
        <v>154</v>
      </c>
      <c r="B155" s="24" t="s">
        <v>398</v>
      </c>
      <c r="C155" s="58" t="s">
        <v>2048</v>
      </c>
      <c r="D155" s="58" t="s">
        <v>1725</v>
      </c>
      <c r="E155" s="58" t="s">
        <v>2309</v>
      </c>
      <c r="F155" s="58" t="s">
        <v>2310</v>
      </c>
      <c r="G155" s="84">
        <v>1</v>
      </c>
      <c r="H155" s="58" t="s">
        <v>2311</v>
      </c>
      <c r="I155" s="101">
        <v>43867</v>
      </c>
      <c r="J155" s="58" t="s">
        <v>2312</v>
      </c>
      <c r="K155" s="110" t="s">
        <v>2313</v>
      </c>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row>
    <row r="156" spans="1:40" ht="13">
      <c r="A156" s="24">
        <v>155</v>
      </c>
      <c r="B156" s="24" t="s">
        <v>400</v>
      </c>
      <c r="C156" s="76" t="s">
        <v>2003</v>
      </c>
      <c r="D156" s="58" t="s">
        <v>2220</v>
      </c>
      <c r="E156" s="58" t="s">
        <v>2314</v>
      </c>
      <c r="F156" s="76" t="s">
        <v>2315</v>
      </c>
      <c r="G156" s="84">
        <v>88</v>
      </c>
      <c r="H156" s="58" t="s">
        <v>2316</v>
      </c>
      <c r="I156" s="101">
        <v>44080</v>
      </c>
      <c r="J156" s="76" t="s">
        <v>2317</v>
      </c>
      <c r="K156" s="110" t="s">
        <v>2318</v>
      </c>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row>
    <row r="157" spans="1:40" ht="13">
      <c r="A157" s="24">
        <v>156</v>
      </c>
      <c r="B157" s="24" t="s">
        <v>402</v>
      </c>
      <c r="C157" s="58" t="s">
        <v>2319</v>
      </c>
      <c r="D157" s="58" t="s">
        <v>1626</v>
      </c>
      <c r="E157" s="122" t="s">
        <v>2320</v>
      </c>
      <c r="F157" s="58" t="s">
        <v>2321</v>
      </c>
      <c r="G157" s="84">
        <v>4</v>
      </c>
      <c r="H157" s="58" t="s">
        <v>2322</v>
      </c>
      <c r="I157" s="101">
        <v>43957</v>
      </c>
      <c r="J157" s="76" t="s">
        <v>2323</v>
      </c>
      <c r="K157" s="110" t="s">
        <v>2324</v>
      </c>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row>
    <row r="158" spans="1:40" ht="13">
      <c r="A158" s="24">
        <v>157</v>
      </c>
      <c r="B158" s="24" t="s">
        <v>406</v>
      </c>
      <c r="C158" s="76" t="s">
        <v>2325</v>
      </c>
      <c r="D158" s="58" t="s">
        <v>1516</v>
      </c>
      <c r="E158" s="58" t="s">
        <v>2326</v>
      </c>
      <c r="F158" s="76" t="s">
        <v>2327</v>
      </c>
      <c r="G158" s="84">
        <v>1</v>
      </c>
      <c r="H158" s="63"/>
      <c r="I158" s="564" t="s">
        <v>2328</v>
      </c>
      <c r="J158" s="76" t="s">
        <v>2329</v>
      </c>
      <c r="K158" s="110" t="s">
        <v>2330</v>
      </c>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row>
    <row r="159" spans="1:40" ht="13">
      <c r="A159" s="24">
        <v>158</v>
      </c>
      <c r="B159" s="24" t="s">
        <v>411</v>
      </c>
      <c r="C159" s="58" t="s">
        <v>2271</v>
      </c>
      <c r="D159" s="58" t="s">
        <v>1725</v>
      </c>
      <c r="E159" s="58" t="s">
        <v>1726</v>
      </c>
      <c r="F159" s="76" t="s">
        <v>2331</v>
      </c>
      <c r="G159" s="84">
        <v>241</v>
      </c>
      <c r="H159" s="58" t="s">
        <v>1694</v>
      </c>
      <c r="I159" s="564" t="s">
        <v>2332</v>
      </c>
      <c r="J159" s="76" t="s">
        <v>2333</v>
      </c>
      <c r="K159" s="110" t="s">
        <v>2334</v>
      </c>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row>
    <row r="160" spans="1:40" ht="13">
      <c r="A160" s="24">
        <v>159</v>
      </c>
      <c r="B160" s="24" t="s">
        <v>414</v>
      </c>
      <c r="C160" s="58" t="s">
        <v>2335</v>
      </c>
      <c r="D160" s="58" t="s">
        <v>1725</v>
      </c>
      <c r="E160" s="58" t="s">
        <v>1726</v>
      </c>
      <c r="F160" s="58" t="s">
        <v>2336</v>
      </c>
      <c r="G160" s="84">
        <v>2</v>
      </c>
      <c r="H160" s="58" t="s">
        <v>2337</v>
      </c>
      <c r="I160" s="564" t="s">
        <v>2328</v>
      </c>
      <c r="J160" s="76" t="s">
        <v>2338</v>
      </c>
      <c r="K160" s="110" t="s">
        <v>2339</v>
      </c>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row>
    <row r="161" spans="1:40" ht="13">
      <c r="A161" s="24">
        <v>160</v>
      </c>
      <c r="B161" s="24" t="s">
        <v>417</v>
      </c>
      <c r="C161" s="58" t="s">
        <v>1680</v>
      </c>
      <c r="D161" s="58" t="s">
        <v>2156</v>
      </c>
      <c r="E161" s="58" t="s">
        <v>2340</v>
      </c>
      <c r="F161" s="58" t="s">
        <v>2341</v>
      </c>
      <c r="G161" s="84">
        <v>1</v>
      </c>
      <c r="H161" s="114">
        <v>43991</v>
      </c>
      <c r="I161" s="101">
        <v>44080</v>
      </c>
      <c r="J161" s="76" t="s">
        <v>2342</v>
      </c>
      <c r="K161" s="110" t="s">
        <v>2343</v>
      </c>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row>
    <row r="162" spans="1:40" ht="13">
      <c r="A162" s="24">
        <v>161</v>
      </c>
      <c r="B162" s="24" t="s">
        <v>419</v>
      </c>
      <c r="C162" s="58" t="s">
        <v>2344</v>
      </c>
      <c r="D162" s="58" t="s">
        <v>1516</v>
      </c>
      <c r="E162" s="58" t="s">
        <v>1523</v>
      </c>
      <c r="F162" s="76" t="s">
        <v>2345</v>
      </c>
      <c r="G162" s="84">
        <v>37</v>
      </c>
      <c r="H162" s="58" t="s">
        <v>2346</v>
      </c>
      <c r="I162" s="564" t="s">
        <v>2291</v>
      </c>
      <c r="J162" s="76" t="s">
        <v>2347</v>
      </c>
      <c r="K162" s="110" t="s">
        <v>2348</v>
      </c>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row>
    <row r="163" spans="1:40" ht="13">
      <c r="A163" s="24">
        <v>162</v>
      </c>
      <c r="B163" s="24" t="s">
        <v>2349</v>
      </c>
      <c r="C163" s="58" t="s">
        <v>2227</v>
      </c>
      <c r="D163" s="58" t="s">
        <v>1516</v>
      </c>
      <c r="E163" s="58" t="s">
        <v>2277</v>
      </c>
      <c r="F163" s="76" t="s">
        <v>2350</v>
      </c>
      <c r="G163" s="84">
        <v>7</v>
      </c>
      <c r="H163" s="58" t="s">
        <v>2351</v>
      </c>
      <c r="I163" s="564" t="s">
        <v>2352</v>
      </c>
      <c r="J163" s="76" t="s">
        <v>2353</v>
      </c>
      <c r="K163" s="110" t="s">
        <v>2354</v>
      </c>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row>
    <row r="164" spans="1:40" ht="13">
      <c r="A164" s="24">
        <v>163</v>
      </c>
      <c r="B164" s="24" t="s">
        <v>423</v>
      </c>
      <c r="C164" s="58" t="s">
        <v>2355</v>
      </c>
      <c r="D164" s="58" t="s">
        <v>1725</v>
      </c>
      <c r="E164" s="58" t="s">
        <v>2356</v>
      </c>
      <c r="F164" s="76" t="s">
        <v>2357</v>
      </c>
      <c r="G164" s="84">
        <v>1</v>
      </c>
      <c r="H164" s="63"/>
      <c r="I164" s="564" t="s">
        <v>2358</v>
      </c>
      <c r="J164" s="134" t="s">
        <v>2359</v>
      </c>
      <c r="K164" s="110" t="s">
        <v>2360</v>
      </c>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row>
    <row r="165" spans="1:40" ht="13">
      <c r="A165" s="24">
        <v>164</v>
      </c>
      <c r="B165" s="24" t="s">
        <v>425</v>
      </c>
      <c r="C165" s="58" t="s">
        <v>2361</v>
      </c>
      <c r="D165" s="58" t="s">
        <v>1655</v>
      </c>
      <c r="E165" s="58" t="s">
        <v>2362</v>
      </c>
      <c r="F165" s="134" t="s">
        <v>2363</v>
      </c>
      <c r="G165" s="84">
        <v>1</v>
      </c>
      <c r="H165" s="58" t="s">
        <v>2364</v>
      </c>
      <c r="I165" s="564" t="s">
        <v>2352</v>
      </c>
      <c r="J165" s="76" t="s">
        <v>2365</v>
      </c>
      <c r="K165" s="110" t="s">
        <v>2366</v>
      </c>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row>
    <row r="166" spans="1:40" ht="13">
      <c r="A166" s="24">
        <v>165</v>
      </c>
      <c r="B166" s="24" t="s">
        <v>427</v>
      </c>
      <c r="C166" s="58" t="s">
        <v>1680</v>
      </c>
      <c r="D166" s="58" t="s">
        <v>1703</v>
      </c>
      <c r="E166" s="58" t="s">
        <v>2367</v>
      </c>
      <c r="F166" s="76" t="s">
        <v>2368</v>
      </c>
      <c r="G166" s="84">
        <v>2</v>
      </c>
      <c r="H166" s="58" t="s">
        <v>1680</v>
      </c>
      <c r="I166" s="564" t="s">
        <v>2352</v>
      </c>
      <c r="J166" s="76" t="s">
        <v>2369</v>
      </c>
      <c r="K166" s="110" t="s">
        <v>2370</v>
      </c>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row>
    <row r="167" spans="1:40" ht="13">
      <c r="A167" s="24">
        <v>166</v>
      </c>
      <c r="B167" s="24" t="s">
        <v>429</v>
      </c>
      <c r="C167" s="58" t="s">
        <v>2271</v>
      </c>
      <c r="D167" s="58" t="s">
        <v>1710</v>
      </c>
      <c r="E167" s="58" t="s">
        <v>2371</v>
      </c>
      <c r="F167" s="76" t="s">
        <v>2372</v>
      </c>
      <c r="G167" s="84">
        <v>1</v>
      </c>
      <c r="H167" s="58" t="s">
        <v>1694</v>
      </c>
      <c r="I167" s="564" t="s">
        <v>2358</v>
      </c>
      <c r="J167" s="76" t="s">
        <v>2373</v>
      </c>
      <c r="K167" s="110" t="s">
        <v>2374</v>
      </c>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row>
    <row r="168" spans="1:40" ht="13">
      <c r="A168" s="24">
        <v>167</v>
      </c>
      <c r="B168" s="24" t="s">
        <v>430</v>
      </c>
      <c r="C168" s="58" t="s">
        <v>2375</v>
      </c>
      <c r="D168" s="58" t="s">
        <v>2376</v>
      </c>
      <c r="E168" s="58" t="s">
        <v>2266</v>
      </c>
      <c r="F168" s="76" t="s">
        <v>1787</v>
      </c>
      <c r="G168" s="84">
        <v>1</v>
      </c>
      <c r="H168" s="58" t="s">
        <v>2377</v>
      </c>
      <c r="I168" s="101">
        <v>44171</v>
      </c>
      <c r="J168" s="121" t="s">
        <v>2378</v>
      </c>
      <c r="K168" s="110" t="s">
        <v>2379</v>
      </c>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row>
    <row r="169" spans="1:40" ht="13">
      <c r="A169" s="24">
        <v>168</v>
      </c>
      <c r="B169" s="24" t="s">
        <v>431</v>
      </c>
      <c r="C169" s="58" t="s">
        <v>1680</v>
      </c>
      <c r="D169" s="58" t="s">
        <v>1516</v>
      </c>
      <c r="E169" s="58" t="s">
        <v>1523</v>
      </c>
      <c r="F169" s="76" t="s">
        <v>2380</v>
      </c>
      <c r="G169" s="84">
        <v>31</v>
      </c>
      <c r="H169" s="58" t="s">
        <v>2381</v>
      </c>
      <c r="I169" s="101">
        <v>44139</v>
      </c>
      <c r="J169" s="76" t="s">
        <v>2382</v>
      </c>
      <c r="K169" s="131" t="s">
        <v>2383</v>
      </c>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row>
    <row r="170" spans="1:40" ht="13">
      <c r="A170" s="24">
        <v>169</v>
      </c>
      <c r="B170" s="24" t="s">
        <v>434</v>
      </c>
      <c r="C170" s="58" t="s">
        <v>2048</v>
      </c>
      <c r="D170" s="58" t="s">
        <v>2384</v>
      </c>
      <c r="E170" s="58" t="s">
        <v>2385</v>
      </c>
      <c r="F170" s="58" t="s">
        <v>2386</v>
      </c>
      <c r="G170" s="84">
        <v>2</v>
      </c>
      <c r="H170" s="58" t="s">
        <v>2387</v>
      </c>
      <c r="I170" s="564" t="s">
        <v>2388</v>
      </c>
      <c r="J170" s="76" t="s">
        <v>2389</v>
      </c>
      <c r="K170" s="110" t="s">
        <v>2390</v>
      </c>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row>
    <row r="171" spans="1:40" ht="13">
      <c r="A171" s="24">
        <v>170</v>
      </c>
      <c r="B171" s="24" t="s">
        <v>437</v>
      </c>
      <c r="C171" s="58" t="s">
        <v>1609</v>
      </c>
      <c r="D171" s="58" t="s">
        <v>2391</v>
      </c>
      <c r="E171" s="58" t="s">
        <v>2392</v>
      </c>
      <c r="F171" s="117" t="s">
        <v>2393</v>
      </c>
      <c r="G171" s="84">
        <v>1</v>
      </c>
      <c r="H171" s="58" t="s">
        <v>2394</v>
      </c>
      <c r="I171" s="564" t="s">
        <v>2395</v>
      </c>
      <c r="J171" s="76" t="s">
        <v>2396</v>
      </c>
      <c r="K171" s="110" t="s">
        <v>2397</v>
      </c>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row>
    <row r="172" spans="1:40" ht="13">
      <c r="A172" s="24">
        <v>171</v>
      </c>
      <c r="B172" s="24" t="s">
        <v>438</v>
      </c>
      <c r="C172" s="58" t="s">
        <v>2398</v>
      </c>
      <c r="D172" s="58" t="s">
        <v>1516</v>
      </c>
      <c r="E172" s="58" t="s">
        <v>1523</v>
      </c>
      <c r="F172" s="117" t="s">
        <v>2399</v>
      </c>
      <c r="G172" s="84">
        <v>1</v>
      </c>
      <c r="H172" s="63"/>
      <c r="I172" s="101">
        <v>43868</v>
      </c>
      <c r="J172" s="76" t="s">
        <v>2400</v>
      </c>
      <c r="K172" s="110" t="s">
        <v>2401</v>
      </c>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row>
    <row r="173" spans="1:40" ht="13">
      <c r="A173" s="24">
        <v>172</v>
      </c>
      <c r="B173" s="24" t="s">
        <v>439</v>
      </c>
      <c r="C173" s="58" t="s">
        <v>2402</v>
      </c>
      <c r="D173" s="58" t="s">
        <v>2403</v>
      </c>
      <c r="E173" s="58" t="s">
        <v>2404</v>
      </c>
      <c r="F173" s="58" t="s">
        <v>2405</v>
      </c>
      <c r="G173" s="84">
        <v>1</v>
      </c>
      <c r="H173" s="58" t="s">
        <v>2406</v>
      </c>
      <c r="I173" s="564" t="s">
        <v>2407</v>
      </c>
      <c r="J173" s="76" t="s">
        <v>2408</v>
      </c>
      <c r="K173" s="110" t="s">
        <v>2409</v>
      </c>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row>
    <row r="174" spans="1:40" ht="13">
      <c r="A174" s="24">
        <v>173</v>
      </c>
      <c r="B174" s="24" t="s">
        <v>440</v>
      </c>
      <c r="C174" s="58" t="s">
        <v>2410</v>
      </c>
      <c r="D174" s="58" t="s">
        <v>1638</v>
      </c>
      <c r="E174" s="58" t="s">
        <v>1639</v>
      </c>
      <c r="F174" s="58" t="s">
        <v>2411</v>
      </c>
      <c r="G174" s="84">
        <v>1</v>
      </c>
      <c r="H174" s="58" t="s">
        <v>1694</v>
      </c>
      <c r="I174" s="101">
        <v>43837</v>
      </c>
      <c r="J174" s="76" t="s">
        <v>2412</v>
      </c>
      <c r="K174" s="110" t="s">
        <v>2413</v>
      </c>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row>
    <row r="175" spans="1:40" ht="13">
      <c r="A175" s="24">
        <v>174</v>
      </c>
      <c r="B175" s="24" t="s">
        <v>441</v>
      </c>
      <c r="C175" s="58" t="s">
        <v>1685</v>
      </c>
      <c r="D175" s="58" t="s">
        <v>1725</v>
      </c>
      <c r="E175" s="58" t="s">
        <v>2414</v>
      </c>
      <c r="F175" s="76" t="s">
        <v>2415</v>
      </c>
      <c r="G175" s="84">
        <v>17</v>
      </c>
      <c r="H175" s="58" t="s">
        <v>2416</v>
      </c>
      <c r="I175" s="101">
        <v>43897</v>
      </c>
      <c r="J175" s="76" t="s">
        <v>2417</v>
      </c>
      <c r="K175" s="110" t="s">
        <v>2418</v>
      </c>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row>
    <row r="176" spans="1:40" ht="13">
      <c r="A176" s="24">
        <v>175</v>
      </c>
      <c r="B176" s="24" t="s">
        <v>442</v>
      </c>
      <c r="C176" s="58" t="s">
        <v>2419</v>
      </c>
      <c r="D176" s="58" t="s">
        <v>1655</v>
      </c>
      <c r="E176" s="58" t="s">
        <v>2420</v>
      </c>
      <c r="F176" s="76" t="s">
        <v>2421</v>
      </c>
      <c r="G176" s="84">
        <v>1</v>
      </c>
      <c r="H176" s="58" t="s">
        <v>2422</v>
      </c>
      <c r="I176" s="564" t="s">
        <v>2407</v>
      </c>
      <c r="J176" s="76" t="s">
        <v>2423</v>
      </c>
      <c r="K176" s="110" t="s">
        <v>2424</v>
      </c>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row>
    <row r="177" spans="1:40" ht="13">
      <c r="A177" s="24">
        <v>176</v>
      </c>
      <c r="B177" s="24" t="s">
        <v>443</v>
      </c>
      <c r="C177" s="58" t="s">
        <v>1816</v>
      </c>
      <c r="D177" s="58" t="s">
        <v>1725</v>
      </c>
      <c r="E177" s="58" t="s">
        <v>2414</v>
      </c>
      <c r="F177" s="76" t="s">
        <v>2425</v>
      </c>
      <c r="G177" s="84">
        <v>1</v>
      </c>
      <c r="H177" s="58" t="s">
        <v>1694</v>
      </c>
      <c r="I177" s="564" t="s">
        <v>2407</v>
      </c>
      <c r="J177" s="76" t="s">
        <v>2426</v>
      </c>
      <c r="K177" s="110" t="s">
        <v>2427</v>
      </c>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row>
    <row r="178" spans="1:40" ht="13">
      <c r="A178" s="24">
        <v>177</v>
      </c>
      <c r="B178" s="24" t="s">
        <v>444</v>
      </c>
      <c r="C178" s="58" t="s">
        <v>1680</v>
      </c>
      <c r="D178" s="58" t="s">
        <v>1516</v>
      </c>
      <c r="E178" s="58" t="s">
        <v>2428</v>
      </c>
      <c r="F178" s="76" t="s">
        <v>2429</v>
      </c>
      <c r="G178" s="84">
        <v>14</v>
      </c>
      <c r="H178" s="63"/>
      <c r="I178" s="564" t="s">
        <v>1771</v>
      </c>
      <c r="J178" s="76" t="s">
        <v>2430</v>
      </c>
      <c r="K178" s="110" t="s">
        <v>2431</v>
      </c>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row>
    <row r="179" spans="1:40" ht="13">
      <c r="A179" s="24">
        <v>178</v>
      </c>
      <c r="B179" s="24" t="s">
        <v>175</v>
      </c>
      <c r="C179" s="58" t="s">
        <v>2432</v>
      </c>
      <c r="D179" s="58" t="s">
        <v>1516</v>
      </c>
      <c r="E179" s="58" t="s">
        <v>2428</v>
      </c>
      <c r="F179" s="116" t="s">
        <v>2433</v>
      </c>
      <c r="G179" s="84"/>
      <c r="H179" s="63"/>
      <c r="I179" s="564" t="s">
        <v>1716</v>
      </c>
      <c r="J179" s="58" t="s">
        <v>2434</v>
      </c>
      <c r="K179" s="110" t="s">
        <v>2435</v>
      </c>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row>
    <row r="180" spans="1:40" ht="13">
      <c r="A180" s="24">
        <v>179</v>
      </c>
      <c r="B180" s="24" t="s">
        <v>445</v>
      </c>
      <c r="C180" s="76" t="s">
        <v>1940</v>
      </c>
      <c r="D180" s="58" t="s">
        <v>1997</v>
      </c>
      <c r="E180" s="58" t="s">
        <v>1998</v>
      </c>
      <c r="F180" s="76" t="s">
        <v>2436</v>
      </c>
      <c r="G180" s="84">
        <v>9</v>
      </c>
      <c r="H180" s="58" t="s">
        <v>2437</v>
      </c>
      <c r="I180" s="101">
        <v>44017</v>
      </c>
      <c r="J180" s="76" t="s">
        <v>2438</v>
      </c>
      <c r="K180" s="110" t="s">
        <v>2439</v>
      </c>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row>
    <row r="181" spans="1:40" ht="13">
      <c r="A181" s="24">
        <v>180</v>
      </c>
      <c r="B181" s="24" t="s">
        <v>446</v>
      </c>
      <c r="C181" s="58" t="s">
        <v>2440</v>
      </c>
      <c r="D181" s="58" t="s">
        <v>1516</v>
      </c>
      <c r="E181" s="58" t="s">
        <v>1523</v>
      </c>
      <c r="F181" s="58" t="s">
        <v>2441</v>
      </c>
      <c r="G181" s="84">
        <v>40</v>
      </c>
      <c r="H181" s="63"/>
      <c r="I181" s="101">
        <v>43894</v>
      </c>
      <c r="J181" s="123" t="s">
        <v>2442</v>
      </c>
      <c r="K181" s="110" t="s">
        <v>2443</v>
      </c>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row>
    <row r="182" spans="1:40" ht="13">
      <c r="A182" s="24">
        <v>181</v>
      </c>
      <c r="B182" s="24" t="s">
        <v>447</v>
      </c>
      <c r="C182" s="58" t="s">
        <v>2444</v>
      </c>
      <c r="D182" s="58" t="s">
        <v>1626</v>
      </c>
      <c r="E182" s="58" t="s">
        <v>1627</v>
      </c>
      <c r="F182" s="76" t="s">
        <v>2445</v>
      </c>
      <c r="G182" s="84">
        <v>32</v>
      </c>
      <c r="H182" s="58" t="s">
        <v>2446</v>
      </c>
      <c r="I182" s="564" t="s">
        <v>2291</v>
      </c>
      <c r="J182" s="76" t="s">
        <v>2447</v>
      </c>
      <c r="K182" s="110" t="s">
        <v>2448</v>
      </c>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row>
    <row r="183" spans="1:40" ht="13">
      <c r="A183" s="24">
        <v>182</v>
      </c>
      <c r="B183" s="24" t="s">
        <v>449</v>
      </c>
      <c r="C183" s="58" t="s">
        <v>2449</v>
      </c>
      <c r="D183" s="58" t="s">
        <v>2220</v>
      </c>
      <c r="E183" s="58" t="s">
        <v>2450</v>
      </c>
      <c r="F183" s="76" t="s">
        <v>2451</v>
      </c>
      <c r="G183" s="84">
        <v>100</v>
      </c>
      <c r="H183" s="58" t="s">
        <v>2452</v>
      </c>
      <c r="I183" s="101">
        <v>43989</v>
      </c>
      <c r="J183" s="76" t="s">
        <v>2453</v>
      </c>
      <c r="K183" s="110" t="s">
        <v>2454</v>
      </c>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row>
    <row r="184" spans="1:40" ht="13">
      <c r="A184" s="24">
        <v>183</v>
      </c>
      <c r="B184" s="24" t="s">
        <v>452</v>
      </c>
      <c r="C184" s="58" t="s">
        <v>2455</v>
      </c>
      <c r="D184" s="58" t="s">
        <v>2456</v>
      </c>
      <c r="E184" s="58" t="s">
        <v>2457</v>
      </c>
      <c r="F184" s="116" t="s">
        <v>2458</v>
      </c>
      <c r="G184" s="84">
        <v>9</v>
      </c>
      <c r="H184" s="58" t="s">
        <v>2459</v>
      </c>
      <c r="I184" s="101">
        <v>43867</v>
      </c>
      <c r="J184" s="121" t="s">
        <v>2460</v>
      </c>
      <c r="K184" s="150" t="s">
        <v>2461</v>
      </c>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row>
    <row r="185" spans="1:40" ht="13">
      <c r="A185" s="24">
        <v>184</v>
      </c>
      <c r="B185" s="24" t="s">
        <v>453</v>
      </c>
      <c r="C185" s="58" t="s">
        <v>2462</v>
      </c>
      <c r="D185" s="58" t="s">
        <v>1655</v>
      </c>
      <c r="E185" s="58" t="s">
        <v>2463</v>
      </c>
      <c r="F185" s="76" t="s">
        <v>2464</v>
      </c>
      <c r="G185" s="84">
        <v>4</v>
      </c>
      <c r="H185" s="63"/>
      <c r="I185" s="101">
        <v>44140</v>
      </c>
      <c r="J185" s="116" t="s">
        <v>2465</v>
      </c>
      <c r="K185" s="110" t="s">
        <v>2466</v>
      </c>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row>
    <row r="186" spans="1:40" ht="13">
      <c r="A186" s="24">
        <v>185</v>
      </c>
      <c r="B186" s="24" t="s">
        <v>456</v>
      </c>
      <c r="C186" s="58" t="s">
        <v>2467</v>
      </c>
      <c r="D186" s="58" t="s">
        <v>2468</v>
      </c>
      <c r="E186" s="58" t="s">
        <v>2469</v>
      </c>
      <c r="F186" s="122" t="s">
        <v>2470</v>
      </c>
      <c r="G186" s="84">
        <v>1</v>
      </c>
      <c r="H186" s="58" t="s">
        <v>2471</v>
      </c>
      <c r="I186" s="564" t="s">
        <v>2332</v>
      </c>
      <c r="J186" s="123" t="s">
        <v>2472</v>
      </c>
      <c r="K186" s="110" t="s">
        <v>2473</v>
      </c>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row>
    <row r="187" spans="1:40" ht="13">
      <c r="A187" s="24">
        <v>186</v>
      </c>
      <c r="B187" s="24" t="s">
        <v>457</v>
      </c>
      <c r="C187" s="58" t="s">
        <v>2410</v>
      </c>
      <c r="D187" s="58" t="s">
        <v>1626</v>
      </c>
      <c r="E187" s="58" t="s">
        <v>1627</v>
      </c>
      <c r="F187" s="117" t="s">
        <v>2474</v>
      </c>
      <c r="G187" s="84">
        <v>7</v>
      </c>
      <c r="H187" s="58"/>
      <c r="I187" s="101">
        <v>44081</v>
      </c>
      <c r="J187" s="76" t="s">
        <v>2475</v>
      </c>
      <c r="K187" s="110" t="s">
        <v>2476</v>
      </c>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row>
    <row r="188" spans="1:40" ht="13">
      <c r="A188" s="24">
        <v>187</v>
      </c>
      <c r="B188" s="24" t="s">
        <v>461</v>
      </c>
      <c r="C188" s="58" t="s">
        <v>1816</v>
      </c>
      <c r="D188" s="58" t="s">
        <v>1626</v>
      </c>
      <c r="E188" s="58" t="s">
        <v>1627</v>
      </c>
      <c r="F188" s="117" t="s">
        <v>2477</v>
      </c>
      <c r="G188" s="84"/>
      <c r="H188" s="58" t="s">
        <v>2478</v>
      </c>
      <c r="I188" s="101">
        <v>44019</v>
      </c>
      <c r="J188" s="76" t="s">
        <v>2479</v>
      </c>
      <c r="K188" s="110" t="s">
        <v>2480</v>
      </c>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row>
    <row r="189" spans="1:40" ht="13">
      <c r="A189" s="24">
        <v>188</v>
      </c>
      <c r="B189" s="24" t="s">
        <v>463</v>
      </c>
      <c r="C189" s="58" t="s">
        <v>2481</v>
      </c>
      <c r="D189" s="58" t="s">
        <v>1916</v>
      </c>
      <c r="E189" s="58" t="s">
        <v>1917</v>
      </c>
      <c r="F189" s="76" t="s">
        <v>2482</v>
      </c>
      <c r="G189" s="84">
        <v>13</v>
      </c>
      <c r="H189" s="58" t="s">
        <v>2483</v>
      </c>
      <c r="I189" s="564" t="s">
        <v>2484</v>
      </c>
      <c r="J189" s="121" t="s">
        <v>2485</v>
      </c>
      <c r="K189" s="110" t="s">
        <v>2486</v>
      </c>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row>
    <row r="190" spans="1:40" ht="13">
      <c r="A190" s="24">
        <v>189</v>
      </c>
      <c r="B190" s="24" t="s">
        <v>457</v>
      </c>
      <c r="C190" s="58" t="s">
        <v>2487</v>
      </c>
      <c r="D190" s="58" t="s">
        <v>1626</v>
      </c>
      <c r="E190" s="58" t="s">
        <v>1627</v>
      </c>
      <c r="F190" s="117" t="s">
        <v>2488</v>
      </c>
      <c r="G190" s="84">
        <v>42</v>
      </c>
      <c r="H190" s="58"/>
      <c r="I190" s="101">
        <v>44111</v>
      </c>
      <c r="J190" s="121" t="s">
        <v>2489</v>
      </c>
      <c r="K190" s="110" t="s">
        <v>2490</v>
      </c>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row>
    <row r="191" spans="1:40" ht="13">
      <c r="A191" s="24">
        <v>190</v>
      </c>
      <c r="B191" s="24" t="s">
        <v>467</v>
      </c>
      <c r="C191" s="58" t="s">
        <v>2491</v>
      </c>
      <c r="D191" s="58" t="s">
        <v>1997</v>
      </c>
      <c r="E191" s="58" t="s">
        <v>1998</v>
      </c>
      <c r="F191" s="58" t="s">
        <v>2492</v>
      </c>
      <c r="G191" s="84">
        <v>1</v>
      </c>
      <c r="H191" s="63"/>
      <c r="I191" s="101">
        <v>44111</v>
      </c>
      <c r="J191" s="116" t="s">
        <v>2493</v>
      </c>
      <c r="K191" s="110" t="s">
        <v>2494</v>
      </c>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row>
    <row r="192" spans="1:40" ht="13">
      <c r="A192" s="24">
        <v>191</v>
      </c>
      <c r="B192" s="24" t="s">
        <v>468</v>
      </c>
      <c r="C192" s="58" t="s">
        <v>2024</v>
      </c>
      <c r="D192" s="58" t="s">
        <v>1725</v>
      </c>
      <c r="E192" s="58" t="s">
        <v>2495</v>
      </c>
      <c r="F192" s="76" t="s">
        <v>2496</v>
      </c>
      <c r="G192" s="84">
        <v>1</v>
      </c>
      <c r="H192" s="58" t="s">
        <v>2497</v>
      </c>
      <c r="I192" s="101">
        <v>44111</v>
      </c>
      <c r="J192" s="116" t="s">
        <v>2498</v>
      </c>
      <c r="K192" s="110" t="s">
        <v>2499</v>
      </c>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row>
    <row r="193" spans="1:40" ht="13">
      <c r="A193" s="24">
        <v>192</v>
      </c>
      <c r="B193" s="24" t="s">
        <v>469</v>
      </c>
      <c r="C193" s="58" t="s">
        <v>2198</v>
      </c>
      <c r="D193" s="58" t="s">
        <v>1725</v>
      </c>
      <c r="E193" s="58" t="s">
        <v>1726</v>
      </c>
      <c r="F193" s="122" t="s">
        <v>2500</v>
      </c>
      <c r="G193" s="84">
        <v>70</v>
      </c>
      <c r="H193" s="63"/>
      <c r="I193" s="101">
        <v>44050</v>
      </c>
      <c r="J193" s="116" t="s">
        <v>2501</v>
      </c>
      <c r="K193" s="110" t="s">
        <v>2502</v>
      </c>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row>
    <row r="194" spans="1:40" ht="13">
      <c r="A194" s="24">
        <v>193</v>
      </c>
      <c r="B194" s="24" t="s">
        <v>471</v>
      </c>
      <c r="C194" s="58" t="s">
        <v>2265</v>
      </c>
      <c r="D194" s="58" t="s">
        <v>2503</v>
      </c>
      <c r="E194" s="58" t="s">
        <v>1645</v>
      </c>
      <c r="F194" s="122" t="s">
        <v>2504</v>
      </c>
      <c r="G194" s="84">
        <v>1</v>
      </c>
      <c r="H194" s="58" t="s">
        <v>2505</v>
      </c>
      <c r="I194" s="101">
        <v>44050</v>
      </c>
      <c r="J194" s="58" t="s">
        <v>2506</v>
      </c>
      <c r="K194" s="110" t="s">
        <v>2507</v>
      </c>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row>
    <row r="195" spans="1:40" ht="13">
      <c r="A195" s="24">
        <v>194</v>
      </c>
      <c r="B195" s="24" t="s">
        <v>472</v>
      </c>
      <c r="C195" s="58" t="s">
        <v>1680</v>
      </c>
      <c r="D195" s="58" t="s">
        <v>2508</v>
      </c>
      <c r="E195" s="58" t="s">
        <v>2509</v>
      </c>
      <c r="F195" s="76" t="s">
        <v>2510</v>
      </c>
      <c r="G195" s="84">
        <v>2</v>
      </c>
      <c r="H195" s="58" t="s">
        <v>1680</v>
      </c>
      <c r="I195" s="101">
        <v>44050</v>
      </c>
      <c r="J195" s="76" t="s">
        <v>2511</v>
      </c>
      <c r="K195" s="110" t="s">
        <v>2512</v>
      </c>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row>
    <row r="196" spans="1:40" ht="13">
      <c r="A196" s="24">
        <v>195</v>
      </c>
      <c r="B196" s="24" t="s">
        <v>1042</v>
      </c>
      <c r="C196" s="76" t="s">
        <v>2513</v>
      </c>
      <c r="D196" s="58" t="s">
        <v>1988</v>
      </c>
      <c r="E196" s="58" t="s">
        <v>2514</v>
      </c>
      <c r="F196" s="122" t="s">
        <v>2515</v>
      </c>
      <c r="G196" s="84">
        <v>1</v>
      </c>
      <c r="H196" s="58" t="s">
        <v>2516</v>
      </c>
      <c r="I196" s="564" t="s">
        <v>2517</v>
      </c>
      <c r="J196" s="76" t="s">
        <v>2518</v>
      </c>
      <c r="K196" s="110" t="s">
        <v>2519</v>
      </c>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row>
    <row r="197" spans="1:40" ht="13">
      <c r="A197" s="24">
        <v>196</v>
      </c>
      <c r="B197" s="24" t="s">
        <v>475</v>
      </c>
      <c r="C197" s="58" t="s">
        <v>2265</v>
      </c>
      <c r="D197" s="58" t="s">
        <v>2384</v>
      </c>
      <c r="E197" s="58" t="s">
        <v>2520</v>
      </c>
      <c r="F197" s="58" t="s">
        <v>2521</v>
      </c>
      <c r="G197" s="84">
        <v>5</v>
      </c>
      <c r="H197" s="58" t="s">
        <v>2522</v>
      </c>
      <c r="I197" s="101">
        <v>44172</v>
      </c>
      <c r="J197" s="58" t="s">
        <v>2523</v>
      </c>
      <c r="K197" s="110" t="s">
        <v>2524</v>
      </c>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row>
    <row r="198" spans="1:40" ht="13">
      <c r="A198" s="24">
        <v>197</v>
      </c>
      <c r="B198" s="24" t="s">
        <v>478</v>
      </c>
      <c r="C198" s="58" t="s">
        <v>2525</v>
      </c>
      <c r="D198" s="58" t="s">
        <v>2384</v>
      </c>
      <c r="E198" s="58" t="s">
        <v>2526</v>
      </c>
      <c r="F198" s="76" t="s">
        <v>2527</v>
      </c>
      <c r="G198" s="84">
        <v>3</v>
      </c>
      <c r="H198" s="58" t="s">
        <v>2528</v>
      </c>
      <c r="I198" s="564" t="s">
        <v>2517</v>
      </c>
      <c r="J198" s="58" t="s">
        <v>2529</v>
      </c>
      <c r="K198" s="110" t="s">
        <v>2530</v>
      </c>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row>
    <row r="199" spans="1:40" ht="13">
      <c r="A199" s="24">
        <v>198</v>
      </c>
      <c r="B199" s="24" t="s">
        <v>449</v>
      </c>
      <c r="C199" s="58" t="s">
        <v>2531</v>
      </c>
      <c r="D199" s="58" t="s">
        <v>2220</v>
      </c>
      <c r="E199" s="58" t="s">
        <v>2450</v>
      </c>
      <c r="F199" s="76" t="s">
        <v>2532</v>
      </c>
      <c r="G199" s="84">
        <v>1</v>
      </c>
      <c r="H199" s="58" t="s">
        <v>2533</v>
      </c>
      <c r="I199" s="564" t="s">
        <v>2534</v>
      </c>
      <c r="J199" s="58" t="s">
        <v>2535</v>
      </c>
      <c r="K199" s="110" t="s">
        <v>2536</v>
      </c>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row>
    <row r="200" spans="1:40" ht="13">
      <c r="A200" s="24">
        <v>199</v>
      </c>
      <c r="B200" s="24" t="s">
        <v>480</v>
      </c>
      <c r="C200" s="58" t="s">
        <v>2537</v>
      </c>
      <c r="D200" s="58" t="s">
        <v>1655</v>
      </c>
      <c r="E200" s="58" t="s">
        <v>2538</v>
      </c>
      <c r="F200" s="121" t="s">
        <v>2539</v>
      </c>
      <c r="G200" s="84">
        <v>3</v>
      </c>
      <c r="H200" s="58" t="s">
        <v>2540</v>
      </c>
      <c r="I200" s="564" t="s">
        <v>2541</v>
      </c>
      <c r="J200" s="58" t="s">
        <v>2542</v>
      </c>
      <c r="K200" s="110" t="s">
        <v>2543</v>
      </c>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row>
    <row r="201" spans="1:40" ht="13">
      <c r="A201" s="24">
        <v>200</v>
      </c>
      <c r="B201" s="24" t="s">
        <v>483</v>
      </c>
      <c r="C201" s="58" t="s">
        <v>2402</v>
      </c>
      <c r="D201" s="58" t="s">
        <v>1910</v>
      </c>
      <c r="E201" s="58" t="s">
        <v>1726</v>
      </c>
      <c r="F201" s="76" t="s">
        <v>2544</v>
      </c>
      <c r="G201" s="84">
        <v>1</v>
      </c>
      <c r="H201" s="114">
        <v>44013</v>
      </c>
      <c r="I201" s="564" t="s">
        <v>2545</v>
      </c>
      <c r="J201" s="58" t="s">
        <v>2546</v>
      </c>
      <c r="K201" s="110" t="s">
        <v>2547</v>
      </c>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row>
    <row r="202" spans="1:40" ht="13">
      <c r="A202" s="24">
        <v>201</v>
      </c>
      <c r="B202" s="24" t="s">
        <v>484</v>
      </c>
      <c r="C202" s="58" t="s">
        <v>2167</v>
      </c>
      <c r="D202" s="58" t="s">
        <v>2220</v>
      </c>
      <c r="E202" s="58" t="s">
        <v>2548</v>
      </c>
      <c r="F202" s="58" t="s">
        <v>2549</v>
      </c>
      <c r="G202" s="84">
        <v>1</v>
      </c>
      <c r="H202" s="58" t="s">
        <v>1694</v>
      </c>
      <c r="I202" s="101">
        <v>43897</v>
      </c>
      <c r="J202" s="58" t="s">
        <v>2550</v>
      </c>
      <c r="K202" s="110" t="s">
        <v>2551</v>
      </c>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row>
    <row r="203" spans="1:40" ht="13">
      <c r="A203" s="24">
        <v>202</v>
      </c>
      <c r="B203" s="24" t="s">
        <v>485</v>
      </c>
      <c r="C203" s="58" t="s">
        <v>2552</v>
      </c>
      <c r="D203" s="58" t="s">
        <v>1655</v>
      </c>
      <c r="E203" s="58" t="s">
        <v>1948</v>
      </c>
      <c r="F203" s="76" t="s">
        <v>2553</v>
      </c>
      <c r="G203" s="84">
        <v>9</v>
      </c>
      <c r="H203" s="109">
        <v>43949</v>
      </c>
      <c r="I203" s="564" t="s">
        <v>2358</v>
      </c>
      <c r="J203" s="76" t="s">
        <v>2554</v>
      </c>
      <c r="K203" s="110" t="s">
        <v>2555</v>
      </c>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row>
    <row r="204" spans="1:40" ht="13">
      <c r="A204" s="24">
        <v>203</v>
      </c>
      <c r="B204" s="24" t="s">
        <v>487</v>
      </c>
      <c r="C204" s="58" t="s">
        <v>1680</v>
      </c>
      <c r="D204" s="58" t="s">
        <v>2384</v>
      </c>
      <c r="E204" s="58" t="s">
        <v>2556</v>
      </c>
      <c r="F204" s="117" t="s">
        <v>2557</v>
      </c>
      <c r="G204" s="84">
        <v>1</v>
      </c>
      <c r="H204" s="58" t="s">
        <v>1680</v>
      </c>
      <c r="I204" s="101">
        <v>44172</v>
      </c>
      <c r="J204" s="76" t="s">
        <v>2558</v>
      </c>
      <c r="K204" s="110" t="s">
        <v>2559</v>
      </c>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row>
    <row r="205" spans="1:40" ht="13">
      <c r="A205" s="24">
        <v>204</v>
      </c>
      <c r="B205" s="24" t="s">
        <v>488</v>
      </c>
      <c r="C205" s="58" t="s">
        <v>2560</v>
      </c>
      <c r="D205" s="58" t="s">
        <v>2561</v>
      </c>
      <c r="E205" s="58" t="s">
        <v>2562</v>
      </c>
      <c r="F205" s="121" t="s">
        <v>2563</v>
      </c>
      <c r="G205" s="84">
        <v>2</v>
      </c>
      <c r="H205" s="58" t="s">
        <v>2564</v>
      </c>
      <c r="I205" s="564" t="s">
        <v>2545</v>
      </c>
      <c r="J205" s="121" t="s">
        <v>2565</v>
      </c>
      <c r="K205" s="110" t="s">
        <v>2566</v>
      </c>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row>
    <row r="206" spans="1:40" ht="13">
      <c r="A206" s="24">
        <v>205</v>
      </c>
      <c r="B206" s="24" t="s">
        <v>489</v>
      </c>
      <c r="C206" s="58" t="s">
        <v>2567</v>
      </c>
      <c r="D206" s="58" t="s">
        <v>2220</v>
      </c>
      <c r="E206" s="58" t="s">
        <v>2450</v>
      </c>
      <c r="F206" s="117" t="s">
        <v>2568</v>
      </c>
      <c r="G206" s="84">
        <v>3</v>
      </c>
      <c r="H206" s="114">
        <v>43977</v>
      </c>
      <c r="I206" s="564" t="s">
        <v>2195</v>
      </c>
      <c r="J206" s="76" t="s">
        <v>2569</v>
      </c>
      <c r="K206" s="110" t="s">
        <v>2570</v>
      </c>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row>
    <row r="207" spans="1:40" ht="13">
      <c r="A207" s="24">
        <v>206</v>
      </c>
      <c r="B207" s="24" t="s">
        <v>492</v>
      </c>
      <c r="C207" s="58" t="s">
        <v>2560</v>
      </c>
      <c r="D207" s="58" t="s">
        <v>1638</v>
      </c>
      <c r="E207" s="58" t="s">
        <v>2571</v>
      </c>
      <c r="F207" s="121" t="s">
        <v>2572</v>
      </c>
      <c r="G207" s="84">
        <v>12</v>
      </c>
      <c r="H207" s="58" t="s">
        <v>2573</v>
      </c>
      <c r="I207" s="564" t="s">
        <v>2545</v>
      </c>
      <c r="J207" s="121" t="s">
        <v>2574</v>
      </c>
      <c r="K207" s="110" t="s">
        <v>2575</v>
      </c>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row>
    <row r="208" spans="1:40" ht="13">
      <c r="A208" s="24">
        <v>207</v>
      </c>
      <c r="B208" s="24" t="s">
        <v>496</v>
      </c>
      <c r="C208" s="58" t="s">
        <v>2560</v>
      </c>
      <c r="D208" s="58" t="s">
        <v>2384</v>
      </c>
      <c r="E208" s="58" t="s">
        <v>2576</v>
      </c>
      <c r="F208" s="121" t="s">
        <v>2577</v>
      </c>
      <c r="G208" s="84">
        <v>20</v>
      </c>
      <c r="H208" s="58" t="s">
        <v>2578</v>
      </c>
      <c r="I208" s="564" t="s">
        <v>2545</v>
      </c>
      <c r="J208" s="121" t="s">
        <v>2579</v>
      </c>
      <c r="K208" s="110" t="s">
        <v>2580</v>
      </c>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row>
    <row r="209" spans="1:40" ht="13">
      <c r="A209" s="24">
        <v>208</v>
      </c>
      <c r="B209" s="24" t="s">
        <v>498</v>
      </c>
      <c r="C209" s="58" t="s">
        <v>2581</v>
      </c>
      <c r="D209" s="58" t="s">
        <v>1602</v>
      </c>
      <c r="E209" s="58" t="s">
        <v>1603</v>
      </c>
      <c r="F209" s="76" t="s">
        <v>2582</v>
      </c>
      <c r="G209" s="84">
        <v>1</v>
      </c>
      <c r="H209" s="58" t="s">
        <v>2583</v>
      </c>
      <c r="I209" s="564" t="s">
        <v>2517</v>
      </c>
      <c r="J209" s="76" t="s">
        <v>2584</v>
      </c>
      <c r="K209" s="110" t="s">
        <v>2585</v>
      </c>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row>
    <row r="210" spans="1:40" ht="13">
      <c r="A210" s="24">
        <v>209</v>
      </c>
      <c r="B210" s="24" t="s">
        <v>499</v>
      </c>
      <c r="C210" s="58" t="s">
        <v>2586</v>
      </c>
      <c r="D210" s="58" t="s">
        <v>1516</v>
      </c>
      <c r="E210" s="58" t="s">
        <v>2587</v>
      </c>
      <c r="F210" s="76" t="s">
        <v>2588</v>
      </c>
      <c r="G210" s="84">
        <v>2</v>
      </c>
      <c r="H210" s="58" t="s">
        <v>2589</v>
      </c>
      <c r="I210" s="564" t="s">
        <v>2590</v>
      </c>
      <c r="J210" s="76" t="s">
        <v>2591</v>
      </c>
      <c r="K210" s="110" t="s">
        <v>2592</v>
      </c>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row>
    <row r="211" spans="1:40" ht="13">
      <c r="A211" s="290">
        <v>210</v>
      </c>
      <c r="B211" s="290" t="s">
        <v>501</v>
      </c>
      <c r="C211" s="58" t="s">
        <v>2593</v>
      </c>
      <c r="D211" s="58" t="s">
        <v>1638</v>
      </c>
      <c r="E211" s="58" t="s">
        <v>1639</v>
      </c>
      <c r="F211" s="58" t="s">
        <v>2411</v>
      </c>
      <c r="G211" s="84">
        <v>29</v>
      </c>
      <c r="H211" s="63"/>
      <c r="I211" s="564" t="s">
        <v>2594</v>
      </c>
      <c r="J211" s="135" t="s">
        <v>2595</v>
      </c>
      <c r="K211" s="110" t="s">
        <v>2596</v>
      </c>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row>
    <row r="212" spans="1:40" ht="13">
      <c r="A212" s="24">
        <v>211</v>
      </c>
      <c r="B212" s="24" t="s">
        <v>505</v>
      </c>
      <c r="C212" s="58" t="s">
        <v>2597</v>
      </c>
      <c r="D212" s="58" t="s">
        <v>1703</v>
      </c>
      <c r="E212" s="58" t="s">
        <v>2367</v>
      </c>
      <c r="F212" s="76" t="s">
        <v>2598</v>
      </c>
      <c r="G212" s="84">
        <v>25</v>
      </c>
      <c r="H212" s="58" t="s">
        <v>2599</v>
      </c>
      <c r="I212" s="136">
        <v>43983</v>
      </c>
      <c r="J212" s="76" t="s">
        <v>2600</v>
      </c>
      <c r="K212" s="110" t="s">
        <v>2601</v>
      </c>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row>
    <row r="213" spans="1:40" ht="13">
      <c r="A213" s="24">
        <v>212</v>
      </c>
      <c r="B213" s="24" t="s">
        <v>507</v>
      </c>
      <c r="C213" s="58" t="s">
        <v>2602</v>
      </c>
      <c r="D213" s="58" t="s">
        <v>1703</v>
      </c>
      <c r="E213" s="58" t="s">
        <v>2603</v>
      </c>
      <c r="F213" s="58" t="s">
        <v>2604</v>
      </c>
      <c r="G213" s="84">
        <v>1</v>
      </c>
      <c r="H213" s="58" t="s">
        <v>2605</v>
      </c>
      <c r="I213" s="564" t="s">
        <v>2541</v>
      </c>
      <c r="J213" s="76" t="s">
        <v>2606</v>
      </c>
      <c r="K213" s="110" t="s">
        <v>2607</v>
      </c>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row>
    <row r="214" spans="1:40" ht="13">
      <c r="A214" s="24">
        <v>213</v>
      </c>
      <c r="B214" s="24" t="s">
        <v>510</v>
      </c>
      <c r="C214" s="58" t="s">
        <v>2608</v>
      </c>
      <c r="D214" s="58" t="s">
        <v>1817</v>
      </c>
      <c r="E214" s="58" t="s">
        <v>2609</v>
      </c>
      <c r="F214" s="76" t="s">
        <v>2610</v>
      </c>
      <c r="G214" s="86">
        <v>141</v>
      </c>
      <c r="H214" s="58" t="s">
        <v>2611</v>
      </c>
      <c r="I214" s="101">
        <v>44019</v>
      </c>
      <c r="J214" s="76" t="s">
        <v>2612</v>
      </c>
      <c r="K214" s="110" t="s">
        <v>2613</v>
      </c>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row>
    <row r="215" spans="1:40" ht="13">
      <c r="A215" s="24">
        <v>214</v>
      </c>
      <c r="B215" s="24" t="s">
        <v>511</v>
      </c>
      <c r="C215" s="58" t="s">
        <v>2614</v>
      </c>
      <c r="D215" s="58" t="s">
        <v>1997</v>
      </c>
      <c r="E215" s="58" t="s">
        <v>2061</v>
      </c>
      <c r="F215" s="76" t="s">
        <v>2615</v>
      </c>
      <c r="G215" s="84">
        <v>23</v>
      </c>
      <c r="H215" s="58" t="s">
        <v>2616</v>
      </c>
      <c r="I215" s="564" t="s">
        <v>2541</v>
      </c>
      <c r="J215" s="76" t="s">
        <v>2617</v>
      </c>
      <c r="K215" s="110" t="s">
        <v>2618</v>
      </c>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row>
    <row r="216" spans="1:40" ht="13">
      <c r="A216" s="24">
        <v>215</v>
      </c>
      <c r="B216" s="24" t="s">
        <v>514</v>
      </c>
      <c r="C216" s="58" t="s">
        <v>2619</v>
      </c>
      <c r="D216" s="58" t="s">
        <v>1725</v>
      </c>
      <c r="E216" s="58" t="s">
        <v>1726</v>
      </c>
      <c r="F216" s="58" t="s">
        <v>2620</v>
      </c>
      <c r="G216" s="84">
        <v>1</v>
      </c>
      <c r="H216" s="58" t="s">
        <v>2621</v>
      </c>
      <c r="I216" s="564" t="s">
        <v>2594</v>
      </c>
      <c r="J216" s="117" t="s">
        <v>2622</v>
      </c>
      <c r="K216" s="110" t="s">
        <v>2623</v>
      </c>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row>
    <row r="217" spans="1:40" ht="13">
      <c r="A217" s="24">
        <v>216</v>
      </c>
      <c r="B217" s="24" t="s">
        <v>515</v>
      </c>
      <c r="C217" s="58" t="s">
        <v>2128</v>
      </c>
      <c r="D217" s="58" t="s">
        <v>1626</v>
      </c>
      <c r="E217" s="58" t="s">
        <v>1627</v>
      </c>
      <c r="F217" s="58" t="s">
        <v>2624</v>
      </c>
      <c r="G217" s="84">
        <v>91</v>
      </c>
      <c r="H217" s="58" t="s">
        <v>2625</v>
      </c>
      <c r="I217" s="564" t="s">
        <v>2626</v>
      </c>
      <c r="J217" s="121" t="s">
        <v>2627</v>
      </c>
      <c r="K217" s="110" t="s">
        <v>2628</v>
      </c>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row>
    <row r="218" spans="1:40" ht="13">
      <c r="A218" s="24">
        <v>217</v>
      </c>
      <c r="B218" s="24" t="s">
        <v>520</v>
      </c>
      <c r="C218" s="58" t="s">
        <v>2629</v>
      </c>
      <c r="D218" s="58" t="s">
        <v>1725</v>
      </c>
      <c r="E218" s="58" t="s">
        <v>1726</v>
      </c>
      <c r="F218" s="58" t="s">
        <v>2630</v>
      </c>
      <c r="G218" s="84">
        <v>51</v>
      </c>
      <c r="H218" s="63"/>
      <c r="I218" s="564" t="s">
        <v>2631</v>
      </c>
      <c r="J218" s="76" t="s">
        <v>2632</v>
      </c>
      <c r="K218" s="110" t="s">
        <v>2633</v>
      </c>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row>
    <row r="219" spans="1:40" ht="13">
      <c r="A219" s="24">
        <v>218</v>
      </c>
      <c r="B219" s="24" t="s">
        <v>112</v>
      </c>
      <c r="C219" s="58" t="s">
        <v>2634</v>
      </c>
      <c r="D219" s="58" t="s">
        <v>1516</v>
      </c>
      <c r="E219" s="58" t="s">
        <v>1523</v>
      </c>
      <c r="F219" s="58" t="s">
        <v>2635</v>
      </c>
      <c r="G219" s="84">
        <v>21</v>
      </c>
      <c r="H219" s="58" t="s">
        <v>2636</v>
      </c>
      <c r="I219" s="564" t="s">
        <v>2631</v>
      </c>
      <c r="J219" s="133" t="s">
        <v>2637</v>
      </c>
      <c r="K219" s="131" t="s">
        <v>2638</v>
      </c>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row>
    <row r="220" spans="1:40" ht="13">
      <c r="A220" s="24">
        <v>219</v>
      </c>
      <c r="B220" s="24" t="s">
        <v>524</v>
      </c>
      <c r="C220" s="76" t="s">
        <v>2003</v>
      </c>
      <c r="D220" s="58" t="s">
        <v>2220</v>
      </c>
      <c r="E220" s="123" t="s">
        <v>2639</v>
      </c>
      <c r="F220" s="123" t="s">
        <v>2640</v>
      </c>
      <c r="G220" s="84">
        <v>1</v>
      </c>
      <c r="H220" s="114">
        <v>43993</v>
      </c>
      <c r="I220" s="564" t="s">
        <v>2517</v>
      </c>
      <c r="J220" s="116" t="s">
        <v>2641</v>
      </c>
      <c r="K220" s="110" t="s">
        <v>2642</v>
      </c>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row>
    <row r="221" spans="1:40" ht="13">
      <c r="A221" s="24">
        <v>220</v>
      </c>
      <c r="B221" s="24" t="s">
        <v>525</v>
      </c>
      <c r="C221" s="121" t="s">
        <v>2643</v>
      </c>
      <c r="D221" s="58" t="s">
        <v>1881</v>
      </c>
      <c r="E221" s="58" t="s">
        <v>1882</v>
      </c>
      <c r="F221" s="121" t="s">
        <v>2644</v>
      </c>
      <c r="G221" s="84">
        <v>10</v>
      </c>
      <c r="H221" s="58" t="s">
        <v>2645</v>
      </c>
      <c r="I221" s="564" t="s">
        <v>2646</v>
      </c>
      <c r="J221" s="116" t="s">
        <v>2647</v>
      </c>
      <c r="K221" s="110" t="s">
        <v>2648</v>
      </c>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row>
    <row r="222" spans="1:40" ht="13">
      <c r="A222" s="24">
        <v>221</v>
      </c>
      <c r="B222" s="24" t="s">
        <v>527</v>
      </c>
      <c r="C222" s="58" t="s">
        <v>1953</v>
      </c>
      <c r="D222" s="58" t="s">
        <v>1725</v>
      </c>
      <c r="E222" s="58" t="s">
        <v>1726</v>
      </c>
      <c r="F222" s="123" t="s">
        <v>2649</v>
      </c>
      <c r="G222" s="84">
        <v>100</v>
      </c>
      <c r="H222" s="58" t="s">
        <v>2650</v>
      </c>
      <c r="I222" s="564" t="s">
        <v>2631</v>
      </c>
      <c r="J222" s="76" t="s">
        <v>2651</v>
      </c>
      <c r="K222" s="150" t="s">
        <v>2652</v>
      </c>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row>
    <row r="223" spans="1:40" ht="13">
      <c r="A223" s="24">
        <v>222</v>
      </c>
      <c r="B223" s="24" t="s">
        <v>530</v>
      </c>
      <c r="C223" s="58" t="s">
        <v>1953</v>
      </c>
      <c r="D223" s="58" t="s">
        <v>1910</v>
      </c>
      <c r="E223" s="58" t="s">
        <v>2653</v>
      </c>
      <c r="F223" s="137" t="s">
        <v>2654</v>
      </c>
      <c r="G223" s="84">
        <v>1</v>
      </c>
      <c r="H223" s="58" t="s">
        <v>2655</v>
      </c>
      <c r="I223" s="564" t="s">
        <v>2631</v>
      </c>
      <c r="J223" s="76" t="s">
        <v>2656</v>
      </c>
      <c r="K223" s="110" t="s">
        <v>2657</v>
      </c>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row>
    <row r="224" spans="1:40" ht="13">
      <c r="A224" s="24">
        <v>223</v>
      </c>
      <c r="B224" s="24" t="s">
        <v>533</v>
      </c>
      <c r="C224" s="58" t="s">
        <v>2658</v>
      </c>
      <c r="D224" s="58" t="s">
        <v>1725</v>
      </c>
      <c r="E224" s="58" t="s">
        <v>1726</v>
      </c>
      <c r="F224" s="138" t="s">
        <v>2659</v>
      </c>
      <c r="G224" s="84">
        <v>116</v>
      </c>
      <c r="H224" s="58" t="s">
        <v>1694</v>
      </c>
      <c r="I224" s="564" t="s">
        <v>2646</v>
      </c>
      <c r="J224" s="76" t="s">
        <v>2660</v>
      </c>
      <c r="K224" s="110" t="s">
        <v>2661</v>
      </c>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row>
    <row r="225" spans="1:40" ht="13">
      <c r="A225" s="24">
        <v>224</v>
      </c>
      <c r="B225" s="24" t="s">
        <v>537</v>
      </c>
      <c r="C225" s="58" t="s">
        <v>2662</v>
      </c>
      <c r="D225" s="58" t="s">
        <v>1736</v>
      </c>
      <c r="E225" s="58" t="s">
        <v>2663</v>
      </c>
      <c r="F225" s="117" t="s">
        <v>2664</v>
      </c>
      <c r="G225" s="84">
        <v>1</v>
      </c>
      <c r="H225" s="58" t="s">
        <v>1694</v>
      </c>
      <c r="I225" s="564" t="s">
        <v>2646</v>
      </c>
      <c r="J225" s="76" t="s">
        <v>2665</v>
      </c>
      <c r="K225" s="110" t="s">
        <v>2666</v>
      </c>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row>
    <row r="226" spans="1:40" ht="13">
      <c r="A226" s="24">
        <v>225</v>
      </c>
      <c r="B226" s="24" t="s">
        <v>539</v>
      </c>
      <c r="C226" s="58" t="s">
        <v>2667</v>
      </c>
      <c r="D226" s="58" t="s">
        <v>1516</v>
      </c>
      <c r="E226" s="58" t="s">
        <v>1523</v>
      </c>
      <c r="F226" s="76" t="s">
        <v>2668</v>
      </c>
      <c r="G226" s="84">
        <v>2</v>
      </c>
      <c r="H226" s="58" t="s">
        <v>2669</v>
      </c>
      <c r="I226" s="564" t="s">
        <v>2670</v>
      </c>
      <c r="J226" s="76" t="s">
        <v>2671</v>
      </c>
      <c r="K226" s="110" t="s">
        <v>2672</v>
      </c>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row>
    <row r="227" spans="1:40" ht="13">
      <c r="A227" s="24">
        <v>226</v>
      </c>
      <c r="B227" s="24" t="s">
        <v>542</v>
      </c>
      <c r="C227" s="58" t="s">
        <v>2673</v>
      </c>
      <c r="D227" s="58" t="s">
        <v>1516</v>
      </c>
      <c r="E227" s="58" t="s">
        <v>2674</v>
      </c>
      <c r="F227" s="76" t="s">
        <v>2675</v>
      </c>
      <c r="G227" s="84">
        <v>29</v>
      </c>
      <c r="H227" s="58" t="s">
        <v>2676</v>
      </c>
      <c r="I227" s="564" t="s">
        <v>2670</v>
      </c>
      <c r="J227" s="76" t="s">
        <v>2677</v>
      </c>
      <c r="K227" s="110" t="s">
        <v>2678</v>
      </c>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row>
    <row r="228" spans="1:40" ht="13">
      <c r="A228" s="24">
        <v>227</v>
      </c>
      <c r="B228" s="24" t="s">
        <v>543</v>
      </c>
      <c r="C228" s="76" t="s">
        <v>2679</v>
      </c>
      <c r="D228" s="58" t="s">
        <v>1725</v>
      </c>
      <c r="E228" s="58" t="s">
        <v>2414</v>
      </c>
      <c r="F228" s="76" t="s">
        <v>2680</v>
      </c>
      <c r="G228" s="84">
        <v>1</v>
      </c>
      <c r="H228" s="58" t="s">
        <v>2681</v>
      </c>
      <c r="I228" s="564" t="s">
        <v>2682</v>
      </c>
      <c r="J228" s="76" t="s">
        <v>2683</v>
      </c>
      <c r="K228" s="110" t="s">
        <v>2684</v>
      </c>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row>
    <row r="229" spans="1:40" ht="13">
      <c r="A229" s="24">
        <v>228</v>
      </c>
      <c r="B229" s="24" t="s">
        <v>545</v>
      </c>
      <c r="C229" s="58" t="s">
        <v>2685</v>
      </c>
      <c r="D229" s="58" t="s">
        <v>1725</v>
      </c>
      <c r="E229" s="58" t="s">
        <v>2686</v>
      </c>
      <c r="F229" s="76" t="s">
        <v>2687</v>
      </c>
      <c r="G229" s="84">
        <v>3</v>
      </c>
      <c r="H229" s="58" t="s">
        <v>2688</v>
      </c>
      <c r="I229" s="564" t="s">
        <v>2358</v>
      </c>
      <c r="J229" s="123" t="s">
        <v>2689</v>
      </c>
      <c r="K229" s="110" t="s">
        <v>2690</v>
      </c>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row>
    <row r="230" spans="1:40" ht="13">
      <c r="A230" s="24">
        <v>229</v>
      </c>
      <c r="B230" s="24" t="s">
        <v>547</v>
      </c>
      <c r="C230" s="121" t="s">
        <v>2128</v>
      </c>
      <c r="D230" s="58" t="s">
        <v>2691</v>
      </c>
      <c r="E230" s="58" t="s">
        <v>2692</v>
      </c>
      <c r="F230" s="121" t="s">
        <v>2693</v>
      </c>
      <c r="G230" s="84">
        <v>1</v>
      </c>
      <c r="H230" s="58" t="s">
        <v>2694</v>
      </c>
      <c r="I230" s="564" t="s">
        <v>2695</v>
      </c>
      <c r="J230" s="121" t="s">
        <v>2696</v>
      </c>
      <c r="K230" s="110" t="s">
        <v>2697</v>
      </c>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row>
    <row r="231" spans="1:40" ht="13">
      <c r="A231" s="24">
        <v>230</v>
      </c>
      <c r="B231" s="139" t="s">
        <v>548</v>
      </c>
      <c r="C231" s="58" t="s">
        <v>2593</v>
      </c>
      <c r="D231" s="58" t="s">
        <v>1725</v>
      </c>
      <c r="E231" s="58" t="s">
        <v>2172</v>
      </c>
      <c r="F231" s="122" t="s">
        <v>2698</v>
      </c>
      <c r="G231" s="84">
        <v>44</v>
      </c>
      <c r="H231" s="63"/>
      <c r="I231" s="564" t="s">
        <v>2699</v>
      </c>
      <c r="J231" s="122" t="s">
        <v>2700</v>
      </c>
      <c r="K231" s="110" t="s">
        <v>2701</v>
      </c>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row>
    <row r="232" spans="1:40" ht="13">
      <c r="A232" s="24">
        <v>231</v>
      </c>
      <c r="B232" s="24" t="s">
        <v>551</v>
      </c>
      <c r="C232" s="58" t="s">
        <v>2702</v>
      </c>
      <c r="D232" s="58" t="s">
        <v>1516</v>
      </c>
      <c r="E232" s="58" t="s">
        <v>1523</v>
      </c>
      <c r="F232" s="76" t="s">
        <v>2703</v>
      </c>
      <c r="G232" s="84">
        <v>1</v>
      </c>
      <c r="H232" s="58" t="s">
        <v>2704</v>
      </c>
      <c r="I232" s="564" t="s">
        <v>2705</v>
      </c>
      <c r="J232" s="122" t="s">
        <v>2706</v>
      </c>
      <c r="K232" s="110" t="s">
        <v>2707</v>
      </c>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row>
    <row r="233" spans="1:40" ht="13">
      <c r="A233" s="24">
        <v>232</v>
      </c>
      <c r="B233" s="24" t="s">
        <v>552</v>
      </c>
      <c r="C233" s="58" t="s">
        <v>2146</v>
      </c>
      <c r="D233" s="58" t="s">
        <v>1941</v>
      </c>
      <c r="E233" s="58" t="s">
        <v>1726</v>
      </c>
      <c r="F233" s="76" t="s">
        <v>2708</v>
      </c>
      <c r="G233" s="84">
        <v>149</v>
      </c>
      <c r="H233" s="58" t="s">
        <v>2148</v>
      </c>
      <c r="I233" s="136">
        <v>44013</v>
      </c>
      <c r="J233" s="122" t="s">
        <v>2709</v>
      </c>
      <c r="K233" s="110" t="s">
        <v>2710</v>
      </c>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row>
    <row r="234" spans="1:40" ht="13">
      <c r="A234" s="24">
        <v>233</v>
      </c>
      <c r="B234" s="24" t="s">
        <v>556</v>
      </c>
      <c r="C234" s="58" t="s">
        <v>2024</v>
      </c>
      <c r="D234" s="58" t="s">
        <v>1655</v>
      </c>
      <c r="E234" s="58" t="s">
        <v>2711</v>
      </c>
      <c r="F234" s="123" t="s">
        <v>2712</v>
      </c>
      <c r="G234" s="84" t="s">
        <v>249</v>
      </c>
      <c r="H234" s="58" t="s">
        <v>1694</v>
      </c>
      <c r="I234" s="564" t="s">
        <v>2631</v>
      </c>
      <c r="J234" s="122" t="s">
        <v>2713</v>
      </c>
      <c r="K234" s="110" t="s">
        <v>2714</v>
      </c>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row>
    <row r="235" spans="1:40" ht="13">
      <c r="A235" s="24">
        <v>234</v>
      </c>
      <c r="B235" s="24" t="s">
        <v>558</v>
      </c>
      <c r="C235" s="76" t="s">
        <v>2715</v>
      </c>
      <c r="D235" s="58" t="s">
        <v>2716</v>
      </c>
      <c r="E235" s="58" t="s">
        <v>2717</v>
      </c>
      <c r="F235" s="76" t="s">
        <v>2718</v>
      </c>
      <c r="G235" s="84">
        <v>1</v>
      </c>
      <c r="H235" s="58" t="s">
        <v>2719</v>
      </c>
      <c r="I235" s="564" t="s">
        <v>2720</v>
      </c>
      <c r="J235" s="122" t="s">
        <v>2721</v>
      </c>
      <c r="K235" s="110" t="s">
        <v>2722</v>
      </c>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row>
    <row r="236" spans="1:40" ht="13">
      <c r="A236" s="24">
        <v>235</v>
      </c>
      <c r="B236" s="24" t="s">
        <v>559</v>
      </c>
      <c r="C236" s="76" t="s">
        <v>2723</v>
      </c>
      <c r="D236" s="58" t="s">
        <v>1725</v>
      </c>
      <c r="E236" s="58" t="s">
        <v>2172</v>
      </c>
      <c r="F236" s="76" t="s">
        <v>2724</v>
      </c>
      <c r="G236" s="84">
        <v>19</v>
      </c>
      <c r="H236" s="58" t="s">
        <v>2725</v>
      </c>
      <c r="I236" s="101">
        <v>43869</v>
      </c>
      <c r="J236" s="76" t="s">
        <v>2726</v>
      </c>
      <c r="K236" s="110" t="s">
        <v>2727</v>
      </c>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row>
    <row r="237" spans="1:40" ht="13">
      <c r="A237" s="24">
        <v>236</v>
      </c>
      <c r="B237" s="24" t="s">
        <v>562</v>
      </c>
      <c r="C237" s="76" t="s">
        <v>2728</v>
      </c>
      <c r="D237" s="58" t="s">
        <v>1516</v>
      </c>
      <c r="E237" s="58" t="s">
        <v>1523</v>
      </c>
      <c r="F237" s="76" t="s">
        <v>2729</v>
      </c>
      <c r="G237" s="84">
        <v>34</v>
      </c>
      <c r="H237" s="58" t="s">
        <v>2730</v>
      </c>
      <c r="I237" s="101">
        <v>43958</v>
      </c>
      <c r="J237" s="76" t="s">
        <v>2731</v>
      </c>
      <c r="K237" s="110" t="s">
        <v>2732</v>
      </c>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row>
    <row r="238" spans="1:40" ht="13">
      <c r="A238" s="24">
        <v>237</v>
      </c>
      <c r="B238" s="24" t="s">
        <v>564</v>
      </c>
      <c r="C238" s="58" t="s">
        <v>2733</v>
      </c>
      <c r="D238" s="58" t="s">
        <v>1817</v>
      </c>
      <c r="E238" s="58" t="s">
        <v>2734</v>
      </c>
      <c r="F238" s="26" t="s">
        <v>2735</v>
      </c>
      <c r="G238" s="84">
        <v>1</v>
      </c>
      <c r="H238" s="58" t="s">
        <v>2736</v>
      </c>
      <c r="I238" s="101">
        <v>43869</v>
      </c>
      <c r="J238" s="76" t="s">
        <v>2737</v>
      </c>
      <c r="K238" s="110" t="s">
        <v>2738</v>
      </c>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row>
    <row r="239" spans="1:40" ht="13">
      <c r="A239" s="24">
        <v>238</v>
      </c>
      <c r="B239" s="24" t="s">
        <v>566</v>
      </c>
      <c r="C239" s="58" t="s">
        <v>2739</v>
      </c>
      <c r="D239" s="58" t="s">
        <v>1725</v>
      </c>
      <c r="E239" s="58" t="s">
        <v>2740</v>
      </c>
      <c r="F239" s="58" t="s">
        <v>2741</v>
      </c>
      <c r="G239" s="84">
        <v>1</v>
      </c>
      <c r="H239" s="58"/>
      <c r="I239" s="564" t="s">
        <v>2534</v>
      </c>
      <c r="J239" s="132" t="s">
        <v>2742</v>
      </c>
      <c r="K239" s="110" t="s">
        <v>2743</v>
      </c>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row>
    <row r="240" spans="1:40" ht="13">
      <c r="A240" s="24">
        <v>239</v>
      </c>
      <c r="B240" s="24" t="s">
        <v>567</v>
      </c>
      <c r="C240" s="58" t="s">
        <v>2744</v>
      </c>
      <c r="D240" s="58" t="s">
        <v>1817</v>
      </c>
      <c r="E240" s="140" t="s">
        <v>2745</v>
      </c>
      <c r="F240" s="76" t="s">
        <v>2746</v>
      </c>
      <c r="G240" s="84">
        <v>1</v>
      </c>
      <c r="H240" s="58"/>
      <c r="I240" s="564" t="s">
        <v>2590</v>
      </c>
      <c r="J240" s="76" t="s">
        <v>2747</v>
      </c>
      <c r="K240" s="110" t="s">
        <v>2748</v>
      </c>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row>
    <row r="241" spans="1:40" ht="13">
      <c r="A241" s="24">
        <v>240</v>
      </c>
      <c r="B241" s="24" t="s">
        <v>568</v>
      </c>
      <c r="C241" s="58" t="s">
        <v>2749</v>
      </c>
      <c r="D241" s="58" t="s">
        <v>1655</v>
      </c>
      <c r="E241" s="58" t="s">
        <v>2750</v>
      </c>
      <c r="F241" s="116" t="s">
        <v>2751</v>
      </c>
      <c r="G241" s="84">
        <v>1</v>
      </c>
      <c r="H241" s="58" t="s">
        <v>2752</v>
      </c>
      <c r="I241" s="564" t="s">
        <v>2753</v>
      </c>
      <c r="J241" s="123" t="s">
        <v>2754</v>
      </c>
      <c r="K241" s="110" t="s">
        <v>2755</v>
      </c>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row>
    <row r="242" spans="1:40" ht="13">
      <c r="A242" s="24">
        <v>241</v>
      </c>
      <c r="B242" s="24" t="s">
        <v>569</v>
      </c>
      <c r="C242" s="58" t="s">
        <v>2728</v>
      </c>
      <c r="D242" s="58" t="s">
        <v>1516</v>
      </c>
      <c r="E242" s="58" t="s">
        <v>1523</v>
      </c>
      <c r="F242" s="76" t="s">
        <v>2756</v>
      </c>
      <c r="G242" s="84">
        <v>31</v>
      </c>
      <c r="H242" s="58" t="s">
        <v>2757</v>
      </c>
      <c r="I242" s="101">
        <v>44142</v>
      </c>
      <c r="J242" s="76" t="s">
        <v>2758</v>
      </c>
      <c r="K242" s="110" t="s">
        <v>2759</v>
      </c>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row>
    <row r="243" spans="1:40" ht="13">
      <c r="A243" s="24">
        <v>242</v>
      </c>
      <c r="B243" s="24" t="s">
        <v>570</v>
      </c>
      <c r="C243" s="76" t="s">
        <v>2009</v>
      </c>
      <c r="D243" s="58" t="s">
        <v>1725</v>
      </c>
      <c r="E243" s="58" t="s">
        <v>2760</v>
      </c>
      <c r="F243" s="76" t="s">
        <v>2761</v>
      </c>
      <c r="G243" s="84">
        <v>1</v>
      </c>
      <c r="H243" s="58" t="s">
        <v>2762</v>
      </c>
      <c r="I243" s="564" t="s">
        <v>2763</v>
      </c>
      <c r="J243" s="76" t="s">
        <v>2764</v>
      </c>
      <c r="K243" s="110" t="s">
        <v>2765</v>
      </c>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row>
    <row r="244" spans="1:40" ht="13">
      <c r="A244" s="24">
        <v>243</v>
      </c>
      <c r="B244" s="24" t="s">
        <v>572</v>
      </c>
      <c r="C244" s="76" t="s">
        <v>2766</v>
      </c>
      <c r="D244" s="58" t="s">
        <v>2767</v>
      </c>
      <c r="E244" s="58"/>
      <c r="F244" s="141" t="s">
        <v>2768</v>
      </c>
      <c r="G244" s="84">
        <v>86</v>
      </c>
      <c r="H244" s="63"/>
      <c r="I244" s="564" t="s">
        <v>2699</v>
      </c>
      <c r="J244" s="141" t="s">
        <v>2769</v>
      </c>
      <c r="K244" s="110" t="s">
        <v>2770</v>
      </c>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row>
    <row r="245" spans="1:40" ht="13">
      <c r="A245" s="24">
        <v>244</v>
      </c>
      <c r="B245" s="24" t="s">
        <v>574</v>
      </c>
      <c r="C245" s="58" t="s">
        <v>2771</v>
      </c>
      <c r="D245" s="58" t="s">
        <v>1638</v>
      </c>
      <c r="E245" s="58" t="s">
        <v>1639</v>
      </c>
      <c r="F245" s="58" t="s">
        <v>2772</v>
      </c>
      <c r="G245" s="84">
        <v>3</v>
      </c>
      <c r="H245" s="58" t="s">
        <v>2773</v>
      </c>
      <c r="I245" s="564" t="s">
        <v>2774</v>
      </c>
      <c r="J245" s="141" t="s">
        <v>2775</v>
      </c>
      <c r="K245" s="110" t="s">
        <v>2776</v>
      </c>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row>
    <row r="246" spans="1:40" ht="13">
      <c r="A246" s="24">
        <v>245</v>
      </c>
      <c r="B246" s="24" t="s">
        <v>331</v>
      </c>
      <c r="C246" s="76" t="s">
        <v>2777</v>
      </c>
      <c r="D246" s="58" t="s">
        <v>1626</v>
      </c>
      <c r="E246" s="58" t="s">
        <v>1627</v>
      </c>
      <c r="F246" s="76" t="s">
        <v>2778</v>
      </c>
      <c r="G246" s="84">
        <v>22</v>
      </c>
      <c r="H246" s="58" t="s">
        <v>2779</v>
      </c>
      <c r="I246" s="101">
        <v>44051</v>
      </c>
      <c r="J246" s="76" t="s">
        <v>2780</v>
      </c>
      <c r="K246" s="110" t="s">
        <v>2781</v>
      </c>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row>
    <row r="247" spans="1:40" ht="13">
      <c r="A247" s="24">
        <v>246</v>
      </c>
      <c r="B247" s="24" t="s">
        <v>579</v>
      </c>
      <c r="C247" s="58" t="s">
        <v>1828</v>
      </c>
      <c r="D247" s="58" t="s">
        <v>1516</v>
      </c>
      <c r="E247" s="58" t="s">
        <v>1523</v>
      </c>
      <c r="F247" s="58" t="s">
        <v>2782</v>
      </c>
      <c r="G247" s="84">
        <v>1</v>
      </c>
      <c r="H247" s="58" t="s">
        <v>2783</v>
      </c>
      <c r="I247" s="101">
        <v>43990</v>
      </c>
      <c r="J247" s="141" t="s">
        <v>2784</v>
      </c>
      <c r="K247" s="110" t="s">
        <v>2785</v>
      </c>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row>
    <row r="248" spans="1:40" ht="13">
      <c r="A248" s="24">
        <v>247</v>
      </c>
      <c r="B248" s="24" t="s">
        <v>582</v>
      </c>
      <c r="C248" s="76" t="s">
        <v>2739</v>
      </c>
      <c r="D248" s="96" t="s">
        <v>1516</v>
      </c>
      <c r="E248" s="58" t="s">
        <v>1523</v>
      </c>
      <c r="F248" s="76" t="s">
        <v>2786</v>
      </c>
      <c r="G248" s="84">
        <v>17</v>
      </c>
      <c r="H248" s="63"/>
      <c r="I248" s="564" t="s">
        <v>2695</v>
      </c>
      <c r="J248" s="122" t="s">
        <v>2787</v>
      </c>
      <c r="K248" s="110" t="s">
        <v>2788</v>
      </c>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row>
    <row r="249" spans="1:40" ht="13">
      <c r="A249" s="24">
        <v>248</v>
      </c>
      <c r="B249" s="24" t="s">
        <v>584</v>
      </c>
      <c r="C249" s="58" t="s">
        <v>2789</v>
      </c>
      <c r="D249" s="58" t="s">
        <v>1725</v>
      </c>
      <c r="E249" s="58" t="s">
        <v>1726</v>
      </c>
      <c r="F249" s="122" t="s">
        <v>2790</v>
      </c>
      <c r="G249" s="84" t="s">
        <v>2791</v>
      </c>
      <c r="H249" s="58" t="s">
        <v>2792</v>
      </c>
      <c r="I249" s="101">
        <v>44112</v>
      </c>
      <c r="J249" s="26" t="s">
        <v>2793</v>
      </c>
      <c r="K249" s="142" t="s">
        <v>2794</v>
      </c>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row>
    <row r="250" spans="1:40" ht="13">
      <c r="A250" s="24">
        <v>249</v>
      </c>
      <c r="B250" s="24" t="s">
        <v>587</v>
      </c>
      <c r="C250" s="58" t="s">
        <v>2232</v>
      </c>
      <c r="D250" s="58" t="s">
        <v>1638</v>
      </c>
      <c r="E250" s="58" t="s">
        <v>2795</v>
      </c>
      <c r="F250" s="26" t="s">
        <v>2796</v>
      </c>
      <c r="G250" s="84">
        <v>125</v>
      </c>
      <c r="H250" s="58" t="s">
        <v>2797</v>
      </c>
      <c r="I250" s="101">
        <v>44112</v>
      </c>
      <c r="J250" s="26" t="s">
        <v>2798</v>
      </c>
      <c r="K250" s="142" t="s">
        <v>2799</v>
      </c>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row>
    <row r="251" spans="1:40" ht="14.5">
      <c r="A251" s="24">
        <v>250</v>
      </c>
      <c r="B251" s="24" t="s">
        <v>590</v>
      </c>
      <c r="C251" s="121" t="s">
        <v>2643</v>
      </c>
      <c r="D251" s="58" t="s">
        <v>2691</v>
      </c>
      <c r="E251" s="58" t="s">
        <v>2301</v>
      </c>
      <c r="F251" s="58" t="s">
        <v>2800</v>
      </c>
      <c r="G251" s="84" t="s">
        <v>2801</v>
      </c>
      <c r="H251" s="58" t="s">
        <v>2802</v>
      </c>
      <c r="I251" s="101">
        <v>44173</v>
      </c>
      <c r="J251" s="143" t="s">
        <v>2803</v>
      </c>
      <c r="K251" s="142" t="s">
        <v>2804</v>
      </c>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row>
    <row r="252" spans="1:40" ht="13">
      <c r="A252" s="24">
        <v>251</v>
      </c>
      <c r="B252" s="24" t="s">
        <v>298</v>
      </c>
      <c r="C252" s="58" t="s">
        <v>2402</v>
      </c>
      <c r="D252" s="58" t="s">
        <v>1997</v>
      </c>
      <c r="E252" s="58" t="s">
        <v>2061</v>
      </c>
      <c r="F252" s="26" t="s">
        <v>2805</v>
      </c>
      <c r="G252" s="84">
        <v>1</v>
      </c>
      <c r="H252" s="58" t="s">
        <v>2806</v>
      </c>
      <c r="I252" s="101">
        <v>44143</v>
      </c>
      <c r="J252" s="26" t="s">
        <v>2807</v>
      </c>
      <c r="K252" s="142" t="s">
        <v>2808</v>
      </c>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row>
    <row r="253" spans="1:40" ht="13">
      <c r="A253" s="24">
        <v>252</v>
      </c>
      <c r="B253" s="24" t="s">
        <v>591</v>
      </c>
      <c r="C253" s="58" t="s">
        <v>2402</v>
      </c>
      <c r="D253" s="58" t="s">
        <v>2220</v>
      </c>
      <c r="E253" s="58" t="s">
        <v>2809</v>
      </c>
      <c r="F253" s="26" t="s">
        <v>2810</v>
      </c>
      <c r="G253" s="84">
        <v>1</v>
      </c>
      <c r="H253" s="58" t="s">
        <v>2806</v>
      </c>
      <c r="I253" s="101">
        <v>44143</v>
      </c>
      <c r="J253" s="26" t="s">
        <v>2811</v>
      </c>
      <c r="K253" s="142" t="s">
        <v>2812</v>
      </c>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row>
    <row r="254" spans="1:40" ht="13">
      <c r="A254" s="24">
        <v>253</v>
      </c>
      <c r="B254" s="24" t="s">
        <v>592</v>
      </c>
      <c r="C254" s="58" t="s">
        <v>2813</v>
      </c>
      <c r="D254" s="58" t="s">
        <v>1725</v>
      </c>
      <c r="E254" s="58" t="s">
        <v>1726</v>
      </c>
      <c r="F254" s="58" t="s">
        <v>2814</v>
      </c>
      <c r="G254" s="84">
        <v>160</v>
      </c>
      <c r="H254" s="58" t="s">
        <v>2815</v>
      </c>
      <c r="I254" s="101">
        <v>44112</v>
      </c>
      <c r="J254" s="144" t="s">
        <v>2816</v>
      </c>
      <c r="K254" s="142" t="s">
        <v>2817</v>
      </c>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row>
    <row r="255" spans="1:40" ht="13">
      <c r="A255" s="24">
        <v>254</v>
      </c>
      <c r="B255" s="24" t="s">
        <v>594</v>
      </c>
      <c r="C255" s="58" t="s">
        <v>2402</v>
      </c>
      <c r="D255" s="58" t="s">
        <v>1881</v>
      </c>
      <c r="E255" s="58" t="s">
        <v>1882</v>
      </c>
      <c r="F255" s="26" t="s">
        <v>2818</v>
      </c>
      <c r="G255" s="84">
        <v>1</v>
      </c>
      <c r="H255" s="58" t="s">
        <v>2819</v>
      </c>
      <c r="I255" s="101">
        <v>44143</v>
      </c>
      <c r="J255" s="26" t="s">
        <v>2820</v>
      </c>
      <c r="K255" s="142" t="s">
        <v>2821</v>
      </c>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row>
    <row r="256" spans="1:40" ht="13">
      <c r="A256" s="24">
        <v>255</v>
      </c>
      <c r="B256" s="24" t="s">
        <v>595</v>
      </c>
      <c r="C256" s="58" t="s">
        <v>2822</v>
      </c>
      <c r="D256" s="58" t="s">
        <v>1725</v>
      </c>
      <c r="E256" s="58" t="s">
        <v>1726</v>
      </c>
      <c r="F256" s="26" t="s">
        <v>2140</v>
      </c>
      <c r="G256" s="84">
        <v>1</v>
      </c>
      <c r="H256" s="58" t="s">
        <v>2823</v>
      </c>
      <c r="I256" s="564" t="s">
        <v>2824</v>
      </c>
      <c r="J256" s="26" t="s">
        <v>2825</v>
      </c>
      <c r="K256" s="142" t="s">
        <v>2826</v>
      </c>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row>
    <row r="257" spans="1:40" ht="13">
      <c r="A257" s="24">
        <v>256</v>
      </c>
      <c r="B257" s="24" t="s">
        <v>597</v>
      </c>
      <c r="C257" s="58" t="s">
        <v>2586</v>
      </c>
      <c r="D257" s="58" t="s">
        <v>1516</v>
      </c>
      <c r="E257" s="58" t="s">
        <v>1523</v>
      </c>
      <c r="F257" s="58" t="s">
        <v>2399</v>
      </c>
      <c r="G257" s="84">
        <v>1</v>
      </c>
      <c r="H257" s="58" t="s">
        <v>2827</v>
      </c>
      <c r="I257" s="564" t="s">
        <v>2828</v>
      </c>
      <c r="J257" s="26" t="s">
        <v>2829</v>
      </c>
      <c r="K257" s="142" t="s">
        <v>2830</v>
      </c>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row>
    <row r="258" spans="1:40" ht="13">
      <c r="A258" s="24">
        <v>257</v>
      </c>
      <c r="B258" s="24" t="s">
        <v>600</v>
      </c>
      <c r="C258" s="58" t="s">
        <v>1784</v>
      </c>
      <c r="D258" s="58" t="s">
        <v>1817</v>
      </c>
      <c r="E258" s="58" t="s">
        <v>2734</v>
      </c>
      <c r="F258" s="145" t="s">
        <v>2831</v>
      </c>
      <c r="G258" s="84">
        <v>1</v>
      </c>
      <c r="H258" s="58" t="s">
        <v>1784</v>
      </c>
      <c r="I258" s="564" t="s">
        <v>2832</v>
      </c>
      <c r="J258" s="145" t="s">
        <v>2833</v>
      </c>
      <c r="K258" s="142" t="s">
        <v>2834</v>
      </c>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row>
    <row r="259" spans="1:40" ht="13">
      <c r="A259" s="24">
        <v>258</v>
      </c>
      <c r="B259" s="146" t="s">
        <v>201</v>
      </c>
      <c r="C259" s="58" t="s">
        <v>2835</v>
      </c>
      <c r="D259" s="58" t="s">
        <v>1516</v>
      </c>
      <c r="E259" s="58" t="s">
        <v>1523</v>
      </c>
      <c r="F259" s="145" t="s">
        <v>2782</v>
      </c>
      <c r="G259" s="84">
        <v>42</v>
      </c>
      <c r="H259" s="58" t="s">
        <v>2836</v>
      </c>
      <c r="I259" s="564" t="s">
        <v>2832</v>
      </c>
      <c r="J259" s="145" t="s">
        <v>2837</v>
      </c>
      <c r="K259" s="142" t="s">
        <v>2838</v>
      </c>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row>
    <row r="260" spans="1:40" ht="13">
      <c r="A260" s="24">
        <v>259</v>
      </c>
      <c r="B260" s="83" t="s">
        <v>2854</v>
      </c>
      <c r="C260" s="153" t="s">
        <v>2852</v>
      </c>
      <c r="D260" s="154" t="s">
        <v>2853</v>
      </c>
      <c r="E260" s="63"/>
      <c r="F260" s="154" t="s">
        <v>2859</v>
      </c>
      <c r="G260" s="84">
        <v>7</v>
      </c>
      <c r="H260" s="154" t="s">
        <v>2858</v>
      </c>
      <c r="I260" s="151">
        <v>44049</v>
      </c>
      <c r="J260" s="153" t="s">
        <v>2840</v>
      </c>
      <c r="K260" s="150" t="s">
        <v>2839</v>
      </c>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row>
    <row r="261" spans="1:40" s="223" customFormat="1" ht="13">
      <c r="A261" s="228">
        <v>260</v>
      </c>
      <c r="B261" s="262" t="s">
        <v>496</v>
      </c>
      <c r="C261" s="263" t="s">
        <v>1816</v>
      </c>
      <c r="D261" s="263" t="s">
        <v>2851</v>
      </c>
      <c r="E261" s="264"/>
      <c r="F261" s="263" t="s">
        <v>2860</v>
      </c>
      <c r="G261" s="405">
        <v>978</v>
      </c>
      <c r="H261" s="263" t="s">
        <v>2855</v>
      </c>
      <c r="I261" s="265">
        <v>44061</v>
      </c>
      <c r="J261" s="266" t="s">
        <v>2842</v>
      </c>
      <c r="K261" s="267" t="s">
        <v>2841</v>
      </c>
      <c r="L261" s="264"/>
      <c r="M261" s="264"/>
      <c r="N261" s="264"/>
      <c r="O261" s="264"/>
      <c r="P261" s="264"/>
      <c r="Q261" s="264"/>
      <c r="R261" s="264"/>
      <c r="S261" s="264"/>
      <c r="T261" s="264"/>
      <c r="U261" s="264"/>
      <c r="V261" s="264"/>
      <c r="W261" s="264"/>
      <c r="X261" s="264"/>
      <c r="Y261" s="264"/>
      <c r="Z261" s="264"/>
    </row>
    <row r="262" spans="1:40" ht="13">
      <c r="A262" s="152">
        <v>261</v>
      </c>
      <c r="B262" s="152" t="s">
        <v>2843</v>
      </c>
      <c r="C262" s="158" t="s">
        <v>2850</v>
      </c>
      <c r="D262" s="154" t="s">
        <v>2845</v>
      </c>
      <c r="E262" s="63"/>
      <c r="F262" s="63"/>
      <c r="G262" s="84">
        <v>17</v>
      </c>
      <c r="H262" s="149" t="s">
        <v>2856</v>
      </c>
      <c r="I262" s="151">
        <v>44059</v>
      </c>
      <c r="J262" s="155" t="s">
        <v>2846</v>
      </c>
      <c r="K262" s="150" t="s">
        <v>2844</v>
      </c>
      <c r="L262" s="63"/>
      <c r="M262" s="63"/>
      <c r="N262" s="63"/>
      <c r="O262" s="63"/>
      <c r="P262" s="63"/>
      <c r="Q262" s="63"/>
      <c r="R262" s="63"/>
      <c r="S262" s="63"/>
      <c r="T262" s="63"/>
      <c r="U262" s="63"/>
      <c r="V262" s="63"/>
      <c r="W262" s="63"/>
      <c r="X262" s="63"/>
      <c r="Y262" s="63"/>
      <c r="Z262" s="63"/>
      <c r="AA262" s="72"/>
      <c r="AB262" s="72"/>
      <c r="AC262" s="72"/>
      <c r="AD262" s="72"/>
      <c r="AE262" s="72"/>
      <c r="AF262" s="72"/>
      <c r="AG262" s="72"/>
      <c r="AH262" s="72"/>
      <c r="AI262" s="72"/>
      <c r="AJ262" s="72"/>
      <c r="AK262" s="72"/>
      <c r="AL262" s="72"/>
      <c r="AM262" s="72"/>
      <c r="AN262" s="72"/>
    </row>
    <row r="263" spans="1:40" ht="13">
      <c r="A263" s="79">
        <v>262</v>
      </c>
      <c r="B263" s="152" t="s">
        <v>2848</v>
      </c>
      <c r="C263" s="154" t="s">
        <v>2744</v>
      </c>
      <c r="D263" s="154" t="s">
        <v>1655</v>
      </c>
      <c r="E263" s="63"/>
      <c r="F263" s="63"/>
      <c r="G263" s="84">
        <v>1</v>
      </c>
      <c r="H263" s="149"/>
      <c r="I263" s="151">
        <v>44068</v>
      </c>
      <c r="J263" s="157" t="s">
        <v>2849</v>
      </c>
      <c r="K263" s="150" t="s">
        <v>2847</v>
      </c>
      <c r="L263" s="63"/>
      <c r="M263" s="63"/>
      <c r="N263" s="63"/>
      <c r="O263" s="63"/>
      <c r="P263" s="63"/>
      <c r="Q263" s="63"/>
      <c r="R263" s="63"/>
      <c r="S263" s="63"/>
      <c r="T263" s="63"/>
      <c r="U263" s="63"/>
      <c r="V263" s="63"/>
      <c r="W263" s="63"/>
      <c r="X263" s="63"/>
      <c r="Y263" s="63"/>
      <c r="Z263" s="63"/>
      <c r="AA263" s="72"/>
      <c r="AB263" s="72"/>
      <c r="AC263" s="72"/>
      <c r="AD263" s="72"/>
      <c r="AE263" s="72"/>
      <c r="AF263" s="72"/>
      <c r="AG263" s="72"/>
      <c r="AH263" s="72"/>
      <c r="AI263" s="72"/>
      <c r="AJ263" s="72"/>
      <c r="AK263" s="72"/>
      <c r="AL263" s="72"/>
      <c r="AM263" s="72"/>
      <c r="AN263" s="72"/>
    </row>
    <row r="264" spans="1:40" ht="13">
      <c r="A264" s="79">
        <v>263</v>
      </c>
      <c r="B264" s="152" t="s">
        <v>2877</v>
      </c>
      <c r="C264" s="154" t="s">
        <v>2882</v>
      </c>
      <c r="D264" s="154" t="s">
        <v>2878</v>
      </c>
      <c r="E264" s="154" t="s">
        <v>2883</v>
      </c>
      <c r="F264" s="154" t="s">
        <v>2884</v>
      </c>
      <c r="G264" s="84">
        <v>1</v>
      </c>
      <c r="H264" s="156">
        <v>43891</v>
      </c>
      <c r="I264" s="151">
        <v>44069</v>
      </c>
      <c r="J264" s="155" t="s">
        <v>2875</v>
      </c>
      <c r="K264" s="166" t="s">
        <v>2876</v>
      </c>
      <c r="L264" s="63"/>
      <c r="M264" s="63"/>
      <c r="N264" s="63"/>
      <c r="O264" s="63"/>
      <c r="P264" s="63"/>
      <c r="Q264" s="63"/>
      <c r="R264" s="63"/>
      <c r="S264" s="63"/>
      <c r="T264" s="63"/>
      <c r="U264" s="63"/>
      <c r="V264" s="63"/>
      <c r="W264" s="63"/>
      <c r="X264" s="63"/>
      <c r="Y264" s="63"/>
      <c r="Z264" s="63"/>
      <c r="AA264" s="72"/>
      <c r="AB264" s="72"/>
      <c r="AC264" s="72"/>
      <c r="AD264" s="72"/>
      <c r="AE264" s="72"/>
      <c r="AF264" s="72"/>
      <c r="AG264" s="72"/>
      <c r="AH264" s="72"/>
      <c r="AI264" s="72"/>
      <c r="AJ264" s="72"/>
      <c r="AK264" s="72"/>
      <c r="AL264" s="72"/>
      <c r="AM264" s="72"/>
      <c r="AN264" s="72"/>
    </row>
    <row r="265" spans="1:40" ht="13">
      <c r="A265" s="152">
        <v>264</v>
      </c>
      <c r="B265" s="152" t="s">
        <v>2880</v>
      </c>
      <c r="C265" s="154" t="s">
        <v>2881</v>
      </c>
      <c r="D265" s="154" t="s">
        <v>2192</v>
      </c>
      <c r="E265" s="154" t="s">
        <v>2885</v>
      </c>
      <c r="F265" s="154" t="s">
        <v>2897</v>
      </c>
      <c r="G265" s="84">
        <v>1</v>
      </c>
      <c r="H265" s="107">
        <v>43972</v>
      </c>
      <c r="I265" s="167">
        <v>44069</v>
      </c>
      <c r="J265" s="155" t="s">
        <v>2879</v>
      </c>
      <c r="K265" s="166" t="s">
        <v>2886</v>
      </c>
      <c r="L265" s="63"/>
      <c r="M265" s="63"/>
      <c r="N265" s="63"/>
      <c r="O265" s="63"/>
      <c r="P265" s="63"/>
      <c r="Q265" s="63"/>
      <c r="R265" s="63"/>
      <c r="S265" s="63"/>
      <c r="T265" s="63"/>
      <c r="U265" s="63"/>
      <c r="V265" s="63"/>
      <c r="W265" s="63"/>
      <c r="X265" s="63"/>
      <c r="Y265" s="63"/>
      <c r="Z265" s="63"/>
      <c r="AA265" s="72"/>
      <c r="AB265" s="72"/>
      <c r="AC265" s="72"/>
      <c r="AD265" s="72"/>
      <c r="AE265" s="72"/>
      <c r="AF265" s="72"/>
      <c r="AG265" s="72"/>
      <c r="AH265" s="72"/>
      <c r="AI265" s="72"/>
      <c r="AJ265" s="72"/>
      <c r="AK265" s="72"/>
      <c r="AL265" s="72"/>
      <c r="AM265" s="72"/>
      <c r="AN265" s="72"/>
    </row>
    <row r="266" spans="1:40" ht="13">
      <c r="A266" s="79">
        <v>265</v>
      </c>
      <c r="B266" s="152" t="s">
        <v>2890</v>
      </c>
      <c r="C266" s="154" t="s">
        <v>2889</v>
      </c>
      <c r="D266" s="154" t="s">
        <v>1655</v>
      </c>
      <c r="E266" s="154" t="s">
        <v>2711</v>
      </c>
      <c r="F266" s="154" t="s">
        <v>2898</v>
      </c>
      <c r="G266" s="84">
        <v>15</v>
      </c>
      <c r="H266" s="154" t="s">
        <v>2891</v>
      </c>
      <c r="I266" s="151">
        <v>44060</v>
      </c>
      <c r="J266" s="155" t="s">
        <v>2888</v>
      </c>
      <c r="K266" s="166" t="s">
        <v>2887</v>
      </c>
      <c r="L266" s="63"/>
      <c r="M266" s="63"/>
      <c r="N266" s="63"/>
      <c r="O266" s="63"/>
      <c r="P266" s="63"/>
      <c r="Q266" s="63"/>
      <c r="R266" s="63"/>
      <c r="S266" s="63"/>
      <c r="T266" s="63"/>
      <c r="U266" s="63"/>
      <c r="V266" s="63"/>
      <c r="W266" s="63"/>
      <c r="X266" s="63"/>
      <c r="Y266" s="63"/>
      <c r="Z266" s="63"/>
      <c r="AA266" s="72"/>
      <c r="AB266" s="72"/>
      <c r="AC266" s="72"/>
      <c r="AD266" s="72"/>
      <c r="AE266" s="72"/>
      <c r="AF266" s="72"/>
      <c r="AG266" s="72"/>
      <c r="AH266" s="72"/>
      <c r="AI266" s="72"/>
      <c r="AJ266" s="72"/>
      <c r="AK266" s="72"/>
      <c r="AL266" s="72"/>
      <c r="AM266" s="72"/>
      <c r="AN266" s="72"/>
    </row>
    <row r="267" spans="1:40" ht="13">
      <c r="A267" s="79">
        <v>266</v>
      </c>
      <c r="B267" s="152" t="s">
        <v>2894</v>
      </c>
      <c r="C267" s="154" t="s">
        <v>2227</v>
      </c>
      <c r="D267" s="154" t="s">
        <v>1817</v>
      </c>
      <c r="E267" s="154" t="s">
        <v>2895</v>
      </c>
      <c r="F267" s="154" t="s">
        <v>2896</v>
      </c>
      <c r="G267" s="84">
        <v>1</v>
      </c>
      <c r="H267" s="63"/>
      <c r="I267" s="151">
        <v>44069</v>
      </c>
      <c r="J267" s="155" t="s">
        <v>2892</v>
      </c>
      <c r="K267" s="166" t="s">
        <v>2893</v>
      </c>
      <c r="L267" s="63"/>
      <c r="M267" s="63"/>
      <c r="N267" s="63"/>
      <c r="O267" s="63"/>
      <c r="P267" s="63"/>
      <c r="Q267" s="63"/>
      <c r="R267" s="63"/>
      <c r="S267" s="63"/>
      <c r="T267" s="63"/>
      <c r="U267" s="63"/>
      <c r="V267" s="63"/>
      <c r="W267" s="63"/>
      <c r="X267" s="63"/>
      <c r="Y267" s="63"/>
      <c r="Z267" s="63"/>
      <c r="AA267" s="72"/>
      <c r="AB267" s="72"/>
      <c r="AC267" s="72"/>
      <c r="AD267" s="72"/>
      <c r="AE267" s="72"/>
      <c r="AF267" s="72"/>
      <c r="AG267" s="72"/>
      <c r="AH267" s="72"/>
      <c r="AI267" s="72"/>
      <c r="AJ267" s="72"/>
      <c r="AK267" s="72"/>
      <c r="AL267" s="72"/>
      <c r="AM267" s="72"/>
      <c r="AN267" s="72"/>
    </row>
    <row r="268" spans="1:40" ht="13">
      <c r="A268" s="79">
        <v>267</v>
      </c>
      <c r="B268" s="152" t="s">
        <v>2903</v>
      </c>
      <c r="C268" s="154" t="s">
        <v>2902</v>
      </c>
      <c r="D268" s="154" t="s">
        <v>1703</v>
      </c>
      <c r="E268" s="154" t="s">
        <v>2301</v>
      </c>
      <c r="F268" s="154" t="s">
        <v>2900</v>
      </c>
      <c r="G268" s="84">
        <v>1</v>
      </c>
      <c r="H268" s="63"/>
      <c r="I268" s="151">
        <v>44069</v>
      </c>
      <c r="J268" s="155" t="s">
        <v>2899</v>
      </c>
      <c r="K268" s="166" t="s">
        <v>2901</v>
      </c>
      <c r="L268" s="63"/>
      <c r="M268" s="63"/>
      <c r="N268" s="63"/>
      <c r="O268" s="63"/>
      <c r="P268" s="63"/>
      <c r="Q268" s="63"/>
      <c r="R268" s="63"/>
      <c r="S268" s="63"/>
      <c r="T268" s="63"/>
      <c r="U268" s="63"/>
      <c r="V268" s="63"/>
      <c r="W268" s="63"/>
      <c r="X268" s="63"/>
      <c r="Y268" s="63"/>
      <c r="Z268" s="63"/>
      <c r="AA268" s="72"/>
      <c r="AB268" s="72"/>
      <c r="AC268" s="72"/>
      <c r="AD268" s="72"/>
      <c r="AE268" s="72"/>
      <c r="AF268" s="72"/>
      <c r="AG268" s="72"/>
      <c r="AH268" s="72"/>
      <c r="AI268" s="72"/>
      <c r="AJ268" s="72"/>
      <c r="AK268" s="72"/>
      <c r="AL268" s="72"/>
      <c r="AM268" s="72"/>
      <c r="AN268" s="72"/>
    </row>
    <row r="269" spans="1:40" ht="13">
      <c r="A269" s="79">
        <v>268</v>
      </c>
      <c r="B269" s="152" t="s">
        <v>2910</v>
      </c>
      <c r="C269" s="154" t="s">
        <v>2911</v>
      </c>
      <c r="D269" s="154" t="s">
        <v>1632</v>
      </c>
      <c r="E269" s="154" t="s">
        <v>2908</v>
      </c>
      <c r="F269" s="154" t="s">
        <v>2907</v>
      </c>
      <c r="G269" s="84">
        <v>7</v>
      </c>
      <c r="H269" s="154" t="s">
        <v>2909</v>
      </c>
      <c r="I269" s="151">
        <v>44070</v>
      </c>
      <c r="J269" s="154" t="s">
        <v>2905</v>
      </c>
      <c r="K269" s="166" t="s">
        <v>2906</v>
      </c>
      <c r="L269" s="63"/>
      <c r="M269" s="63"/>
      <c r="N269" s="63"/>
      <c r="O269" s="63"/>
      <c r="P269" s="63"/>
      <c r="Q269" s="63"/>
      <c r="R269" s="63"/>
      <c r="S269" s="63"/>
      <c r="T269" s="63"/>
      <c r="U269" s="63"/>
      <c r="V269" s="63"/>
      <c r="W269" s="63"/>
      <c r="X269" s="63"/>
      <c r="Y269" s="63"/>
      <c r="Z269" s="63"/>
      <c r="AA269" s="72"/>
      <c r="AB269" s="72"/>
      <c r="AC269" s="72"/>
      <c r="AD269" s="72"/>
      <c r="AE269" s="72"/>
      <c r="AF269" s="72"/>
      <c r="AG269" s="72"/>
      <c r="AH269" s="72"/>
      <c r="AI269" s="72"/>
      <c r="AJ269" s="72"/>
      <c r="AK269" s="72"/>
      <c r="AL269" s="72"/>
      <c r="AM269" s="72"/>
      <c r="AN269" s="72"/>
    </row>
    <row r="270" spans="1:40" ht="13">
      <c r="A270" s="79">
        <v>269</v>
      </c>
      <c r="B270" s="152" t="s">
        <v>2914</v>
      </c>
      <c r="C270" s="154" t="s">
        <v>1953</v>
      </c>
      <c r="D270" s="154" t="s">
        <v>1632</v>
      </c>
      <c r="E270" s="154" t="s">
        <v>2172</v>
      </c>
      <c r="F270" s="154" t="s">
        <v>2904</v>
      </c>
      <c r="G270" s="84">
        <v>6</v>
      </c>
      <c r="H270" s="154" t="s">
        <v>2915</v>
      </c>
      <c r="I270" s="151">
        <v>44069</v>
      </c>
      <c r="J270" s="154" t="s">
        <v>2912</v>
      </c>
      <c r="K270" s="166" t="s">
        <v>2913</v>
      </c>
      <c r="L270" s="63"/>
      <c r="M270" s="63"/>
      <c r="N270" s="63"/>
      <c r="O270" s="63"/>
      <c r="P270" s="63"/>
      <c r="Q270" s="63"/>
      <c r="R270" s="63"/>
      <c r="S270" s="63"/>
      <c r="T270" s="63"/>
      <c r="U270" s="63"/>
      <c r="V270" s="63"/>
      <c r="W270" s="63"/>
      <c r="X270" s="63"/>
      <c r="Y270" s="63"/>
      <c r="Z270" s="63"/>
      <c r="AA270" s="72"/>
      <c r="AB270" s="72"/>
      <c r="AC270" s="72"/>
      <c r="AD270" s="72"/>
      <c r="AE270" s="72"/>
      <c r="AF270" s="72"/>
      <c r="AG270" s="72"/>
      <c r="AH270" s="72"/>
      <c r="AI270" s="72"/>
      <c r="AJ270" s="72"/>
      <c r="AK270" s="72"/>
      <c r="AL270" s="72"/>
      <c r="AM270" s="72"/>
      <c r="AN270" s="72"/>
    </row>
    <row r="271" spans="1:40" ht="13">
      <c r="A271" s="79">
        <v>270</v>
      </c>
      <c r="B271" s="152" t="s">
        <v>2918</v>
      </c>
      <c r="C271" s="154" t="s">
        <v>2919</v>
      </c>
      <c r="D271" s="154" t="s">
        <v>1516</v>
      </c>
      <c r="E271" s="63"/>
      <c r="F271" s="154" t="s">
        <v>2920</v>
      </c>
      <c r="G271" s="84">
        <v>1</v>
      </c>
      <c r="H271" s="156">
        <v>43862</v>
      </c>
      <c r="I271" s="151">
        <v>44048</v>
      </c>
      <c r="J271" s="154" t="s">
        <v>2916</v>
      </c>
      <c r="K271" s="166" t="s">
        <v>2917</v>
      </c>
      <c r="L271" s="63"/>
      <c r="M271" s="63"/>
      <c r="N271" s="63"/>
      <c r="O271" s="63"/>
      <c r="P271" s="63"/>
      <c r="Q271" s="63"/>
      <c r="R271" s="63"/>
      <c r="S271" s="63"/>
      <c r="T271" s="63"/>
      <c r="U271" s="63"/>
      <c r="V271" s="63"/>
      <c r="W271" s="63"/>
      <c r="X271" s="63"/>
      <c r="Y271" s="63"/>
      <c r="Z271" s="63"/>
      <c r="AA271" s="72"/>
      <c r="AB271" s="72"/>
      <c r="AC271" s="72"/>
      <c r="AD271" s="72"/>
      <c r="AE271" s="72"/>
      <c r="AF271" s="72"/>
      <c r="AG271" s="72"/>
      <c r="AH271" s="72"/>
      <c r="AI271" s="72"/>
      <c r="AJ271" s="72"/>
      <c r="AK271" s="72"/>
      <c r="AL271" s="72"/>
      <c r="AM271" s="72"/>
      <c r="AN271" s="72"/>
    </row>
    <row r="272" spans="1:40" ht="13">
      <c r="A272" s="79">
        <v>271</v>
      </c>
      <c r="B272" s="152" t="s">
        <v>2924</v>
      </c>
      <c r="C272" s="154" t="s">
        <v>1724</v>
      </c>
      <c r="D272" s="154" t="s">
        <v>1632</v>
      </c>
      <c r="E272" s="154" t="s">
        <v>2926</v>
      </c>
      <c r="F272" s="154" t="s">
        <v>2925</v>
      </c>
      <c r="G272" s="84">
        <v>50</v>
      </c>
      <c r="H272" s="154" t="s">
        <v>2921</v>
      </c>
      <c r="I272" s="151">
        <v>44058</v>
      </c>
      <c r="J272" s="154" t="s">
        <v>2922</v>
      </c>
      <c r="K272" s="166" t="s">
        <v>2923</v>
      </c>
      <c r="L272" s="63"/>
      <c r="M272" s="63"/>
      <c r="N272" s="63"/>
      <c r="O272" s="63"/>
      <c r="P272" s="63"/>
      <c r="Q272" s="63"/>
      <c r="R272" s="63"/>
      <c r="S272" s="63"/>
      <c r="T272" s="63"/>
      <c r="U272" s="63"/>
      <c r="V272" s="63"/>
      <c r="W272" s="63"/>
      <c r="X272" s="63"/>
      <c r="Y272" s="63"/>
      <c r="Z272" s="63"/>
      <c r="AA272" s="72"/>
      <c r="AB272" s="72"/>
      <c r="AC272" s="72"/>
      <c r="AD272" s="72"/>
      <c r="AE272" s="72"/>
      <c r="AF272" s="72"/>
      <c r="AG272" s="72"/>
      <c r="AH272" s="72"/>
      <c r="AI272" s="72"/>
      <c r="AJ272" s="72"/>
      <c r="AK272" s="72"/>
      <c r="AL272" s="72"/>
      <c r="AM272" s="72"/>
      <c r="AN272" s="72"/>
    </row>
    <row r="273" spans="1:40" ht="13">
      <c r="A273" s="79">
        <v>272</v>
      </c>
      <c r="B273" s="152" t="s">
        <v>2929</v>
      </c>
      <c r="C273" s="154" t="s">
        <v>1724</v>
      </c>
      <c r="D273" s="154" t="s">
        <v>1632</v>
      </c>
      <c r="E273" s="154" t="s">
        <v>2163</v>
      </c>
      <c r="F273" s="154" t="s">
        <v>2930</v>
      </c>
      <c r="G273" s="84">
        <v>101</v>
      </c>
      <c r="H273" s="154" t="s">
        <v>2931</v>
      </c>
      <c r="I273" s="151">
        <v>44060</v>
      </c>
      <c r="J273" s="154" t="s">
        <v>2927</v>
      </c>
      <c r="K273" s="166" t="s">
        <v>2928</v>
      </c>
      <c r="L273" s="63"/>
      <c r="M273" s="63"/>
      <c r="N273" s="63"/>
      <c r="O273" s="63"/>
      <c r="P273" s="63"/>
      <c r="Q273" s="63"/>
      <c r="R273" s="63"/>
      <c r="S273" s="63"/>
      <c r="T273" s="63"/>
      <c r="U273" s="63"/>
      <c r="V273" s="63"/>
      <c r="W273" s="63"/>
      <c r="X273" s="63"/>
      <c r="Y273" s="63"/>
      <c r="Z273" s="63"/>
      <c r="AA273" s="72"/>
      <c r="AB273" s="72"/>
      <c r="AC273" s="72"/>
      <c r="AD273" s="72"/>
      <c r="AE273" s="72"/>
      <c r="AF273" s="72"/>
      <c r="AG273" s="72"/>
      <c r="AH273" s="72"/>
      <c r="AI273" s="72"/>
      <c r="AJ273" s="72"/>
      <c r="AK273" s="72"/>
      <c r="AL273" s="72"/>
      <c r="AM273" s="72"/>
      <c r="AN273" s="72"/>
    </row>
    <row r="274" spans="1:40" ht="13">
      <c r="A274" s="79">
        <v>273</v>
      </c>
      <c r="B274" s="152" t="s">
        <v>2935</v>
      </c>
      <c r="C274" s="154" t="s">
        <v>1724</v>
      </c>
      <c r="D274" s="154" t="s">
        <v>1655</v>
      </c>
      <c r="E274" s="154" t="s">
        <v>2934</v>
      </c>
      <c r="F274" s="154" t="s">
        <v>2936</v>
      </c>
      <c r="G274" s="84">
        <v>1</v>
      </c>
      <c r="H274" s="28">
        <v>43930</v>
      </c>
      <c r="I274" s="156" t="s">
        <v>3009</v>
      </c>
      <c r="J274" s="154" t="s">
        <v>2933</v>
      </c>
      <c r="K274" s="166" t="s">
        <v>2932</v>
      </c>
      <c r="L274" s="63"/>
      <c r="M274" s="63"/>
      <c r="N274" s="63"/>
      <c r="O274" s="63"/>
      <c r="P274" s="63"/>
      <c r="Q274" s="63"/>
      <c r="R274" s="63"/>
      <c r="S274" s="63"/>
      <c r="T274" s="63"/>
      <c r="U274" s="63"/>
      <c r="V274" s="63"/>
      <c r="W274" s="63"/>
      <c r="X274" s="63"/>
      <c r="Y274" s="63"/>
      <c r="Z274" s="63"/>
      <c r="AA274" s="72"/>
      <c r="AB274" s="72"/>
      <c r="AC274" s="72"/>
      <c r="AD274" s="72"/>
      <c r="AE274" s="72"/>
      <c r="AF274" s="72"/>
      <c r="AG274" s="72"/>
      <c r="AH274" s="72"/>
      <c r="AI274" s="72"/>
      <c r="AJ274" s="72"/>
      <c r="AK274" s="72"/>
      <c r="AL274" s="72"/>
      <c r="AM274" s="72"/>
      <c r="AN274" s="72"/>
    </row>
    <row r="275" spans="1:40" ht="13">
      <c r="A275" s="79">
        <v>274</v>
      </c>
      <c r="B275" s="152" t="s">
        <v>2940</v>
      </c>
      <c r="C275" s="154" t="s">
        <v>2939</v>
      </c>
      <c r="D275" s="154" t="s">
        <v>1632</v>
      </c>
      <c r="E275" s="154" t="s">
        <v>2908</v>
      </c>
      <c r="F275" s="154" t="s">
        <v>2941</v>
      </c>
      <c r="G275" s="84">
        <v>1</v>
      </c>
      <c r="H275" s="63"/>
      <c r="J275" s="154" t="s">
        <v>2937</v>
      </c>
      <c r="K275" s="166" t="s">
        <v>2938</v>
      </c>
      <c r="L275" s="63"/>
      <c r="M275" s="63"/>
      <c r="N275" s="63"/>
      <c r="O275" s="63"/>
      <c r="P275" s="63"/>
      <c r="Q275" s="63"/>
      <c r="R275" s="63"/>
      <c r="S275" s="63"/>
      <c r="T275" s="63"/>
      <c r="U275" s="63"/>
      <c r="V275" s="63"/>
      <c r="W275" s="63"/>
      <c r="X275" s="63"/>
      <c r="Y275" s="63"/>
      <c r="Z275" s="63"/>
      <c r="AA275" s="72"/>
      <c r="AB275" s="72"/>
      <c r="AC275" s="72"/>
      <c r="AD275" s="72"/>
      <c r="AE275" s="72"/>
      <c r="AF275" s="72"/>
      <c r="AG275" s="72"/>
      <c r="AH275" s="72"/>
      <c r="AI275" s="72"/>
      <c r="AJ275" s="72"/>
      <c r="AK275" s="72"/>
      <c r="AL275" s="72"/>
      <c r="AM275" s="72"/>
      <c r="AN275" s="72"/>
    </row>
    <row r="276" spans="1:40" ht="13">
      <c r="A276" s="79">
        <v>275</v>
      </c>
      <c r="B276" s="152" t="s">
        <v>2943</v>
      </c>
      <c r="C276" s="154" t="s">
        <v>2944</v>
      </c>
      <c r="D276" s="154" t="s">
        <v>2403</v>
      </c>
      <c r="E276" s="154" t="s">
        <v>2946</v>
      </c>
      <c r="F276" s="154" t="s">
        <v>2945</v>
      </c>
      <c r="G276" s="84">
        <v>1</v>
      </c>
      <c r="H276" s="63"/>
      <c r="I276" s="151">
        <v>44070</v>
      </c>
      <c r="J276" s="154" t="s">
        <v>2942</v>
      </c>
      <c r="K276" s="166" t="s">
        <v>2947</v>
      </c>
      <c r="L276" s="63"/>
      <c r="M276" s="63"/>
      <c r="N276" s="63"/>
      <c r="O276" s="63"/>
      <c r="P276" s="63"/>
      <c r="Q276" s="63"/>
      <c r="R276" s="63"/>
      <c r="S276" s="63"/>
      <c r="T276" s="63"/>
      <c r="U276" s="63"/>
      <c r="V276" s="63"/>
      <c r="W276" s="63"/>
      <c r="X276" s="63"/>
      <c r="Y276" s="63"/>
      <c r="Z276" s="63"/>
      <c r="AA276" s="72"/>
      <c r="AB276" s="72"/>
      <c r="AC276" s="72"/>
      <c r="AD276" s="72"/>
      <c r="AE276" s="72"/>
      <c r="AF276" s="72"/>
      <c r="AG276" s="72"/>
      <c r="AH276" s="72"/>
      <c r="AI276" s="72"/>
      <c r="AJ276" s="72"/>
      <c r="AK276" s="72"/>
      <c r="AL276" s="72"/>
      <c r="AM276" s="72"/>
      <c r="AN276" s="72"/>
    </row>
    <row r="277" spans="1:40" ht="13">
      <c r="A277" s="79">
        <v>276</v>
      </c>
      <c r="B277" s="152" t="s">
        <v>2948</v>
      </c>
      <c r="C277" s="154" t="s">
        <v>2951</v>
      </c>
      <c r="D277" s="154" t="s">
        <v>1703</v>
      </c>
      <c r="E277" s="154" t="s">
        <v>2301</v>
      </c>
      <c r="F277" s="154" t="s">
        <v>2952</v>
      </c>
      <c r="G277" s="84">
        <v>1</v>
      </c>
      <c r="H277" s="63"/>
      <c r="I277" s="151">
        <v>44040</v>
      </c>
      <c r="J277" s="154" t="s">
        <v>2949</v>
      </c>
      <c r="K277" s="166" t="s">
        <v>2950</v>
      </c>
      <c r="L277" s="63"/>
      <c r="M277" s="63"/>
      <c r="N277" s="63"/>
      <c r="O277" s="63"/>
      <c r="P277" s="63"/>
      <c r="Q277" s="63"/>
      <c r="R277" s="63"/>
      <c r="S277" s="63"/>
      <c r="T277" s="63"/>
      <c r="U277" s="63"/>
      <c r="V277" s="63"/>
      <c r="W277" s="63"/>
      <c r="X277" s="63"/>
      <c r="Y277" s="63"/>
      <c r="Z277" s="63"/>
      <c r="AA277" s="72"/>
      <c r="AB277" s="72"/>
      <c r="AC277" s="72"/>
      <c r="AD277" s="72"/>
      <c r="AE277" s="72"/>
      <c r="AF277" s="72"/>
      <c r="AG277" s="72"/>
      <c r="AH277" s="72"/>
      <c r="AI277" s="72"/>
      <c r="AJ277" s="72"/>
      <c r="AK277" s="72"/>
      <c r="AL277" s="72"/>
      <c r="AM277" s="72"/>
      <c r="AN277" s="72"/>
    </row>
    <row r="278" spans="1:40" ht="13">
      <c r="A278" s="79">
        <v>277</v>
      </c>
      <c r="B278" s="152" t="s">
        <v>2996</v>
      </c>
      <c r="C278" s="154" t="s">
        <v>2995</v>
      </c>
      <c r="D278" s="154" t="s">
        <v>1626</v>
      </c>
      <c r="F278" s="154" t="s">
        <v>3011</v>
      </c>
      <c r="G278" s="84">
        <v>2</v>
      </c>
      <c r="H278" s="171" t="s">
        <v>3013</v>
      </c>
      <c r="I278" s="151">
        <v>44073</v>
      </c>
      <c r="J278" s="154" t="s">
        <v>2993</v>
      </c>
      <c r="K278" s="150" t="s">
        <v>2994</v>
      </c>
      <c r="O278" s="63"/>
      <c r="P278" s="63"/>
      <c r="Q278" s="63"/>
      <c r="R278" s="63"/>
      <c r="S278" s="63"/>
      <c r="T278" s="63"/>
      <c r="U278" s="63"/>
      <c r="V278" s="63"/>
      <c r="W278" s="63"/>
      <c r="X278" s="63"/>
      <c r="Y278" s="63"/>
      <c r="Z278" s="63"/>
      <c r="AA278" s="72"/>
      <c r="AB278" s="72"/>
      <c r="AC278" s="72"/>
      <c r="AD278" s="72"/>
      <c r="AE278" s="72"/>
      <c r="AF278" s="72"/>
      <c r="AG278" s="72"/>
      <c r="AH278" s="72"/>
      <c r="AI278" s="72"/>
      <c r="AJ278" s="72"/>
      <c r="AK278" s="72"/>
      <c r="AL278" s="72"/>
      <c r="AM278" s="72"/>
      <c r="AN278" s="72"/>
    </row>
    <row r="279" spans="1:40" ht="13">
      <c r="A279" s="79">
        <v>278</v>
      </c>
      <c r="B279" s="152" t="s">
        <v>3002</v>
      </c>
      <c r="C279" s="154" t="s">
        <v>2402</v>
      </c>
      <c r="D279" s="154" t="s">
        <v>3000</v>
      </c>
      <c r="E279" t="s">
        <v>3001</v>
      </c>
      <c r="F279" t="s">
        <v>2999</v>
      </c>
      <c r="G279" s="84">
        <v>1</v>
      </c>
      <c r="I279" s="151">
        <v>44076</v>
      </c>
      <c r="J279" s="154" t="s">
        <v>2997</v>
      </c>
      <c r="K279" s="150" t="s">
        <v>2998</v>
      </c>
      <c r="O279" s="63"/>
      <c r="P279" s="63"/>
      <c r="Q279" s="63"/>
      <c r="R279" s="63"/>
      <c r="S279" s="63"/>
      <c r="T279" s="63"/>
      <c r="U279" s="63"/>
      <c r="V279" s="63"/>
      <c r="W279" s="63"/>
      <c r="X279" s="63"/>
      <c r="Y279" s="63"/>
      <c r="Z279" s="63"/>
      <c r="AA279" s="72"/>
      <c r="AB279" s="72"/>
      <c r="AC279" s="72"/>
      <c r="AD279" s="72"/>
      <c r="AE279" s="72"/>
      <c r="AF279" s="72"/>
      <c r="AG279" s="72"/>
      <c r="AH279" s="72"/>
      <c r="AI279" s="72"/>
      <c r="AJ279" s="72"/>
      <c r="AK279" s="72"/>
      <c r="AL279" s="72"/>
      <c r="AM279" s="72"/>
      <c r="AN279" s="72"/>
    </row>
    <row r="280" spans="1:40" ht="13">
      <c r="A280" s="152">
        <v>279</v>
      </c>
      <c r="B280" s="152" t="s">
        <v>3018</v>
      </c>
      <c r="C280" s="154" t="s">
        <v>3021</v>
      </c>
      <c r="D280" s="154" t="s">
        <v>2220</v>
      </c>
      <c r="E280" s="153" t="s">
        <v>3027</v>
      </c>
      <c r="F280" s="154" t="s">
        <v>3022</v>
      </c>
      <c r="G280" s="84">
        <v>1</v>
      </c>
      <c r="I280" s="151">
        <v>44075</v>
      </c>
      <c r="J280" s="154" t="s">
        <v>3019</v>
      </c>
      <c r="K280" s="150" t="s">
        <v>3020</v>
      </c>
      <c r="O280" s="63"/>
      <c r="P280" s="63"/>
      <c r="Q280" s="63"/>
      <c r="R280" s="63"/>
      <c r="S280" s="63"/>
      <c r="T280" s="63"/>
      <c r="U280" s="63"/>
      <c r="V280" s="63"/>
      <c r="W280" s="63"/>
      <c r="X280" s="63"/>
      <c r="Y280" s="63"/>
      <c r="Z280" s="63"/>
      <c r="AA280" s="72"/>
      <c r="AB280" s="72"/>
      <c r="AC280" s="72"/>
      <c r="AD280" s="72"/>
      <c r="AE280" s="72"/>
      <c r="AF280" s="72"/>
      <c r="AG280" s="72"/>
      <c r="AH280" s="72"/>
      <c r="AI280" s="72"/>
      <c r="AJ280" s="72"/>
      <c r="AK280" s="72"/>
      <c r="AL280" s="72"/>
      <c r="AM280" s="72"/>
      <c r="AN280" s="72"/>
    </row>
    <row r="281" spans="1:40" ht="13">
      <c r="A281" s="152">
        <v>280</v>
      </c>
      <c r="B281" s="152" t="s">
        <v>3024</v>
      </c>
      <c r="C281" s="154" t="s">
        <v>3026</v>
      </c>
      <c r="D281" s="154" t="s">
        <v>1703</v>
      </c>
      <c r="E281" s="153" t="s">
        <v>2301</v>
      </c>
      <c r="F281" s="153" t="s">
        <v>3025</v>
      </c>
      <c r="G281" s="84">
        <v>66</v>
      </c>
      <c r="H281" t="s">
        <v>3034</v>
      </c>
      <c r="I281" s="151">
        <v>44079</v>
      </c>
      <c r="J281" s="84" t="s">
        <v>3023</v>
      </c>
      <c r="K281" s="150" t="s">
        <v>3029</v>
      </c>
      <c r="O281" s="63"/>
      <c r="P281" s="63"/>
      <c r="Q281" s="63"/>
      <c r="R281" s="63"/>
      <c r="S281" s="63"/>
      <c r="T281" s="63"/>
      <c r="U281" s="63"/>
      <c r="V281" s="63"/>
      <c r="W281" s="63"/>
      <c r="X281" s="63"/>
      <c r="Y281" s="63"/>
      <c r="Z281" s="63"/>
      <c r="AA281" s="72"/>
      <c r="AB281" s="72"/>
      <c r="AC281" s="72"/>
      <c r="AD281" s="72"/>
      <c r="AE281" s="72"/>
      <c r="AF281" s="72"/>
      <c r="AG281" s="72"/>
      <c r="AH281" s="72"/>
      <c r="AI281" s="72"/>
      <c r="AJ281" s="72"/>
      <c r="AK281" s="72"/>
      <c r="AL281" s="72"/>
      <c r="AM281" s="72"/>
      <c r="AN281" s="72"/>
    </row>
    <row r="282" spans="1:40" ht="12.5">
      <c r="K282" s="166" t="s">
        <v>3028</v>
      </c>
      <c r="L282" s="63"/>
      <c r="M282" s="63"/>
      <c r="N282" s="63"/>
      <c r="O282" s="63"/>
      <c r="P282" s="63"/>
      <c r="Q282" s="63"/>
      <c r="R282" s="63"/>
      <c r="S282" s="63"/>
      <c r="T282" s="63"/>
      <c r="U282" s="63"/>
      <c r="V282" s="63"/>
      <c r="W282" s="63"/>
      <c r="X282" s="63"/>
      <c r="Y282" s="63"/>
      <c r="Z282" s="63"/>
      <c r="AA282" s="72"/>
      <c r="AB282" s="72"/>
      <c r="AC282" s="72"/>
      <c r="AD282" s="72"/>
      <c r="AE282" s="72"/>
      <c r="AF282" s="72"/>
      <c r="AG282" s="72"/>
      <c r="AH282" s="72"/>
      <c r="AI282" s="72"/>
      <c r="AJ282" s="72"/>
      <c r="AK282" s="72"/>
      <c r="AL282" s="72"/>
      <c r="AM282" s="72"/>
      <c r="AN282" s="72"/>
    </row>
    <row r="283" spans="1:40" ht="13">
      <c r="A283" s="79">
        <v>281</v>
      </c>
      <c r="B283" s="83" t="s">
        <v>3038</v>
      </c>
      <c r="C283" s="84" t="s">
        <v>2232</v>
      </c>
      <c r="D283" s="84" t="s">
        <v>1817</v>
      </c>
      <c r="E283" s="84" t="s">
        <v>1818</v>
      </c>
      <c r="F283" s="188" t="s">
        <v>3052</v>
      </c>
      <c r="G283" s="84">
        <v>69</v>
      </c>
      <c r="H283" s="84" t="s">
        <v>3053</v>
      </c>
      <c r="I283" s="151">
        <v>44084</v>
      </c>
      <c r="J283" s="154" t="s">
        <v>3054</v>
      </c>
      <c r="K283" s="166" t="s">
        <v>3055</v>
      </c>
      <c r="L283" s="63"/>
      <c r="M283" s="63"/>
      <c r="N283" s="63"/>
      <c r="O283" s="63"/>
      <c r="P283" s="63"/>
      <c r="Q283" s="63"/>
      <c r="R283" s="63"/>
      <c r="S283" s="63"/>
      <c r="T283" s="63"/>
      <c r="U283" s="63"/>
      <c r="V283" s="63"/>
      <c r="W283" s="63"/>
      <c r="X283" s="63"/>
      <c r="Y283" s="63"/>
      <c r="Z283" s="63"/>
      <c r="AA283" s="72"/>
      <c r="AB283" s="72"/>
      <c r="AC283" s="72"/>
      <c r="AD283" s="72"/>
      <c r="AE283" s="72"/>
      <c r="AF283" s="72"/>
      <c r="AG283" s="72"/>
      <c r="AH283" s="72"/>
      <c r="AI283" s="72"/>
      <c r="AJ283" s="72"/>
      <c r="AK283" s="72"/>
      <c r="AL283" s="72"/>
      <c r="AM283" s="72"/>
      <c r="AN283" s="72"/>
    </row>
    <row r="284" spans="1:40" ht="13">
      <c r="A284" s="79">
        <v>282</v>
      </c>
      <c r="B284" s="83" t="s">
        <v>3056</v>
      </c>
      <c r="C284" s="84" t="s">
        <v>3057</v>
      </c>
      <c r="D284" s="84" t="s">
        <v>1516</v>
      </c>
      <c r="E284" s="84" t="s">
        <v>1523</v>
      </c>
      <c r="F284" s="189" t="s">
        <v>3058</v>
      </c>
      <c r="G284" s="84">
        <v>14</v>
      </c>
      <c r="H284" s="84" t="s">
        <v>3059</v>
      </c>
      <c r="I284" s="151">
        <v>44069</v>
      </c>
      <c r="J284" s="189" t="s">
        <v>3065</v>
      </c>
      <c r="K284" s="180" t="s">
        <v>3066</v>
      </c>
      <c r="L284" s="63"/>
      <c r="M284" s="63"/>
      <c r="N284" s="63"/>
      <c r="O284" s="63"/>
      <c r="P284" s="63"/>
      <c r="Q284" s="63"/>
      <c r="R284" s="63"/>
      <c r="S284" s="63"/>
      <c r="T284" s="63"/>
      <c r="U284" s="63"/>
      <c r="V284" s="63"/>
      <c r="W284" s="63"/>
      <c r="X284" s="63"/>
      <c r="Y284" s="63"/>
      <c r="Z284" s="63"/>
      <c r="AA284" s="72"/>
      <c r="AB284" s="72"/>
      <c r="AC284" s="72"/>
      <c r="AD284" s="72"/>
      <c r="AE284" s="72"/>
      <c r="AF284" s="72"/>
      <c r="AG284" s="72"/>
      <c r="AH284" s="72"/>
      <c r="AI284" s="72"/>
      <c r="AJ284" s="72"/>
      <c r="AK284" s="72"/>
      <c r="AL284" s="72"/>
      <c r="AM284" s="72"/>
      <c r="AN284" s="72"/>
    </row>
    <row r="285" spans="1:40" ht="15.75" customHeight="1">
      <c r="A285" s="83">
        <v>283</v>
      </c>
      <c r="B285" s="83" t="s">
        <v>3074</v>
      </c>
      <c r="C285" s="84" t="s">
        <v>3077</v>
      </c>
      <c r="D285" s="84" t="s">
        <v>1638</v>
      </c>
      <c r="E285" s="189" t="s">
        <v>2795</v>
      </c>
      <c r="F285" s="179" t="s">
        <v>3078</v>
      </c>
      <c r="G285" s="84">
        <v>1</v>
      </c>
      <c r="I285" s="194">
        <v>44082</v>
      </c>
      <c r="J285" s="179" t="s">
        <v>3079</v>
      </c>
      <c r="K285" s="179" t="s">
        <v>3080</v>
      </c>
    </row>
    <row r="286" spans="1:40" ht="13">
      <c r="A286" s="83">
        <v>284</v>
      </c>
      <c r="B286" s="83" t="s">
        <v>3081</v>
      </c>
      <c r="C286" s="84" t="s">
        <v>1660</v>
      </c>
      <c r="D286" s="84" t="s">
        <v>2845</v>
      </c>
      <c r="E286" s="189" t="s">
        <v>3082</v>
      </c>
      <c r="F286" s="179" t="s">
        <v>3083</v>
      </c>
      <c r="G286" s="84">
        <v>1</v>
      </c>
      <c r="I286" s="151">
        <v>44078</v>
      </c>
      <c r="J286" s="84" t="s">
        <v>3084</v>
      </c>
      <c r="K286" s="179" t="s">
        <v>3085</v>
      </c>
      <c r="L286" s="63"/>
      <c r="M286" s="63"/>
      <c r="N286" s="63"/>
      <c r="O286" s="63"/>
      <c r="P286" s="63"/>
      <c r="Q286" s="63"/>
      <c r="R286" s="63"/>
      <c r="S286" s="63"/>
      <c r="T286" s="63"/>
      <c r="U286" s="63"/>
      <c r="V286" s="63"/>
      <c r="W286" s="63"/>
      <c r="X286" s="63"/>
      <c r="Y286" s="63"/>
      <c r="Z286" s="63"/>
      <c r="AA286" s="72"/>
      <c r="AB286" s="72"/>
      <c r="AC286" s="72"/>
      <c r="AD286" s="72"/>
      <c r="AE286" s="72"/>
      <c r="AF286" s="72"/>
      <c r="AG286" s="72"/>
      <c r="AH286" s="72"/>
      <c r="AI286" s="72"/>
      <c r="AJ286" s="72"/>
      <c r="AK286" s="72"/>
      <c r="AL286" s="72"/>
      <c r="AM286" s="72"/>
      <c r="AN286" s="72"/>
    </row>
    <row r="287" spans="1:40" ht="13">
      <c r="A287" s="79">
        <v>285</v>
      </c>
      <c r="B287" s="83" t="s">
        <v>123</v>
      </c>
      <c r="C287" s="84" t="s">
        <v>2822</v>
      </c>
      <c r="D287" s="84" t="s">
        <v>1516</v>
      </c>
      <c r="E287" s="84" t="s">
        <v>1523</v>
      </c>
      <c r="F287" s="180" t="s">
        <v>3101</v>
      </c>
      <c r="G287" s="84">
        <v>32</v>
      </c>
      <c r="H287" s="84" t="s">
        <v>3102</v>
      </c>
      <c r="I287" s="194">
        <v>44080</v>
      </c>
      <c r="J287" s="180" t="s">
        <v>3103</v>
      </c>
      <c r="K287" s="166" t="s">
        <v>3104</v>
      </c>
      <c r="L287" s="63"/>
      <c r="M287" s="63"/>
      <c r="N287" s="63"/>
      <c r="O287" s="63"/>
      <c r="P287" s="63"/>
      <c r="Q287" s="63"/>
      <c r="R287" s="63"/>
      <c r="S287" s="63"/>
      <c r="T287" s="63"/>
      <c r="U287" s="63"/>
      <c r="V287" s="63"/>
      <c r="W287" s="63"/>
      <c r="X287" s="63"/>
      <c r="Y287" s="63"/>
      <c r="Z287" s="63"/>
      <c r="AA287" s="72"/>
      <c r="AB287" s="72"/>
      <c r="AC287" s="72"/>
      <c r="AD287" s="72"/>
      <c r="AE287" s="72"/>
      <c r="AF287" s="72"/>
      <c r="AG287" s="72"/>
      <c r="AH287" s="72"/>
      <c r="AI287" s="72"/>
      <c r="AJ287" s="72"/>
      <c r="AK287" s="72"/>
      <c r="AL287" s="72"/>
      <c r="AM287" s="72"/>
      <c r="AN287" s="72"/>
    </row>
    <row r="288" spans="1:40" ht="13">
      <c r="A288" s="79">
        <v>286</v>
      </c>
      <c r="B288" s="200" t="s">
        <v>3105</v>
      </c>
      <c r="C288" s="84" t="s">
        <v>2944</v>
      </c>
      <c r="D288" s="84" t="s">
        <v>3107</v>
      </c>
      <c r="E288" s="63"/>
      <c r="F288" s="63"/>
      <c r="G288" s="84">
        <v>388</v>
      </c>
      <c r="H288" s="84" t="s">
        <v>3206</v>
      </c>
      <c r="I288" s="199">
        <v>44088</v>
      </c>
      <c r="J288" s="179" t="s">
        <v>3108</v>
      </c>
      <c r="K288" s="166" t="s">
        <v>3110</v>
      </c>
      <c r="L288" s="63"/>
      <c r="M288" s="63"/>
      <c r="N288" s="63"/>
      <c r="O288" s="63"/>
      <c r="P288" s="63"/>
      <c r="Q288" s="63"/>
      <c r="R288" s="63"/>
      <c r="S288" s="63"/>
      <c r="T288" s="63"/>
      <c r="U288" s="63"/>
      <c r="V288" s="63"/>
      <c r="W288" s="63"/>
      <c r="X288" s="63"/>
      <c r="Y288" s="63"/>
      <c r="Z288" s="63"/>
      <c r="AA288" s="72"/>
      <c r="AB288" s="72"/>
      <c r="AC288" s="72"/>
      <c r="AD288" s="72"/>
      <c r="AE288" s="72"/>
      <c r="AF288" s="72"/>
      <c r="AG288" s="72"/>
      <c r="AH288" s="72"/>
      <c r="AI288" s="72"/>
      <c r="AJ288" s="72"/>
      <c r="AK288" s="72"/>
      <c r="AL288" s="72"/>
      <c r="AM288" s="72"/>
      <c r="AN288" s="72"/>
    </row>
    <row r="289" spans="1:26" s="216" customFormat="1" ht="13">
      <c r="A289" s="218"/>
      <c r="B289" s="209" t="s">
        <v>3105</v>
      </c>
      <c r="C289" s="84" t="s">
        <v>3204</v>
      </c>
      <c r="D289" s="84" t="s">
        <v>3107</v>
      </c>
      <c r="E289" s="84"/>
      <c r="F289" s="84" t="s">
        <v>3205</v>
      </c>
      <c r="G289" s="84">
        <v>388</v>
      </c>
      <c r="H289" s="84" t="s">
        <v>3206</v>
      </c>
      <c r="I289" s="151">
        <v>44099</v>
      </c>
      <c r="J289" s="189" t="s">
        <v>3207</v>
      </c>
      <c r="K289" s="166" t="s">
        <v>3208</v>
      </c>
      <c r="L289" s="217"/>
      <c r="M289" s="217"/>
      <c r="N289" s="217"/>
      <c r="O289" s="217"/>
      <c r="P289" s="217"/>
      <c r="Q289" s="217"/>
      <c r="R289" s="217"/>
      <c r="S289" s="217"/>
      <c r="T289" s="217"/>
      <c r="U289" s="217"/>
      <c r="V289" s="217"/>
      <c r="W289" s="217"/>
      <c r="X289" s="217"/>
      <c r="Y289" s="217"/>
      <c r="Z289" s="217"/>
    </row>
    <row r="290" spans="1:26" s="273" customFormat="1" ht="13">
      <c r="A290" s="275"/>
      <c r="B290" s="208" t="s">
        <v>3105</v>
      </c>
      <c r="C290" s="84" t="s">
        <v>3570</v>
      </c>
      <c r="D290" s="84" t="s">
        <v>3107</v>
      </c>
      <c r="E290" s="84"/>
      <c r="F290" s="84"/>
      <c r="G290" s="84">
        <v>257</v>
      </c>
      <c r="H290" s="84" t="s">
        <v>3206</v>
      </c>
      <c r="I290" s="151">
        <v>44114</v>
      </c>
      <c r="J290" s="189" t="s">
        <v>3568</v>
      </c>
      <c r="K290" s="166" t="s">
        <v>3569</v>
      </c>
      <c r="L290" s="274"/>
      <c r="M290" s="274"/>
      <c r="N290" s="274"/>
      <c r="O290" s="274"/>
      <c r="P290" s="274"/>
      <c r="Q290" s="274"/>
      <c r="R290" s="274"/>
      <c r="S290" s="274"/>
      <c r="T290" s="274"/>
      <c r="U290" s="274"/>
      <c r="V290" s="274"/>
      <c r="W290" s="274"/>
      <c r="X290" s="274"/>
      <c r="Y290" s="274"/>
      <c r="Z290" s="274"/>
    </row>
    <row r="291" spans="1:26" s="179" customFormat="1" ht="13">
      <c r="A291" s="181">
        <v>287</v>
      </c>
      <c r="B291" s="83" t="s">
        <v>3112</v>
      </c>
      <c r="C291" s="84" t="s">
        <v>2462</v>
      </c>
      <c r="D291" s="84" t="s">
        <v>3113</v>
      </c>
      <c r="E291" s="84" t="s">
        <v>3114</v>
      </c>
      <c r="F291" s="180"/>
      <c r="G291" s="84">
        <v>1</v>
      </c>
      <c r="H291" s="180"/>
      <c r="I291" s="194">
        <v>44081</v>
      </c>
      <c r="J291" s="179" t="s">
        <v>3115</v>
      </c>
      <c r="K291" s="166" t="s">
        <v>3116</v>
      </c>
      <c r="L291" s="180"/>
      <c r="M291" s="180"/>
      <c r="N291" s="180"/>
      <c r="O291" s="180"/>
      <c r="P291" s="180"/>
      <c r="Q291" s="180"/>
      <c r="R291" s="180"/>
      <c r="S291" s="180"/>
      <c r="T291" s="180"/>
      <c r="U291" s="180"/>
      <c r="V291" s="180"/>
      <c r="W291" s="180"/>
      <c r="X291" s="180"/>
      <c r="Y291" s="180"/>
      <c r="Z291" s="180"/>
    </row>
    <row r="292" spans="1:26" s="179" customFormat="1" ht="13">
      <c r="A292" s="181">
        <v>288</v>
      </c>
      <c r="B292" s="83" t="s">
        <v>3121</v>
      </c>
      <c r="C292" s="84" t="s">
        <v>2462</v>
      </c>
      <c r="D292" s="84" t="s">
        <v>1632</v>
      </c>
      <c r="E292" s="84" t="s">
        <v>1726</v>
      </c>
      <c r="F292" s="180"/>
      <c r="G292" s="84">
        <v>1</v>
      </c>
      <c r="H292" s="180"/>
      <c r="I292" s="194">
        <v>44081</v>
      </c>
      <c r="J292" s="179" t="s">
        <v>3122</v>
      </c>
      <c r="K292" s="166" t="s">
        <v>3123</v>
      </c>
      <c r="L292" s="180"/>
      <c r="M292" s="180"/>
      <c r="N292" s="180"/>
      <c r="O292" s="180"/>
      <c r="P292" s="180"/>
      <c r="Q292" s="180"/>
      <c r="R292" s="180"/>
      <c r="S292" s="180"/>
      <c r="T292" s="180"/>
      <c r="U292" s="180"/>
      <c r="V292" s="180"/>
      <c r="W292" s="180"/>
      <c r="X292" s="180"/>
      <c r="Y292" s="180"/>
      <c r="Z292" s="180"/>
    </row>
    <row r="293" spans="1:26" s="179" customFormat="1" ht="13">
      <c r="A293" s="181">
        <v>289</v>
      </c>
      <c r="B293" s="83" t="s">
        <v>3124</v>
      </c>
      <c r="C293" s="84" t="s">
        <v>3131</v>
      </c>
      <c r="D293" s="84" t="s">
        <v>1516</v>
      </c>
      <c r="E293" s="84" t="s">
        <v>1523</v>
      </c>
      <c r="F293" s="84" t="s">
        <v>3132</v>
      </c>
      <c r="G293" s="84">
        <v>1</v>
      </c>
      <c r="H293" s="84" t="s">
        <v>3133</v>
      </c>
      <c r="I293" s="194">
        <v>44085</v>
      </c>
      <c r="J293" s="84" t="s">
        <v>3134</v>
      </c>
      <c r="K293" s="166" t="s">
        <v>3135</v>
      </c>
      <c r="L293" s="180"/>
      <c r="M293" s="180"/>
      <c r="N293" s="180"/>
      <c r="O293" s="180"/>
      <c r="P293" s="180"/>
      <c r="Q293" s="180"/>
      <c r="R293" s="180"/>
      <c r="S293" s="180"/>
      <c r="T293" s="180"/>
      <c r="U293" s="180"/>
      <c r="V293" s="180"/>
      <c r="W293" s="180"/>
      <c r="X293" s="180"/>
      <c r="Y293" s="180"/>
      <c r="Z293" s="180"/>
    </row>
    <row r="294" spans="1:26" s="179" customFormat="1" ht="13">
      <c r="A294" s="83">
        <v>290</v>
      </c>
      <c r="B294" s="83" t="s">
        <v>3136</v>
      </c>
      <c r="C294" s="84" t="s">
        <v>3139</v>
      </c>
      <c r="D294" s="84" t="s">
        <v>1632</v>
      </c>
      <c r="E294" s="84" t="s">
        <v>2414</v>
      </c>
      <c r="F294" s="84" t="s">
        <v>3140</v>
      </c>
      <c r="G294" s="84">
        <v>1</v>
      </c>
      <c r="H294" s="180"/>
      <c r="I294" s="151">
        <v>44085</v>
      </c>
      <c r="J294" s="179" t="s">
        <v>3141</v>
      </c>
      <c r="K294" s="166" t="s">
        <v>3142</v>
      </c>
      <c r="L294" s="180"/>
      <c r="M294" s="180"/>
      <c r="N294" s="180"/>
      <c r="O294" s="180"/>
      <c r="P294" s="180"/>
      <c r="Q294" s="180"/>
      <c r="R294" s="180"/>
      <c r="S294" s="180"/>
      <c r="T294" s="180"/>
      <c r="U294" s="180"/>
      <c r="V294" s="180"/>
      <c r="W294" s="180"/>
      <c r="X294" s="180"/>
      <c r="Y294" s="180"/>
      <c r="Z294" s="180"/>
    </row>
    <row r="295" spans="1:26" s="179" customFormat="1" ht="13">
      <c r="A295" s="83">
        <v>291</v>
      </c>
      <c r="B295" s="83" t="s">
        <v>3145</v>
      </c>
      <c r="C295" s="84" t="s">
        <v>2728</v>
      </c>
      <c r="D295" s="84" t="s">
        <v>1632</v>
      </c>
      <c r="E295" s="84" t="s">
        <v>1726</v>
      </c>
      <c r="F295" s="84" t="s">
        <v>3146</v>
      </c>
      <c r="G295" s="84">
        <v>1</v>
      </c>
      <c r="H295" s="180"/>
      <c r="I295" s="151">
        <v>44081</v>
      </c>
      <c r="J295" s="179" t="s">
        <v>3147</v>
      </c>
      <c r="K295" s="166" t="s">
        <v>3148</v>
      </c>
      <c r="L295" s="180"/>
      <c r="M295" s="180"/>
      <c r="N295" s="180"/>
      <c r="O295" s="180"/>
      <c r="P295" s="180"/>
      <c r="Q295" s="180"/>
      <c r="R295" s="180"/>
      <c r="S295" s="180"/>
      <c r="T295" s="180"/>
      <c r="U295" s="180"/>
      <c r="V295" s="180"/>
      <c r="W295" s="180"/>
      <c r="X295" s="180"/>
      <c r="Y295" s="180"/>
      <c r="Z295" s="180"/>
    </row>
    <row r="296" spans="1:26" s="179" customFormat="1" ht="13">
      <c r="A296" s="201">
        <v>292</v>
      </c>
      <c r="B296" s="200" t="s">
        <v>3149</v>
      </c>
      <c r="C296" s="84" t="s">
        <v>1595</v>
      </c>
      <c r="D296" s="84" t="s">
        <v>1703</v>
      </c>
      <c r="E296" s="84"/>
      <c r="F296" s="84" t="s">
        <v>3153</v>
      </c>
      <c r="G296" s="84">
        <v>20</v>
      </c>
      <c r="H296" s="84" t="s">
        <v>3154</v>
      </c>
      <c r="I296" s="151">
        <v>44091</v>
      </c>
      <c r="J296" s="179" t="s">
        <v>3155</v>
      </c>
      <c r="K296" s="166" t="s">
        <v>3156</v>
      </c>
      <c r="L296" s="180"/>
      <c r="M296" s="180"/>
      <c r="N296" s="180"/>
      <c r="O296" s="180"/>
      <c r="P296" s="180"/>
      <c r="Q296" s="180"/>
      <c r="R296" s="180"/>
      <c r="S296" s="180"/>
      <c r="T296" s="180"/>
      <c r="U296" s="180"/>
      <c r="V296" s="180"/>
      <c r="W296" s="180"/>
      <c r="X296" s="180"/>
      <c r="Y296" s="180"/>
      <c r="Z296" s="180"/>
    </row>
    <row r="297" spans="1:26" s="179" customFormat="1" ht="13">
      <c r="A297" s="181">
        <v>293</v>
      </c>
      <c r="B297" s="83" t="s">
        <v>3157</v>
      </c>
      <c r="C297" s="84" t="s">
        <v>3163</v>
      </c>
      <c r="D297" s="84" t="s">
        <v>1632</v>
      </c>
      <c r="E297" s="84"/>
      <c r="F297" s="84" t="s">
        <v>3164</v>
      </c>
      <c r="G297" s="84">
        <v>179</v>
      </c>
      <c r="H297" s="84" t="s">
        <v>3450</v>
      </c>
      <c r="I297" s="151">
        <v>44092</v>
      </c>
      <c r="J297" s="189" t="s">
        <v>3165</v>
      </c>
      <c r="K297" s="166" t="s">
        <v>3166</v>
      </c>
      <c r="L297" s="180"/>
      <c r="M297" s="180"/>
      <c r="N297" s="180"/>
      <c r="O297" s="180"/>
      <c r="P297" s="180"/>
      <c r="Q297" s="180"/>
      <c r="R297" s="180"/>
      <c r="S297" s="180"/>
      <c r="T297" s="180"/>
      <c r="U297" s="180"/>
      <c r="V297" s="180"/>
      <c r="W297" s="180"/>
      <c r="X297" s="180"/>
      <c r="Y297" s="180"/>
      <c r="Z297" s="180"/>
    </row>
    <row r="298" spans="1:26" s="179" customFormat="1" ht="13">
      <c r="A298" s="181">
        <v>294</v>
      </c>
      <c r="B298" s="83" t="s">
        <v>3167</v>
      </c>
      <c r="C298" s="84" t="s">
        <v>3168</v>
      </c>
      <c r="D298" s="84" t="s">
        <v>1516</v>
      </c>
      <c r="E298" s="84" t="s">
        <v>1933</v>
      </c>
      <c r="F298" s="84" t="s">
        <v>3169</v>
      </c>
      <c r="G298" s="84">
        <v>1</v>
      </c>
      <c r="H298" s="186">
        <v>46388</v>
      </c>
      <c r="I298" s="151">
        <v>44064</v>
      </c>
      <c r="J298" s="179" t="s">
        <v>3170</v>
      </c>
      <c r="K298" s="166" t="s">
        <v>3171</v>
      </c>
      <c r="L298" s="180"/>
      <c r="M298" s="180"/>
      <c r="N298" s="180"/>
      <c r="O298" s="180"/>
      <c r="P298" s="180"/>
      <c r="Q298" s="180"/>
      <c r="R298" s="180"/>
      <c r="S298" s="180"/>
      <c r="T298" s="180"/>
      <c r="U298" s="180"/>
      <c r="V298" s="180"/>
      <c r="W298" s="180"/>
      <c r="X298" s="180"/>
      <c r="Y298" s="180"/>
      <c r="Z298" s="180"/>
    </row>
    <row r="299" spans="1:26" s="179" customFormat="1" ht="13">
      <c r="A299" s="181">
        <v>295</v>
      </c>
      <c r="B299" s="83" t="s">
        <v>3172</v>
      </c>
      <c r="C299" s="84" t="s">
        <v>3179</v>
      </c>
      <c r="D299" s="84" t="s">
        <v>1916</v>
      </c>
      <c r="E299" s="84" t="s">
        <v>3180</v>
      </c>
      <c r="F299" s="84" t="s">
        <v>3181</v>
      </c>
      <c r="G299" s="84">
        <v>5</v>
      </c>
      <c r="H299" s="84" t="s">
        <v>3182</v>
      </c>
      <c r="I299" s="151">
        <v>44092</v>
      </c>
      <c r="J299" s="179" t="s">
        <v>3183</v>
      </c>
      <c r="K299" s="166" t="s">
        <v>3184</v>
      </c>
      <c r="L299" s="180"/>
      <c r="M299" s="180"/>
      <c r="N299" s="180"/>
      <c r="O299" s="180"/>
      <c r="P299" s="180"/>
      <c r="Q299" s="180"/>
      <c r="R299" s="180"/>
      <c r="S299" s="180"/>
      <c r="T299" s="180"/>
      <c r="U299" s="180"/>
      <c r="V299" s="180"/>
      <c r="W299" s="180"/>
      <c r="X299" s="180"/>
      <c r="Y299" s="180"/>
      <c r="Z299" s="180"/>
    </row>
    <row r="300" spans="1:26" s="179" customFormat="1" ht="13.5" customHeight="1">
      <c r="A300" s="181">
        <v>296</v>
      </c>
      <c r="B300" s="83" t="s">
        <v>457</v>
      </c>
      <c r="C300" s="84" t="s">
        <v>2024</v>
      </c>
      <c r="D300" s="84" t="s">
        <v>1626</v>
      </c>
      <c r="E300" s="84" t="s">
        <v>1627</v>
      </c>
      <c r="F300" s="84" t="s">
        <v>3198</v>
      </c>
      <c r="G300" s="84">
        <v>242</v>
      </c>
      <c r="H300" s="84" t="s">
        <v>3199</v>
      </c>
      <c r="I300" s="151">
        <v>44085</v>
      </c>
      <c r="J300" s="189" t="s">
        <v>3201</v>
      </c>
      <c r="K300" s="166" t="s">
        <v>3200</v>
      </c>
      <c r="L300" s="180"/>
      <c r="M300" s="180"/>
      <c r="N300" s="180"/>
      <c r="O300" s="180"/>
      <c r="P300" s="180"/>
      <c r="Q300" s="180"/>
      <c r="R300" s="180"/>
      <c r="S300" s="180"/>
      <c r="T300" s="180"/>
      <c r="U300" s="180"/>
      <c r="V300" s="180"/>
      <c r="W300" s="180"/>
      <c r="X300" s="180"/>
      <c r="Y300" s="180"/>
      <c r="Z300" s="180"/>
    </row>
    <row r="301" spans="1:26" s="179" customFormat="1" ht="13">
      <c r="A301" s="228">
        <v>297</v>
      </c>
      <c r="B301" s="83" t="s">
        <v>3209</v>
      </c>
      <c r="C301" s="84" t="s">
        <v>3212</v>
      </c>
      <c r="D301" s="84" t="s">
        <v>1817</v>
      </c>
      <c r="E301" s="84" t="s">
        <v>3213</v>
      </c>
      <c r="F301" s="84" t="s">
        <v>3214</v>
      </c>
      <c r="G301" s="84">
        <v>1</v>
      </c>
      <c r="H301" s="84"/>
      <c r="I301" s="151">
        <v>44099</v>
      </c>
      <c r="J301" s="189" t="s">
        <v>3215</v>
      </c>
      <c r="K301" s="166" t="s">
        <v>3216</v>
      </c>
      <c r="L301" s="180"/>
      <c r="M301" s="180"/>
      <c r="N301" s="180"/>
      <c r="O301" s="180"/>
      <c r="P301" s="180"/>
      <c r="Q301" s="180"/>
      <c r="R301" s="180"/>
      <c r="S301" s="180"/>
      <c r="T301" s="180"/>
      <c r="U301" s="180"/>
      <c r="V301" s="180"/>
      <c r="W301" s="180"/>
      <c r="X301" s="180"/>
      <c r="Y301" s="180"/>
      <c r="Z301" s="180"/>
    </row>
    <row r="302" spans="1:26" s="179" customFormat="1" ht="13">
      <c r="A302" s="181">
        <v>298</v>
      </c>
      <c r="B302" s="190" t="s">
        <v>3222</v>
      </c>
      <c r="C302" s="84" t="s">
        <v>3223</v>
      </c>
      <c r="D302" s="84" t="s">
        <v>1632</v>
      </c>
      <c r="E302" s="84"/>
      <c r="F302" s="84" t="s">
        <v>3225</v>
      </c>
      <c r="G302" s="84">
        <v>105</v>
      </c>
      <c r="H302" s="84" t="s">
        <v>3224</v>
      </c>
      <c r="I302" s="151">
        <v>44097</v>
      </c>
      <c r="J302" s="189" t="s">
        <v>3226</v>
      </c>
      <c r="K302" s="166" t="s">
        <v>3227</v>
      </c>
      <c r="L302" s="180"/>
      <c r="M302" s="180"/>
      <c r="N302" s="180"/>
      <c r="O302" s="180"/>
      <c r="P302" s="180"/>
      <c r="Q302" s="180"/>
      <c r="R302" s="180"/>
      <c r="S302" s="180"/>
      <c r="T302" s="180"/>
      <c r="U302" s="180"/>
      <c r="V302" s="180"/>
      <c r="W302" s="180"/>
      <c r="X302" s="180"/>
      <c r="Y302" s="180"/>
      <c r="Z302" s="180"/>
    </row>
    <row r="303" spans="1:26" s="179" customFormat="1" ht="13">
      <c r="A303" s="181">
        <v>299</v>
      </c>
      <c r="B303" s="83" t="s">
        <v>3228</v>
      </c>
      <c r="C303" s="84" t="s">
        <v>3223</v>
      </c>
      <c r="D303" s="84" t="s">
        <v>1632</v>
      </c>
      <c r="E303" s="180"/>
      <c r="F303" s="84" t="s">
        <v>3229</v>
      </c>
      <c r="G303" s="84">
        <v>598</v>
      </c>
      <c r="H303" s="84" t="s">
        <v>3230</v>
      </c>
      <c r="I303" s="151">
        <v>44099</v>
      </c>
      <c r="J303" s="179" t="s">
        <v>3231</v>
      </c>
      <c r="K303" s="166" t="s">
        <v>3232</v>
      </c>
      <c r="L303" s="180"/>
      <c r="M303" s="180"/>
      <c r="N303" s="180"/>
      <c r="O303" s="180"/>
      <c r="P303" s="180"/>
      <c r="Q303" s="180"/>
      <c r="R303" s="180"/>
      <c r="S303" s="180"/>
      <c r="T303" s="180"/>
      <c r="U303" s="180"/>
      <c r="V303" s="180"/>
      <c r="W303" s="180"/>
      <c r="X303" s="180"/>
      <c r="Y303" s="180"/>
      <c r="Z303" s="180"/>
    </row>
    <row r="304" spans="1:26" s="179" customFormat="1" ht="13">
      <c r="A304" s="181">
        <v>300</v>
      </c>
      <c r="B304" s="83" t="s">
        <v>3236</v>
      </c>
      <c r="C304" s="84" t="s">
        <v>3241</v>
      </c>
      <c r="D304" s="84" t="s">
        <v>1703</v>
      </c>
      <c r="E304" s="84" t="s">
        <v>2301</v>
      </c>
      <c r="F304" s="84" t="s">
        <v>3242</v>
      </c>
      <c r="G304" s="84">
        <v>2</v>
      </c>
      <c r="H304" s="84" t="s">
        <v>3243</v>
      </c>
      <c r="I304" s="151">
        <v>44095</v>
      </c>
      <c r="J304" s="179" t="s">
        <v>3244</v>
      </c>
      <c r="K304" s="180" t="s">
        <v>3245</v>
      </c>
      <c r="L304" s="180"/>
      <c r="M304" s="180"/>
      <c r="N304" s="180"/>
      <c r="O304" s="180"/>
      <c r="P304" s="180"/>
      <c r="Q304" s="180"/>
      <c r="R304" s="180"/>
      <c r="S304" s="180"/>
      <c r="T304" s="180"/>
      <c r="U304" s="180"/>
      <c r="V304" s="180"/>
      <c r="W304" s="180"/>
      <c r="X304" s="180"/>
      <c r="Y304" s="180"/>
      <c r="Z304" s="180"/>
    </row>
    <row r="305" spans="1:26" s="179" customFormat="1" ht="13">
      <c r="A305" s="181">
        <v>302</v>
      </c>
      <c r="B305" s="83" t="s">
        <v>3262</v>
      </c>
      <c r="C305" s="84" t="s">
        <v>3265</v>
      </c>
      <c r="D305" s="84" t="s">
        <v>1638</v>
      </c>
      <c r="E305" s="84" t="s">
        <v>2204</v>
      </c>
      <c r="F305" s="180" t="s">
        <v>3266</v>
      </c>
      <c r="G305" s="84">
        <v>52</v>
      </c>
      <c r="H305" s="84" t="s">
        <v>3267</v>
      </c>
      <c r="I305" s="151">
        <v>44095</v>
      </c>
      <c r="J305" s="179" t="s">
        <v>3268</v>
      </c>
      <c r="K305" s="166" t="s">
        <v>3269</v>
      </c>
      <c r="L305" s="180"/>
      <c r="M305" s="180"/>
      <c r="N305" s="180"/>
      <c r="O305" s="180"/>
      <c r="P305" s="180"/>
      <c r="Q305" s="180"/>
      <c r="R305" s="180"/>
      <c r="S305" s="180"/>
      <c r="T305" s="180"/>
      <c r="U305" s="180"/>
      <c r="V305" s="180"/>
      <c r="W305" s="180"/>
      <c r="X305" s="180"/>
      <c r="Y305" s="180"/>
      <c r="Z305" s="180"/>
    </row>
    <row r="306" spans="1:26" s="179" customFormat="1" ht="13">
      <c r="A306" s="181">
        <v>303</v>
      </c>
      <c r="B306" s="83" t="s">
        <v>3270</v>
      </c>
      <c r="C306" s="84" t="s">
        <v>2852</v>
      </c>
      <c r="D306" s="84" t="s">
        <v>1638</v>
      </c>
      <c r="E306" s="84" t="s">
        <v>3271</v>
      </c>
      <c r="F306" s="180" t="s">
        <v>3272</v>
      </c>
      <c r="G306" s="84">
        <v>1</v>
      </c>
      <c r="H306" s="84"/>
      <c r="I306" s="151">
        <v>44090</v>
      </c>
      <c r="J306" s="179" t="s">
        <v>3273</v>
      </c>
      <c r="K306" s="166" t="s">
        <v>3274</v>
      </c>
      <c r="L306" s="180"/>
      <c r="M306" s="180"/>
      <c r="N306" s="180"/>
      <c r="O306" s="180"/>
      <c r="P306" s="180"/>
      <c r="Q306" s="180"/>
      <c r="R306" s="180"/>
      <c r="S306" s="180"/>
      <c r="T306" s="180"/>
      <c r="U306" s="180"/>
      <c r="V306" s="180"/>
      <c r="W306" s="180"/>
      <c r="X306" s="180"/>
      <c r="Y306" s="180"/>
      <c r="Z306" s="180"/>
    </row>
    <row r="307" spans="1:26" s="179" customFormat="1" ht="13">
      <c r="A307" s="181">
        <v>304</v>
      </c>
      <c r="B307" s="83" t="s">
        <v>3279</v>
      </c>
      <c r="C307" s="84" t="s">
        <v>1644</v>
      </c>
      <c r="D307" s="84" t="s">
        <v>1645</v>
      </c>
      <c r="E307" s="84" t="s">
        <v>1646</v>
      </c>
      <c r="F307" s="216" t="s">
        <v>3282</v>
      </c>
      <c r="G307" s="84">
        <v>67</v>
      </c>
      <c r="H307" s="84" t="s">
        <v>3283</v>
      </c>
      <c r="I307" s="151">
        <v>44101</v>
      </c>
      <c r="J307" s="216" t="s">
        <v>3284</v>
      </c>
      <c r="K307" s="216" t="s">
        <v>3285</v>
      </c>
      <c r="N307" s="180"/>
      <c r="O307" s="180"/>
      <c r="P307" s="180"/>
      <c r="Q307" s="180"/>
      <c r="R307" s="180"/>
      <c r="S307" s="180"/>
      <c r="T307" s="180"/>
      <c r="U307" s="180"/>
      <c r="V307" s="180"/>
      <c r="W307" s="180"/>
      <c r="X307" s="180"/>
      <c r="Y307" s="180"/>
      <c r="Z307" s="180"/>
    </row>
    <row r="308" spans="1:26" s="245" customFormat="1" ht="13">
      <c r="A308" s="247">
        <v>305</v>
      </c>
      <c r="B308" s="83" t="s">
        <v>3286</v>
      </c>
      <c r="C308" s="84" t="s">
        <v>3368</v>
      </c>
      <c r="D308" s="84" t="s">
        <v>2384</v>
      </c>
      <c r="E308" s="84"/>
      <c r="F308" s="84" t="s">
        <v>3369</v>
      </c>
      <c r="G308" s="84">
        <v>1</v>
      </c>
      <c r="H308" s="84"/>
      <c r="I308" s="151">
        <v>44102</v>
      </c>
      <c r="J308" s="245" t="s">
        <v>3370</v>
      </c>
      <c r="K308" s="150" t="s">
        <v>3371</v>
      </c>
      <c r="N308" s="246"/>
      <c r="O308" s="246"/>
      <c r="P308" s="246"/>
      <c r="Q308" s="246"/>
      <c r="R308" s="246"/>
      <c r="S308" s="246"/>
      <c r="T308" s="246"/>
      <c r="U308" s="246"/>
      <c r="V308" s="246"/>
      <c r="W308" s="246"/>
      <c r="X308" s="246"/>
      <c r="Y308" s="246"/>
      <c r="Z308" s="246"/>
    </row>
    <row r="309" spans="1:26" s="179" customFormat="1" ht="13">
      <c r="A309" s="247">
        <v>306</v>
      </c>
      <c r="B309" s="83" t="s">
        <v>3287</v>
      </c>
      <c r="C309" s="84" t="s">
        <v>1842</v>
      </c>
      <c r="D309" s="84" t="s">
        <v>1632</v>
      </c>
      <c r="E309" s="84" t="s">
        <v>3303</v>
      </c>
      <c r="F309" s="246" t="s">
        <v>3304</v>
      </c>
      <c r="G309" s="84">
        <v>61</v>
      </c>
      <c r="H309" s="84" t="s">
        <v>3305</v>
      </c>
      <c r="I309" s="151">
        <v>44099</v>
      </c>
      <c r="J309" s="216" t="s">
        <v>3306</v>
      </c>
      <c r="K309" s="166" t="s">
        <v>3307</v>
      </c>
      <c r="L309" s="180"/>
      <c r="M309" s="180"/>
      <c r="N309" s="180"/>
      <c r="O309" s="180"/>
      <c r="P309" s="180"/>
      <c r="Q309" s="180"/>
      <c r="R309" s="180"/>
      <c r="S309" s="180"/>
      <c r="T309" s="180"/>
      <c r="U309" s="180"/>
      <c r="V309" s="180"/>
      <c r="W309" s="180"/>
      <c r="X309" s="180"/>
      <c r="Y309" s="180"/>
      <c r="Z309" s="180"/>
    </row>
    <row r="310" spans="1:26" s="179" customFormat="1" ht="13">
      <c r="A310" s="247">
        <v>307</v>
      </c>
      <c r="B310" s="83" t="s">
        <v>3311</v>
      </c>
      <c r="C310" s="84" t="s">
        <v>3317</v>
      </c>
      <c r="D310" s="84" t="s">
        <v>3318</v>
      </c>
      <c r="E310" s="84" t="s">
        <v>3319</v>
      </c>
      <c r="F310" s="216" t="s">
        <v>3320</v>
      </c>
      <c r="G310" s="84">
        <v>37</v>
      </c>
      <c r="H310" s="84" t="s">
        <v>3321</v>
      </c>
      <c r="I310" s="151">
        <v>44103</v>
      </c>
      <c r="J310" s="216" t="s">
        <v>3322</v>
      </c>
      <c r="K310" s="216" t="s">
        <v>3323</v>
      </c>
      <c r="L310" s="180"/>
      <c r="M310" s="180"/>
      <c r="N310" s="180"/>
      <c r="O310" s="180"/>
      <c r="P310" s="180"/>
      <c r="Q310" s="180"/>
      <c r="R310" s="180"/>
      <c r="S310" s="180"/>
      <c r="T310" s="180"/>
      <c r="U310" s="180"/>
      <c r="V310" s="180"/>
      <c r="W310" s="180"/>
      <c r="X310" s="180"/>
      <c r="Y310" s="180"/>
      <c r="Z310" s="180"/>
    </row>
    <row r="311" spans="1:26" s="216" customFormat="1" ht="13">
      <c r="A311" s="247">
        <v>308</v>
      </c>
      <c r="B311" s="83" t="s">
        <v>3326</v>
      </c>
      <c r="C311" s="84" t="s">
        <v>1685</v>
      </c>
      <c r="D311" s="84" t="s">
        <v>1632</v>
      </c>
      <c r="E311" s="84" t="s">
        <v>2172</v>
      </c>
      <c r="F311" s="217" t="s">
        <v>3327</v>
      </c>
      <c r="G311" s="84">
        <v>53</v>
      </c>
      <c r="H311" s="84" t="s">
        <v>3328</v>
      </c>
      <c r="I311" s="151">
        <v>44103</v>
      </c>
      <c r="J311" s="216" t="s">
        <v>3329</v>
      </c>
      <c r="K311" s="166" t="s">
        <v>3330</v>
      </c>
      <c r="L311" s="217"/>
      <c r="M311" s="217"/>
      <c r="N311" s="217"/>
      <c r="O311" s="217"/>
      <c r="P311" s="217"/>
      <c r="Q311" s="217"/>
      <c r="R311" s="217"/>
      <c r="S311" s="217"/>
      <c r="T311" s="217"/>
      <c r="U311" s="217"/>
      <c r="V311" s="217"/>
      <c r="W311" s="217"/>
      <c r="X311" s="217"/>
      <c r="Y311" s="217"/>
      <c r="Z311" s="217"/>
    </row>
    <row r="312" spans="1:26" s="216" customFormat="1" ht="13">
      <c r="A312" s="247">
        <v>309</v>
      </c>
      <c r="B312" s="83" t="s">
        <v>3336</v>
      </c>
      <c r="C312" s="84" t="s">
        <v>2513</v>
      </c>
      <c r="D312" s="84" t="s">
        <v>1516</v>
      </c>
      <c r="E312" s="84" t="s">
        <v>1523</v>
      </c>
      <c r="F312" s="226" t="s">
        <v>3338</v>
      </c>
      <c r="G312" s="84">
        <v>16</v>
      </c>
      <c r="H312" s="84"/>
      <c r="I312" s="151">
        <v>44106</v>
      </c>
      <c r="J312" s="225" t="s">
        <v>3339</v>
      </c>
      <c r="K312" s="166" t="s">
        <v>3340</v>
      </c>
      <c r="L312" s="217"/>
      <c r="M312" s="217"/>
      <c r="N312" s="217"/>
      <c r="O312" s="217"/>
      <c r="P312" s="217"/>
      <c r="Q312" s="217"/>
      <c r="R312" s="217"/>
      <c r="S312" s="217"/>
      <c r="T312" s="217"/>
      <c r="U312" s="217"/>
      <c r="V312" s="217"/>
      <c r="W312" s="217"/>
      <c r="X312" s="217"/>
      <c r="Y312" s="217"/>
      <c r="Z312" s="217"/>
    </row>
    <row r="313" spans="1:26" s="225" customFormat="1" ht="13">
      <c r="A313" s="247">
        <v>310</v>
      </c>
      <c r="B313" s="83" t="s">
        <v>187</v>
      </c>
      <c r="C313" s="84" t="s">
        <v>2939</v>
      </c>
      <c r="D313" s="84" t="s">
        <v>1516</v>
      </c>
      <c r="E313" s="84" t="s">
        <v>1523</v>
      </c>
      <c r="F313" s="226" t="s">
        <v>3349</v>
      </c>
      <c r="G313" s="84">
        <v>2</v>
      </c>
      <c r="H313" s="84" t="s">
        <v>3350</v>
      </c>
      <c r="I313" s="151">
        <v>44106</v>
      </c>
      <c r="J313" s="225" t="s">
        <v>3351</v>
      </c>
      <c r="K313" s="166" t="s">
        <v>3352</v>
      </c>
      <c r="L313" s="226"/>
      <c r="M313" s="226"/>
      <c r="N313" s="226"/>
      <c r="O313" s="226"/>
      <c r="P313" s="226"/>
      <c r="Q313" s="226"/>
      <c r="R313" s="226"/>
      <c r="S313" s="226"/>
      <c r="T313" s="226"/>
      <c r="U313" s="226"/>
      <c r="V313" s="226"/>
      <c r="W313" s="226"/>
      <c r="X313" s="226"/>
      <c r="Y313" s="226"/>
      <c r="Z313" s="226"/>
    </row>
    <row r="314" spans="1:26" s="225" customFormat="1" ht="13">
      <c r="A314" s="247">
        <v>311</v>
      </c>
      <c r="B314" s="83" t="s">
        <v>3354</v>
      </c>
      <c r="C314" s="84" t="s">
        <v>3355</v>
      </c>
      <c r="D314" s="84" t="s">
        <v>1632</v>
      </c>
      <c r="E314" s="84" t="s">
        <v>3356</v>
      </c>
      <c r="F314" s="226" t="s">
        <v>3357</v>
      </c>
      <c r="G314" s="84">
        <v>1</v>
      </c>
      <c r="H314" s="84"/>
      <c r="I314" s="151">
        <v>44007</v>
      </c>
      <c r="J314" s="225" t="s">
        <v>3358</v>
      </c>
      <c r="K314" s="166" t="s">
        <v>3359</v>
      </c>
      <c r="L314" s="226"/>
      <c r="M314" s="226"/>
      <c r="N314" s="226"/>
      <c r="O314" s="226"/>
      <c r="P314" s="226"/>
      <c r="Q314" s="226"/>
      <c r="R314" s="226"/>
      <c r="S314" s="226"/>
      <c r="T314" s="226"/>
      <c r="U314" s="226"/>
      <c r="V314" s="226"/>
      <c r="W314" s="226"/>
      <c r="X314" s="226"/>
      <c r="Y314" s="226"/>
      <c r="Z314" s="226"/>
    </row>
    <row r="315" spans="1:26" s="225" customFormat="1" ht="13">
      <c r="A315" s="247">
        <v>312</v>
      </c>
      <c r="B315" s="83" t="s">
        <v>3360</v>
      </c>
      <c r="C315" s="84" t="s">
        <v>3363</v>
      </c>
      <c r="D315" s="84" t="s">
        <v>3364</v>
      </c>
      <c r="E315" s="84" t="s">
        <v>1603</v>
      </c>
      <c r="F315" s="226" t="s">
        <v>3365</v>
      </c>
      <c r="G315" s="84">
        <v>1</v>
      </c>
      <c r="H315" s="186">
        <v>40940</v>
      </c>
      <c r="I315" s="151">
        <v>44109</v>
      </c>
      <c r="J315" s="225" t="s">
        <v>3366</v>
      </c>
      <c r="K315" s="166" t="s">
        <v>3367</v>
      </c>
      <c r="L315" s="226"/>
      <c r="M315" s="226"/>
      <c r="N315" s="226"/>
      <c r="O315" s="226"/>
      <c r="P315" s="226"/>
      <c r="Q315" s="226"/>
      <c r="R315" s="226"/>
      <c r="S315" s="226"/>
      <c r="T315" s="226"/>
      <c r="U315" s="226"/>
      <c r="V315" s="226"/>
      <c r="W315" s="226"/>
      <c r="X315" s="226"/>
      <c r="Y315" s="226"/>
      <c r="Z315" s="226"/>
    </row>
    <row r="316" spans="1:26" s="245" customFormat="1" ht="13">
      <c r="A316" s="247">
        <v>313</v>
      </c>
      <c r="B316" s="190" t="s">
        <v>3376</v>
      </c>
      <c r="C316" s="84" t="s">
        <v>3377</v>
      </c>
      <c r="D316" s="84" t="s">
        <v>2192</v>
      </c>
      <c r="E316" s="84" t="s">
        <v>3379</v>
      </c>
      <c r="F316" s="84" t="s">
        <v>3378</v>
      </c>
      <c r="G316" s="84">
        <v>20</v>
      </c>
      <c r="H316" s="186"/>
      <c r="I316" s="151">
        <v>44104</v>
      </c>
      <c r="J316" s="189" t="s">
        <v>3380</v>
      </c>
      <c r="K316" s="166" t="s">
        <v>3381</v>
      </c>
      <c r="L316" s="246"/>
      <c r="M316" s="246"/>
      <c r="N316" s="246"/>
      <c r="O316" s="246"/>
      <c r="P316" s="246"/>
      <c r="Q316" s="246"/>
      <c r="R316" s="246"/>
      <c r="S316" s="246"/>
      <c r="T316" s="246"/>
      <c r="U316" s="246"/>
      <c r="V316" s="246"/>
      <c r="W316" s="246"/>
      <c r="X316" s="246"/>
      <c r="Y316" s="246"/>
      <c r="Z316" s="246"/>
    </row>
    <row r="317" spans="1:26" s="249" customFormat="1" ht="13">
      <c r="A317" s="251">
        <v>314</v>
      </c>
      <c r="B317" s="190" t="s">
        <v>3385</v>
      </c>
      <c r="C317" s="84" t="s">
        <v>3163</v>
      </c>
      <c r="D317" s="84" t="s">
        <v>1632</v>
      </c>
      <c r="E317" s="84" t="s">
        <v>3386</v>
      </c>
      <c r="F317" s="84" t="s">
        <v>3387</v>
      </c>
      <c r="G317" s="84">
        <v>67</v>
      </c>
      <c r="H317" s="186" t="s">
        <v>3388</v>
      </c>
      <c r="I317" s="151">
        <v>44112</v>
      </c>
      <c r="J317" s="189" t="s">
        <v>3389</v>
      </c>
      <c r="K317" s="166" t="s">
        <v>3390</v>
      </c>
      <c r="L317" s="250"/>
      <c r="M317" s="250"/>
      <c r="N317" s="250"/>
      <c r="O317" s="250"/>
      <c r="P317" s="250"/>
      <c r="Q317" s="250"/>
      <c r="R317" s="250"/>
      <c r="S317" s="250"/>
      <c r="T317" s="250"/>
      <c r="U317" s="250"/>
      <c r="V317" s="250"/>
      <c r="W317" s="250"/>
      <c r="X317" s="250"/>
      <c r="Y317" s="250"/>
      <c r="Z317" s="250"/>
    </row>
    <row r="318" spans="1:26" s="225" customFormat="1" ht="13">
      <c r="A318" s="83">
        <v>315</v>
      </c>
      <c r="B318" s="83" t="s">
        <v>3392</v>
      </c>
      <c r="C318" s="84" t="s">
        <v>3393</v>
      </c>
      <c r="D318" s="84" t="s">
        <v>1638</v>
      </c>
      <c r="E318" s="84" t="s">
        <v>3394</v>
      </c>
      <c r="F318" s="250" t="s">
        <v>3395</v>
      </c>
      <c r="G318" s="84">
        <v>1</v>
      </c>
      <c r="H318" s="84"/>
      <c r="I318" s="194">
        <v>44075</v>
      </c>
      <c r="J318" s="249" t="s">
        <v>3396</v>
      </c>
      <c r="K318" s="166" t="s">
        <v>3397</v>
      </c>
      <c r="L318" s="226"/>
      <c r="M318" s="226"/>
      <c r="N318" s="226"/>
      <c r="O318" s="226"/>
      <c r="P318" s="226"/>
      <c r="Q318" s="226"/>
      <c r="R318" s="226"/>
      <c r="S318" s="226"/>
      <c r="T318" s="226"/>
      <c r="U318" s="226"/>
      <c r="V318" s="226"/>
      <c r="W318" s="226"/>
      <c r="X318" s="226"/>
      <c r="Y318" s="226"/>
      <c r="Z318" s="226"/>
    </row>
    <row r="319" spans="1:26" s="249" customFormat="1" ht="13">
      <c r="A319" s="83">
        <v>316</v>
      </c>
      <c r="B319" s="83" t="s">
        <v>3403</v>
      </c>
      <c r="C319" s="84" t="s">
        <v>2944</v>
      </c>
      <c r="D319" s="84" t="s">
        <v>1655</v>
      </c>
      <c r="E319" s="84" t="s">
        <v>2711</v>
      </c>
      <c r="F319" s="250" t="s">
        <v>3406</v>
      </c>
      <c r="G319" s="84">
        <v>2</v>
      </c>
      <c r="H319" s="84"/>
      <c r="I319" s="194">
        <v>44113</v>
      </c>
      <c r="J319" s="249" t="s">
        <v>3407</v>
      </c>
      <c r="K319" s="166" t="s">
        <v>3408</v>
      </c>
      <c r="L319" s="250"/>
      <c r="M319" s="250"/>
      <c r="N319" s="250"/>
      <c r="O319" s="250"/>
      <c r="P319" s="250"/>
      <c r="Q319" s="250"/>
      <c r="R319" s="250"/>
      <c r="S319" s="250"/>
      <c r="T319" s="250"/>
      <c r="U319" s="250"/>
      <c r="V319" s="250"/>
      <c r="W319" s="250"/>
      <c r="X319" s="250"/>
      <c r="Y319" s="250"/>
      <c r="Z319" s="250"/>
    </row>
    <row r="320" spans="1:26" s="249" customFormat="1" ht="13">
      <c r="A320" s="83">
        <v>317</v>
      </c>
      <c r="B320" s="83" t="s">
        <v>3409</v>
      </c>
      <c r="C320" s="84" t="s">
        <v>2939</v>
      </c>
      <c r="D320" s="84" t="s">
        <v>1626</v>
      </c>
      <c r="E320" s="84" t="s">
        <v>3412</v>
      </c>
      <c r="F320" s="250" t="s">
        <v>3413</v>
      </c>
      <c r="G320" s="84">
        <v>1</v>
      </c>
      <c r="H320" s="84"/>
      <c r="I320" s="194">
        <v>44110</v>
      </c>
      <c r="J320" s="249" t="s">
        <v>3414</v>
      </c>
      <c r="K320" s="166" t="s">
        <v>3415</v>
      </c>
      <c r="L320" s="250"/>
      <c r="M320" s="250"/>
      <c r="N320" s="250"/>
      <c r="O320" s="250"/>
      <c r="P320" s="250"/>
      <c r="Q320" s="250"/>
      <c r="R320" s="250"/>
      <c r="S320" s="250"/>
      <c r="T320" s="250"/>
      <c r="U320" s="250"/>
      <c r="V320" s="250"/>
      <c r="W320" s="250"/>
      <c r="X320" s="250"/>
      <c r="Y320" s="250"/>
      <c r="Z320" s="250"/>
    </row>
    <row r="321" spans="1:26" s="249" customFormat="1" ht="13">
      <c r="A321" s="83">
        <v>318</v>
      </c>
      <c r="B321" s="83" t="s">
        <v>3417</v>
      </c>
      <c r="C321" s="84" t="s">
        <v>3418</v>
      </c>
      <c r="D321" s="84" t="s">
        <v>1703</v>
      </c>
      <c r="E321" s="84" t="s">
        <v>3419</v>
      </c>
      <c r="F321" s="250" t="s">
        <v>3420</v>
      </c>
      <c r="G321" s="84">
        <v>1</v>
      </c>
      <c r="H321" s="84" t="s">
        <v>3421</v>
      </c>
      <c r="I321" s="194">
        <v>44110</v>
      </c>
      <c r="J321" s="249" t="s">
        <v>3422</v>
      </c>
      <c r="K321" s="166" t="s">
        <v>3423</v>
      </c>
      <c r="L321" s="250"/>
      <c r="M321" s="250"/>
      <c r="N321" s="250"/>
      <c r="O321" s="250"/>
      <c r="P321" s="250"/>
      <c r="Q321" s="250"/>
      <c r="R321" s="250"/>
      <c r="S321" s="250"/>
      <c r="T321" s="250"/>
      <c r="U321" s="250"/>
      <c r="V321" s="250"/>
      <c r="W321" s="250"/>
      <c r="X321" s="250"/>
      <c r="Y321" s="250"/>
      <c r="Z321" s="250"/>
    </row>
    <row r="322" spans="1:26" s="249" customFormat="1" ht="13">
      <c r="A322" s="83">
        <v>319</v>
      </c>
      <c r="B322" s="83" t="s">
        <v>3444</v>
      </c>
      <c r="C322" s="84" t="s">
        <v>3445</v>
      </c>
      <c r="D322" s="84" t="s">
        <v>1632</v>
      </c>
      <c r="E322" s="84" t="s">
        <v>2172</v>
      </c>
      <c r="F322" s="250" t="s">
        <v>3446</v>
      </c>
      <c r="G322" s="84">
        <v>32</v>
      </c>
      <c r="H322" s="84" t="s">
        <v>3447</v>
      </c>
      <c r="I322" s="194">
        <v>44111</v>
      </c>
      <c r="J322" s="249" t="s">
        <v>3448</v>
      </c>
      <c r="K322" s="166" t="s">
        <v>3449</v>
      </c>
      <c r="L322" s="250"/>
      <c r="M322" s="250"/>
      <c r="N322" s="250"/>
      <c r="O322" s="250"/>
      <c r="P322" s="250"/>
      <c r="Q322" s="250"/>
      <c r="R322" s="250"/>
      <c r="S322" s="250"/>
      <c r="T322" s="250"/>
      <c r="U322" s="250"/>
      <c r="V322" s="250"/>
      <c r="W322" s="250"/>
      <c r="X322" s="250"/>
      <c r="Y322" s="250"/>
      <c r="Z322" s="250"/>
    </row>
    <row r="323" spans="1:26" s="256" customFormat="1" ht="13">
      <c r="A323" s="83">
        <v>320</v>
      </c>
      <c r="B323" s="83" t="s">
        <v>3458</v>
      </c>
      <c r="C323" s="84" t="s">
        <v>3459</v>
      </c>
      <c r="D323" s="84" t="s">
        <v>1626</v>
      </c>
      <c r="E323" s="84"/>
      <c r="F323" s="84" t="s">
        <v>3460</v>
      </c>
      <c r="G323" s="84">
        <v>2</v>
      </c>
      <c r="H323" s="84"/>
      <c r="I323" s="194">
        <v>44093</v>
      </c>
      <c r="J323" s="256" t="s">
        <v>3461</v>
      </c>
      <c r="K323" s="166" t="s">
        <v>3462</v>
      </c>
      <c r="L323" s="257"/>
      <c r="M323" s="257"/>
      <c r="N323" s="257"/>
      <c r="O323" s="257"/>
      <c r="P323" s="257"/>
      <c r="Q323" s="257"/>
      <c r="R323" s="257"/>
      <c r="S323" s="257"/>
      <c r="T323" s="257"/>
      <c r="U323" s="257"/>
      <c r="V323" s="257"/>
      <c r="W323" s="257"/>
      <c r="X323" s="257"/>
      <c r="Y323" s="257"/>
      <c r="Z323" s="257"/>
    </row>
    <row r="324" spans="1:26" s="256" customFormat="1" ht="13">
      <c r="A324" s="83">
        <v>321</v>
      </c>
      <c r="B324" s="83" t="s">
        <v>3465</v>
      </c>
      <c r="C324" s="84" t="s">
        <v>3466</v>
      </c>
      <c r="D324" s="84" t="s">
        <v>1632</v>
      </c>
      <c r="E324" s="84" t="s">
        <v>3467</v>
      </c>
      <c r="F324" s="84" t="s">
        <v>3468</v>
      </c>
      <c r="G324" s="84">
        <v>1</v>
      </c>
      <c r="H324" s="84"/>
      <c r="I324" s="194">
        <v>44112</v>
      </c>
      <c r="J324" s="256" t="s">
        <v>3469</v>
      </c>
      <c r="K324" s="166" t="s">
        <v>3470</v>
      </c>
      <c r="L324" s="257"/>
      <c r="M324" s="257"/>
      <c r="N324" s="257"/>
      <c r="O324" s="257"/>
      <c r="P324" s="257"/>
      <c r="Q324" s="257"/>
      <c r="R324" s="257"/>
      <c r="S324" s="257"/>
      <c r="T324" s="257"/>
      <c r="U324" s="257"/>
      <c r="V324" s="257"/>
      <c r="W324" s="257"/>
      <c r="X324" s="257"/>
      <c r="Y324" s="257"/>
      <c r="Z324" s="257"/>
    </row>
    <row r="325" spans="1:26" s="256" customFormat="1" ht="13">
      <c r="A325" s="83">
        <v>322</v>
      </c>
      <c r="B325" s="83" t="s">
        <v>3482</v>
      </c>
      <c r="C325" s="84" t="s">
        <v>2531</v>
      </c>
      <c r="D325" s="84" t="s">
        <v>1655</v>
      </c>
      <c r="E325" s="84" t="s">
        <v>1948</v>
      </c>
      <c r="F325" s="84" t="s">
        <v>3483</v>
      </c>
      <c r="G325" s="84">
        <v>31</v>
      </c>
      <c r="H325" s="84" t="s">
        <v>3484</v>
      </c>
      <c r="I325" s="194">
        <v>44116</v>
      </c>
      <c r="J325" s="256" t="s">
        <v>3485</v>
      </c>
      <c r="K325" s="166" t="s">
        <v>3486</v>
      </c>
      <c r="L325" s="257"/>
      <c r="M325" s="257"/>
      <c r="N325" s="257"/>
      <c r="O325" s="257"/>
      <c r="P325" s="257"/>
      <c r="Q325" s="257"/>
      <c r="R325" s="257"/>
      <c r="S325" s="257"/>
      <c r="T325" s="257"/>
      <c r="U325" s="257"/>
      <c r="V325" s="257"/>
      <c r="W325" s="257"/>
      <c r="X325" s="257"/>
      <c r="Y325" s="257"/>
      <c r="Z325" s="257"/>
    </row>
    <row r="326" spans="1:26" s="249" customFormat="1" ht="13">
      <c r="A326" s="83">
        <v>323</v>
      </c>
      <c r="B326" s="83" t="s">
        <v>4429</v>
      </c>
      <c r="C326" s="84" t="s">
        <v>1724</v>
      </c>
      <c r="D326" s="84" t="s">
        <v>1632</v>
      </c>
      <c r="E326" s="84" t="s">
        <v>2356</v>
      </c>
      <c r="F326" s="257" t="s">
        <v>3495</v>
      </c>
      <c r="G326" s="84">
        <v>141</v>
      </c>
      <c r="H326" s="84" t="s">
        <v>3496</v>
      </c>
      <c r="I326" s="151">
        <v>44111</v>
      </c>
      <c r="J326" s="256" t="s">
        <v>3494</v>
      </c>
      <c r="K326" s="166" t="s">
        <v>3497</v>
      </c>
      <c r="L326" s="250"/>
      <c r="M326" s="250"/>
      <c r="N326" s="250"/>
      <c r="O326" s="250"/>
      <c r="P326" s="250"/>
      <c r="Q326" s="250"/>
      <c r="R326" s="250"/>
      <c r="S326" s="250"/>
      <c r="T326" s="250"/>
      <c r="U326" s="250"/>
      <c r="V326" s="250"/>
      <c r="W326" s="250"/>
      <c r="X326" s="250"/>
      <c r="Y326" s="250"/>
      <c r="Z326" s="250"/>
    </row>
    <row r="327" spans="1:26" s="256" customFormat="1" ht="13">
      <c r="A327" s="83">
        <v>324</v>
      </c>
      <c r="B327" s="83" t="s">
        <v>3500</v>
      </c>
      <c r="C327" s="84" t="s">
        <v>1842</v>
      </c>
      <c r="D327" s="84" t="s">
        <v>1655</v>
      </c>
      <c r="E327" s="84" t="s">
        <v>1837</v>
      </c>
      <c r="F327" s="257" t="s">
        <v>3501</v>
      </c>
      <c r="G327" s="84">
        <v>23</v>
      </c>
      <c r="H327" s="84" t="s">
        <v>3502</v>
      </c>
      <c r="I327" s="151">
        <v>44112</v>
      </c>
      <c r="J327" s="189" t="s">
        <v>3503</v>
      </c>
      <c r="K327" s="166" t="s">
        <v>3504</v>
      </c>
      <c r="L327" s="257"/>
      <c r="M327" s="257"/>
      <c r="N327" s="257"/>
      <c r="O327" s="257"/>
      <c r="P327" s="257"/>
      <c r="Q327" s="257"/>
      <c r="R327" s="257"/>
      <c r="S327" s="257"/>
      <c r="T327" s="257"/>
      <c r="U327" s="257"/>
      <c r="V327" s="257"/>
      <c r="W327" s="257"/>
      <c r="X327" s="257"/>
      <c r="Y327" s="257"/>
      <c r="Z327" s="257"/>
    </row>
    <row r="328" spans="1:26" s="256" customFormat="1" ht="13">
      <c r="A328" s="83">
        <v>325</v>
      </c>
      <c r="B328" s="83" t="s">
        <v>3509</v>
      </c>
      <c r="C328" s="84" t="s">
        <v>1842</v>
      </c>
      <c r="D328" s="84" t="s">
        <v>3511</v>
      </c>
      <c r="E328" s="84" t="s">
        <v>3513</v>
      </c>
      <c r="F328" s="84" t="s">
        <v>3512</v>
      </c>
      <c r="G328" s="84">
        <v>15</v>
      </c>
      <c r="H328" s="84" t="s">
        <v>3510</v>
      </c>
      <c r="I328" s="151">
        <v>44126</v>
      </c>
      <c r="J328" s="273" t="s">
        <v>3507</v>
      </c>
      <c r="K328" s="166" t="s">
        <v>3508</v>
      </c>
      <c r="L328" s="257"/>
      <c r="M328" s="257"/>
      <c r="N328" s="257"/>
      <c r="O328" s="257"/>
      <c r="P328" s="257"/>
      <c r="Q328" s="257"/>
      <c r="R328" s="257"/>
      <c r="S328" s="257"/>
      <c r="T328" s="257"/>
      <c r="U328" s="257"/>
      <c r="V328" s="257"/>
      <c r="W328" s="257"/>
      <c r="X328" s="257"/>
      <c r="Y328" s="257"/>
      <c r="Z328" s="257"/>
    </row>
    <row r="329" spans="1:26" s="273" customFormat="1" ht="13">
      <c r="A329" s="83">
        <v>326</v>
      </c>
      <c r="B329" s="83" t="s">
        <v>3520</v>
      </c>
      <c r="C329" s="84" t="s">
        <v>1842</v>
      </c>
      <c r="D329" s="84" t="s">
        <v>1632</v>
      </c>
      <c r="E329" s="84" t="s">
        <v>3522</v>
      </c>
      <c r="F329" s="84" t="s">
        <v>3521</v>
      </c>
      <c r="G329" s="84">
        <v>77</v>
      </c>
      <c r="H329" s="84" t="s">
        <v>3532</v>
      </c>
      <c r="I329" s="151">
        <v>44123</v>
      </c>
      <c r="J329" s="273" t="s">
        <v>3519</v>
      </c>
      <c r="K329" s="166" t="s">
        <v>3523</v>
      </c>
      <c r="L329" s="274"/>
      <c r="M329" s="274"/>
      <c r="N329" s="274"/>
      <c r="O329" s="274"/>
      <c r="P329" s="274"/>
      <c r="Q329" s="274"/>
      <c r="R329" s="274"/>
      <c r="S329" s="274"/>
      <c r="T329" s="274"/>
      <c r="U329" s="274"/>
      <c r="V329" s="274"/>
      <c r="W329" s="274"/>
      <c r="X329" s="274"/>
      <c r="Y329" s="274"/>
      <c r="Z329" s="274"/>
    </row>
    <row r="330" spans="1:26" s="273" customFormat="1" ht="13">
      <c r="A330" s="83">
        <v>327</v>
      </c>
      <c r="B330" s="83" t="s">
        <v>3535</v>
      </c>
      <c r="C330" s="84" t="s">
        <v>2882</v>
      </c>
      <c r="D330" s="84" t="s">
        <v>2878</v>
      </c>
      <c r="E330" s="84" t="s">
        <v>3537</v>
      </c>
      <c r="F330" s="84" t="s">
        <v>3536</v>
      </c>
      <c r="G330" s="84">
        <v>1</v>
      </c>
      <c r="H330" s="186">
        <v>43983</v>
      </c>
      <c r="I330" s="151">
        <v>44089</v>
      </c>
      <c r="J330" s="273" t="s">
        <v>3533</v>
      </c>
      <c r="K330" s="166" t="s">
        <v>3534</v>
      </c>
      <c r="L330" s="274"/>
      <c r="M330" s="274"/>
      <c r="N330" s="274"/>
      <c r="O330" s="274"/>
      <c r="P330" s="274"/>
      <c r="Q330" s="274"/>
      <c r="R330" s="274"/>
      <c r="S330" s="274"/>
      <c r="T330" s="274"/>
      <c r="U330" s="274"/>
      <c r="V330" s="274"/>
      <c r="W330" s="274"/>
      <c r="X330" s="274"/>
      <c r="Y330" s="274"/>
      <c r="Z330" s="274"/>
    </row>
    <row r="331" spans="1:26" s="273" customFormat="1" ht="13">
      <c r="A331" s="83">
        <v>328</v>
      </c>
      <c r="B331" s="83" t="s">
        <v>4697</v>
      </c>
      <c r="C331" s="84" t="s">
        <v>3545</v>
      </c>
      <c r="D331" s="84" t="s">
        <v>3540</v>
      </c>
      <c r="E331" s="84" t="s">
        <v>3541</v>
      </c>
      <c r="F331" s="84" t="s">
        <v>3543</v>
      </c>
      <c r="G331" s="84">
        <v>60</v>
      </c>
      <c r="H331" s="84" t="s">
        <v>3544</v>
      </c>
      <c r="I331" s="151">
        <v>44123</v>
      </c>
      <c r="J331" s="273" t="s">
        <v>3539</v>
      </c>
      <c r="K331" s="166" t="s">
        <v>3542</v>
      </c>
      <c r="L331" s="274"/>
      <c r="M331" s="274"/>
      <c r="N331" s="274"/>
      <c r="O331" s="274"/>
      <c r="P331" s="274"/>
      <c r="Q331" s="274"/>
      <c r="R331" s="274"/>
      <c r="S331" s="274"/>
      <c r="T331" s="274"/>
      <c r="U331" s="274"/>
      <c r="V331" s="274"/>
      <c r="W331" s="274"/>
      <c r="X331" s="274"/>
      <c r="Y331" s="274"/>
      <c r="Z331" s="274"/>
    </row>
    <row r="332" spans="1:26" s="273" customFormat="1" ht="13">
      <c r="A332" s="253">
        <v>329</v>
      </c>
      <c r="B332" s="253" t="s">
        <v>3549</v>
      </c>
      <c r="C332" s="285" t="s">
        <v>1685</v>
      </c>
      <c r="D332" s="286" t="s">
        <v>1632</v>
      </c>
      <c r="E332" s="286" t="s">
        <v>2414</v>
      </c>
      <c r="F332" s="286" t="s">
        <v>3550</v>
      </c>
      <c r="G332" s="84">
        <v>2</v>
      </c>
      <c r="H332" s="287"/>
      <c r="I332" s="151">
        <v>44121</v>
      </c>
      <c r="J332" s="273" t="s">
        <v>3559</v>
      </c>
      <c r="K332" s="166" t="s">
        <v>3560</v>
      </c>
      <c r="L332" s="274"/>
      <c r="M332" s="274"/>
      <c r="N332" s="274"/>
      <c r="O332" s="274"/>
      <c r="P332" s="274"/>
      <c r="Q332" s="274"/>
      <c r="R332" s="274"/>
      <c r="S332" s="274"/>
      <c r="T332" s="274"/>
      <c r="U332" s="274"/>
      <c r="V332" s="274"/>
      <c r="W332" s="274"/>
      <c r="X332" s="274"/>
      <c r="Y332" s="274"/>
      <c r="Z332" s="274"/>
    </row>
    <row r="333" spans="1:26" s="273" customFormat="1" ht="13">
      <c r="A333" s="253">
        <v>330</v>
      </c>
      <c r="B333" s="253" t="s">
        <v>3563</v>
      </c>
      <c r="C333" s="286" t="s">
        <v>3562</v>
      </c>
      <c r="D333" s="286" t="s">
        <v>2215</v>
      </c>
      <c r="E333" s="84" t="s">
        <v>3566</v>
      </c>
      <c r="F333" s="84" t="s">
        <v>3567</v>
      </c>
      <c r="G333" s="84">
        <v>1</v>
      </c>
      <c r="H333" s="287">
        <v>43923</v>
      </c>
      <c r="I333" s="194">
        <v>44118</v>
      </c>
      <c r="J333" s="189" t="s">
        <v>3561</v>
      </c>
      <c r="K333" s="166" t="s">
        <v>3578</v>
      </c>
      <c r="L333" s="274"/>
      <c r="M333" s="274"/>
      <c r="N333" s="274"/>
      <c r="O333" s="274"/>
      <c r="P333" s="274"/>
      <c r="Q333" s="274"/>
      <c r="R333" s="274"/>
      <c r="S333" s="274"/>
      <c r="T333" s="274"/>
      <c r="U333" s="274"/>
      <c r="V333" s="274"/>
      <c r="W333" s="274"/>
      <c r="X333" s="274"/>
      <c r="Y333" s="274"/>
      <c r="Z333" s="274"/>
    </row>
    <row r="334" spans="1:26" s="273" customFormat="1" ht="13">
      <c r="A334" s="83">
        <v>331</v>
      </c>
      <c r="B334" s="83" t="s">
        <v>3572</v>
      </c>
      <c r="C334" s="84" t="s">
        <v>3574</v>
      </c>
      <c r="D334" s="84" t="s">
        <v>1516</v>
      </c>
      <c r="E334" s="84" t="s">
        <v>1523</v>
      </c>
      <c r="F334" s="84" t="s">
        <v>3575</v>
      </c>
      <c r="G334" s="84">
        <v>65</v>
      </c>
      <c r="H334" s="84" t="s">
        <v>3576</v>
      </c>
      <c r="I334" s="194">
        <v>44123</v>
      </c>
      <c r="J334" s="273" t="s">
        <v>3571</v>
      </c>
      <c r="K334" s="166" t="s">
        <v>3573</v>
      </c>
      <c r="L334" s="274"/>
      <c r="M334" s="274"/>
      <c r="N334" s="274"/>
      <c r="O334" s="274"/>
      <c r="P334" s="274"/>
      <c r="Q334" s="274"/>
      <c r="R334" s="274"/>
      <c r="S334" s="274"/>
      <c r="T334" s="274"/>
      <c r="U334" s="274"/>
      <c r="V334" s="274"/>
      <c r="W334" s="274"/>
      <c r="X334" s="274"/>
      <c r="Y334" s="274"/>
      <c r="Z334" s="274"/>
    </row>
    <row r="335" spans="1:26" s="273" customFormat="1" ht="13">
      <c r="A335" s="83">
        <v>332</v>
      </c>
      <c r="B335" s="83" t="s">
        <v>3581</v>
      </c>
      <c r="C335" s="84" t="s">
        <v>3580</v>
      </c>
      <c r="D335" s="84" t="s">
        <v>1703</v>
      </c>
      <c r="E335" s="84" t="s">
        <v>3419</v>
      </c>
      <c r="F335" s="84" t="s">
        <v>3582</v>
      </c>
      <c r="G335" s="84">
        <v>4</v>
      </c>
      <c r="H335" s="84"/>
      <c r="I335" s="151">
        <v>44117</v>
      </c>
      <c r="J335" s="273" t="s">
        <v>3579</v>
      </c>
      <c r="K335" s="166" t="s">
        <v>3577</v>
      </c>
      <c r="L335" s="274"/>
      <c r="M335" s="274"/>
      <c r="N335" s="274"/>
      <c r="O335" s="274"/>
      <c r="P335" s="274"/>
      <c r="Q335" s="274"/>
      <c r="R335" s="274"/>
      <c r="S335" s="274"/>
      <c r="T335" s="274"/>
      <c r="U335" s="274"/>
      <c r="V335" s="274"/>
      <c r="W335" s="274"/>
      <c r="X335" s="274"/>
      <c r="Y335" s="274"/>
      <c r="Z335" s="274"/>
    </row>
    <row r="336" spans="1:26" s="273" customFormat="1" ht="13">
      <c r="A336" s="83">
        <v>333</v>
      </c>
      <c r="B336" s="83" t="s">
        <v>3584</v>
      </c>
      <c r="C336" s="84" t="s">
        <v>3585</v>
      </c>
      <c r="D336" s="84" t="s">
        <v>1638</v>
      </c>
      <c r="E336" s="84" t="s">
        <v>2204</v>
      </c>
      <c r="F336" s="84" t="s">
        <v>3587</v>
      </c>
      <c r="G336" s="84">
        <v>188</v>
      </c>
      <c r="H336" s="84" t="s">
        <v>3586</v>
      </c>
      <c r="I336" s="151">
        <v>44106</v>
      </c>
      <c r="J336" s="189" t="s">
        <v>3583</v>
      </c>
      <c r="K336" s="166" t="s">
        <v>3599</v>
      </c>
      <c r="L336" s="274"/>
      <c r="M336" s="274"/>
      <c r="N336" s="274"/>
      <c r="O336" s="274"/>
      <c r="P336" s="274"/>
      <c r="Q336" s="274"/>
      <c r="R336" s="274"/>
      <c r="S336" s="274"/>
      <c r="T336" s="274"/>
      <c r="U336" s="274"/>
      <c r="V336" s="274"/>
      <c r="W336" s="274"/>
      <c r="X336" s="274"/>
      <c r="Y336" s="274"/>
      <c r="Z336" s="274"/>
    </row>
    <row r="337" spans="1:26" s="273" customFormat="1" ht="13">
      <c r="A337" s="83">
        <v>334</v>
      </c>
      <c r="B337" s="83" t="s">
        <v>594</v>
      </c>
      <c r="C337" s="84" t="s">
        <v>3530</v>
      </c>
      <c r="D337" s="84" t="s">
        <v>1881</v>
      </c>
      <c r="E337" s="84" t="s">
        <v>1882</v>
      </c>
      <c r="F337" s="84" t="s">
        <v>2168</v>
      </c>
      <c r="G337" s="84">
        <v>11</v>
      </c>
      <c r="H337" s="84" t="s">
        <v>3531</v>
      </c>
      <c r="I337" s="151">
        <v>44125</v>
      </c>
      <c r="J337" s="273" t="s">
        <v>3527</v>
      </c>
      <c r="K337" s="166" t="s">
        <v>3529</v>
      </c>
      <c r="L337" s="274"/>
      <c r="M337" s="274"/>
      <c r="N337" s="274"/>
      <c r="O337" s="274"/>
      <c r="P337" s="274"/>
      <c r="Q337" s="274"/>
      <c r="R337" s="274"/>
      <c r="S337" s="274"/>
      <c r="T337" s="274"/>
      <c r="U337" s="274"/>
      <c r="V337" s="274"/>
      <c r="W337" s="274"/>
      <c r="X337" s="274"/>
      <c r="Y337" s="274"/>
      <c r="Z337" s="274"/>
    </row>
    <row r="338" spans="1:26" ht="15.75" customHeight="1">
      <c r="A338" s="83">
        <v>335</v>
      </c>
      <c r="B338" s="83" t="s">
        <v>3611</v>
      </c>
      <c r="C338" s="84" t="s">
        <v>3612</v>
      </c>
      <c r="D338" s="84" t="s">
        <v>2220</v>
      </c>
      <c r="E338" s="84" t="s">
        <v>2548</v>
      </c>
      <c r="F338" s="278" t="s">
        <v>3613</v>
      </c>
      <c r="G338" s="84">
        <v>2</v>
      </c>
      <c r="H338" s="84" t="s">
        <v>3614</v>
      </c>
      <c r="I338" s="151">
        <v>44103</v>
      </c>
      <c r="J338" s="189" t="s">
        <v>3615</v>
      </c>
      <c r="K338" s="150" t="s">
        <v>3616</v>
      </c>
    </row>
    <row r="339" spans="1:26" s="278" customFormat="1" ht="15.75" customHeight="1">
      <c r="A339" s="83">
        <v>336</v>
      </c>
      <c r="B339" s="83" t="s">
        <v>3625</v>
      </c>
      <c r="C339" s="84" t="s">
        <v>2335</v>
      </c>
      <c r="D339" s="84" t="s">
        <v>1632</v>
      </c>
      <c r="E339" s="84" t="s">
        <v>3303</v>
      </c>
      <c r="F339" s="278" t="s">
        <v>3626</v>
      </c>
      <c r="G339" s="84">
        <v>2</v>
      </c>
      <c r="I339" s="151">
        <v>44076</v>
      </c>
      <c r="J339" s="278" t="s">
        <v>3627</v>
      </c>
      <c r="K339" s="150" t="s">
        <v>3628</v>
      </c>
    </row>
    <row r="340" spans="1:26" s="278" customFormat="1" ht="15.75" customHeight="1">
      <c r="A340" s="83">
        <v>337</v>
      </c>
      <c r="B340" s="83" t="s">
        <v>501</v>
      </c>
      <c r="C340" s="84" t="s">
        <v>1932</v>
      </c>
      <c r="D340" s="84" t="s">
        <v>1638</v>
      </c>
      <c r="E340" s="84" t="s">
        <v>1639</v>
      </c>
      <c r="F340" s="278" t="s">
        <v>3635</v>
      </c>
      <c r="G340" s="84">
        <v>533</v>
      </c>
      <c r="H340" s="84" t="s">
        <v>3636</v>
      </c>
      <c r="I340" s="151">
        <v>44136</v>
      </c>
      <c r="J340" s="278" t="s">
        <v>3637</v>
      </c>
      <c r="K340" s="150" t="s">
        <v>3638</v>
      </c>
    </row>
    <row r="341" spans="1:26" s="278" customFormat="1" ht="15.75" customHeight="1">
      <c r="A341" s="83">
        <v>338</v>
      </c>
      <c r="B341" s="83" t="s">
        <v>3643</v>
      </c>
      <c r="C341" s="84" t="s">
        <v>3644</v>
      </c>
      <c r="D341" s="84" t="s">
        <v>3645</v>
      </c>
      <c r="E341" s="84" t="s">
        <v>3386</v>
      </c>
      <c r="F341" s="189" t="s">
        <v>3646</v>
      </c>
      <c r="G341" s="84">
        <v>52</v>
      </c>
      <c r="H341" s="84" t="s">
        <v>3647</v>
      </c>
      <c r="I341" s="151">
        <v>44133</v>
      </c>
      <c r="J341" s="278" t="s">
        <v>3648</v>
      </c>
      <c r="K341" s="150" t="s">
        <v>3649</v>
      </c>
    </row>
    <row r="342" spans="1:26" s="278" customFormat="1" ht="15.75" customHeight="1">
      <c r="A342" s="83">
        <v>339</v>
      </c>
      <c r="B342" s="83" t="s">
        <v>3652</v>
      </c>
      <c r="C342" s="84" t="s">
        <v>3653</v>
      </c>
      <c r="D342" s="84" t="s">
        <v>2192</v>
      </c>
      <c r="E342" s="84" t="s">
        <v>3654</v>
      </c>
      <c r="F342" s="189" t="s">
        <v>3655</v>
      </c>
      <c r="G342" s="84">
        <v>448</v>
      </c>
      <c r="H342" s="84" t="s">
        <v>3656</v>
      </c>
      <c r="I342" s="151">
        <v>44097</v>
      </c>
      <c r="J342" s="189" t="s">
        <v>3657</v>
      </c>
      <c r="K342" s="150" t="s">
        <v>3658</v>
      </c>
    </row>
    <row r="343" spans="1:26" s="278" customFormat="1" ht="15.75" customHeight="1">
      <c r="A343" s="83">
        <v>340</v>
      </c>
      <c r="B343" s="83" t="s">
        <v>3659</v>
      </c>
      <c r="C343" s="84" t="s">
        <v>3660</v>
      </c>
      <c r="D343" s="84" t="s">
        <v>2215</v>
      </c>
      <c r="E343" s="84" t="s">
        <v>2216</v>
      </c>
      <c r="F343" s="189" t="s">
        <v>3661</v>
      </c>
      <c r="G343" s="84">
        <v>1</v>
      </c>
      <c r="H343" s="84"/>
      <c r="I343" s="151">
        <v>44132</v>
      </c>
      <c r="J343" s="189" t="s">
        <v>3662</v>
      </c>
      <c r="K343" s="150" t="s">
        <v>3663</v>
      </c>
    </row>
    <row r="344" spans="1:26" s="278" customFormat="1" ht="15.75" customHeight="1">
      <c r="A344" s="83">
        <v>341</v>
      </c>
      <c r="B344" s="83" t="s">
        <v>3665</v>
      </c>
      <c r="C344" s="84" t="s">
        <v>1747</v>
      </c>
      <c r="D344" s="84" t="s">
        <v>1638</v>
      </c>
      <c r="E344" s="84" t="s">
        <v>1639</v>
      </c>
      <c r="F344" s="278" t="s">
        <v>3666</v>
      </c>
      <c r="G344" s="84">
        <v>95</v>
      </c>
      <c r="H344" s="84" t="s">
        <v>3667</v>
      </c>
      <c r="I344" s="151">
        <v>44131</v>
      </c>
      <c r="J344" s="278" t="s">
        <v>3668</v>
      </c>
      <c r="K344" s="150" t="s">
        <v>3669</v>
      </c>
    </row>
    <row r="345" spans="1:26" s="278" customFormat="1" ht="15.75" customHeight="1">
      <c r="A345" s="83">
        <v>342</v>
      </c>
      <c r="B345" s="83" t="s">
        <v>4458</v>
      </c>
      <c r="C345" s="84" t="s">
        <v>3660</v>
      </c>
      <c r="D345" s="84" t="s">
        <v>3673</v>
      </c>
      <c r="F345" s="289" t="s">
        <v>3674</v>
      </c>
      <c r="G345" s="84">
        <v>1</v>
      </c>
      <c r="I345" s="151">
        <v>44129</v>
      </c>
      <c r="J345" s="289" t="s">
        <v>3675</v>
      </c>
      <c r="K345" s="289" t="s">
        <v>3676</v>
      </c>
    </row>
    <row r="346" spans="1:26" s="293" customFormat="1" ht="15.75" customHeight="1">
      <c r="A346" s="83">
        <v>343</v>
      </c>
      <c r="B346" s="83" t="s">
        <v>3678</v>
      </c>
      <c r="C346" s="84" t="s">
        <v>1577</v>
      </c>
      <c r="D346" s="84" t="s">
        <v>1645</v>
      </c>
      <c r="E346" s="84" t="s">
        <v>1646</v>
      </c>
      <c r="F346" s="293" t="s">
        <v>3679</v>
      </c>
      <c r="G346" s="84">
        <v>155</v>
      </c>
      <c r="H346" s="84" t="s">
        <v>3680</v>
      </c>
      <c r="I346" s="151">
        <v>44097</v>
      </c>
      <c r="J346" s="189" t="s">
        <v>3681</v>
      </c>
      <c r="K346" s="293" t="s">
        <v>3682</v>
      </c>
    </row>
    <row r="347" spans="1:26" s="289" customFormat="1" ht="15.75" customHeight="1">
      <c r="A347" s="83">
        <v>344</v>
      </c>
      <c r="B347" s="83" t="s">
        <v>3686</v>
      </c>
      <c r="C347" s="84" t="s">
        <v>2552</v>
      </c>
      <c r="D347" s="84" t="s">
        <v>1691</v>
      </c>
      <c r="E347" s="84" t="s">
        <v>1692</v>
      </c>
      <c r="F347" s="293" t="s">
        <v>3687</v>
      </c>
      <c r="G347" s="84">
        <v>20</v>
      </c>
      <c r="H347" s="84" t="s">
        <v>3688</v>
      </c>
      <c r="I347" s="151">
        <v>44088</v>
      </c>
      <c r="J347" s="293" t="s">
        <v>3689</v>
      </c>
      <c r="K347" s="293" t="s">
        <v>3690</v>
      </c>
    </row>
    <row r="348" spans="1:26" s="293" customFormat="1" ht="15.75" customHeight="1">
      <c r="A348" s="83">
        <v>345</v>
      </c>
      <c r="B348" s="83" t="s">
        <v>3693</v>
      </c>
      <c r="C348" s="84" t="s">
        <v>3644</v>
      </c>
      <c r="D348" s="84" t="s">
        <v>1626</v>
      </c>
      <c r="E348" s="84" t="s">
        <v>3694</v>
      </c>
      <c r="F348" s="84" t="s">
        <v>3695</v>
      </c>
      <c r="G348" s="84">
        <v>25</v>
      </c>
      <c r="H348" s="84" t="s">
        <v>3707</v>
      </c>
      <c r="I348" s="151">
        <v>44080</v>
      </c>
      <c r="J348" s="293" t="s">
        <v>3696</v>
      </c>
      <c r="K348" s="293" t="s">
        <v>3697</v>
      </c>
    </row>
    <row r="349" spans="1:26" s="293" customFormat="1" ht="15.75" customHeight="1">
      <c r="A349" s="83">
        <v>346</v>
      </c>
      <c r="B349" s="83" t="s">
        <v>3701</v>
      </c>
      <c r="C349" s="84" t="s">
        <v>3702</v>
      </c>
      <c r="D349" s="84" t="s">
        <v>3703</v>
      </c>
      <c r="E349" s="84" t="s">
        <v>3704</v>
      </c>
      <c r="F349" s="293" t="s">
        <v>3705</v>
      </c>
      <c r="G349" s="84">
        <v>29</v>
      </c>
      <c r="H349" s="84" t="s">
        <v>3706</v>
      </c>
      <c r="I349" s="151">
        <v>44089</v>
      </c>
      <c r="J349" s="293" t="s">
        <v>3708</v>
      </c>
      <c r="K349" s="293" t="s">
        <v>3709</v>
      </c>
    </row>
    <row r="350" spans="1:26" s="293" customFormat="1" ht="15.75" customHeight="1">
      <c r="A350" s="83">
        <v>347</v>
      </c>
      <c r="B350" s="190" t="s">
        <v>3713</v>
      </c>
      <c r="C350" s="84" t="s">
        <v>1685</v>
      </c>
      <c r="D350" s="84" t="s">
        <v>1632</v>
      </c>
      <c r="E350" s="84" t="s">
        <v>1726</v>
      </c>
      <c r="F350" s="189" t="s">
        <v>3714</v>
      </c>
      <c r="G350" s="84">
        <v>15</v>
      </c>
      <c r="H350" s="84" t="s">
        <v>3715</v>
      </c>
      <c r="I350" s="151">
        <v>44077</v>
      </c>
      <c r="J350" s="293" t="s">
        <v>3716</v>
      </c>
      <c r="K350" s="293" t="s">
        <v>3717</v>
      </c>
    </row>
    <row r="351" spans="1:26" s="293" customFormat="1" ht="15.75" customHeight="1">
      <c r="A351" s="83">
        <v>348</v>
      </c>
      <c r="B351" s="190" t="s">
        <v>3720</v>
      </c>
      <c r="C351" s="84" t="s">
        <v>3722</v>
      </c>
      <c r="D351" s="84" t="s">
        <v>1817</v>
      </c>
      <c r="E351" s="84" t="s">
        <v>3724</v>
      </c>
      <c r="F351" s="189" t="s">
        <v>3723</v>
      </c>
      <c r="G351" s="84">
        <v>38</v>
      </c>
      <c r="H351" s="84" t="s">
        <v>3725</v>
      </c>
      <c r="I351" s="187" t="s">
        <v>3721</v>
      </c>
      <c r="J351" s="293" t="s">
        <v>3726</v>
      </c>
      <c r="K351" s="293" t="s">
        <v>3727</v>
      </c>
    </row>
    <row r="352" spans="1:26" s="293" customFormat="1" ht="15.75" customHeight="1">
      <c r="A352" s="83">
        <v>349</v>
      </c>
      <c r="B352" s="190" t="s">
        <v>3731</v>
      </c>
      <c r="C352" s="84" t="s">
        <v>3733</v>
      </c>
      <c r="D352" s="84" t="s">
        <v>1632</v>
      </c>
      <c r="E352" s="84" t="s">
        <v>1911</v>
      </c>
      <c r="F352" s="189" t="s">
        <v>3734</v>
      </c>
      <c r="G352" s="84">
        <v>21</v>
      </c>
      <c r="H352" s="84" t="s">
        <v>3735</v>
      </c>
      <c r="I352" s="187" t="s">
        <v>3732</v>
      </c>
      <c r="J352" s="293" t="s">
        <v>3736</v>
      </c>
      <c r="K352" s="293" t="s">
        <v>3737</v>
      </c>
    </row>
    <row r="353" spans="1:11" s="293" customFormat="1" ht="15.75" customHeight="1">
      <c r="A353" s="83">
        <v>350</v>
      </c>
      <c r="B353" s="190" t="s">
        <v>3738</v>
      </c>
      <c r="C353" s="84" t="s">
        <v>3739</v>
      </c>
      <c r="D353" s="84" t="s">
        <v>3740</v>
      </c>
      <c r="E353" s="84" t="s">
        <v>3741</v>
      </c>
      <c r="F353" s="293" t="s">
        <v>3742</v>
      </c>
      <c r="G353" s="84">
        <v>30</v>
      </c>
      <c r="H353" s="84" t="s">
        <v>3743</v>
      </c>
      <c r="I353" s="194">
        <v>44077</v>
      </c>
      <c r="J353" s="293" t="s">
        <v>3744</v>
      </c>
      <c r="K353" s="150" t="s">
        <v>3745</v>
      </c>
    </row>
    <row r="354" spans="1:11" s="293" customFormat="1" ht="15.75" customHeight="1">
      <c r="A354" s="83">
        <v>351</v>
      </c>
      <c r="B354" s="83" t="s">
        <v>3749</v>
      </c>
      <c r="C354" s="84" t="s">
        <v>3750</v>
      </c>
      <c r="D354" s="84" t="s">
        <v>1626</v>
      </c>
      <c r="E354" s="84" t="s">
        <v>1627</v>
      </c>
      <c r="F354" s="293" t="s">
        <v>3751</v>
      </c>
      <c r="G354" s="84">
        <v>68</v>
      </c>
      <c r="H354" s="84" t="s">
        <v>3752</v>
      </c>
      <c r="I354" s="194">
        <v>44139</v>
      </c>
      <c r="J354" s="293" t="s">
        <v>3753</v>
      </c>
      <c r="K354" s="189" t="s">
        <v>3754</v>
      </c>
    </row>
    <row r="355" spans="1:11" s="293" customFormat="1" ht="15.75" customHeight="1">
      <c r="A355" s="83">
        <v>352</v>
      </c>
      <c r="B355" s="83" t="s">
        <v>3755</v>
      </c>
      <c r="C355" s="84" t="s">
        <v>3756</v>
      </c>
      <c r="D355" s="84" t="s">
        <v>2403</v>
      </c>
      <c r="E355" s="84" t="s">
        <v>3757</v>
      </c>
      <c r="F355" s="293" t="s">
        <v>3758</v>
      </c>
      <c r="G355" s="84">
        <v>1</v>
      </c>
      <c r="H355" s="84"/>
      <c r="I355" s="194">
        <v>44133</v>
      </c>
      <c r="J355" s="293" t="s">
        <v>3759</v>
      </c>
      <c r="K355" s="189" t="s">
        <v>3760</v>
      </c>
    </row>
    <row r="356" spans="1:11" s="293" customFormat="1" ht="15.75" customHeight="1">
      <c r="A356" s="83">
        <v>353</v>
      </c>
      <c r="B356" s="83" t="s">
        <v>3765</v>
      </c>
      <c r="C356" s="84" t="s">
        <v>3766</v>
      </c>
      <c r="D356" s="84" t="s">
        <v>1632</v>
      </c>
      <c r="E356" s="84"/>
      <c r="F356" s="293" t="s">
        <v>3767</v>
      </c>
      <c r="G356" s="431">
        <v>4442</v>
      </c>
      <c r="H356" s="84" t="s">
        <v>3768</v>
      </c>
      <c r="I356" s="194">
        <v>44141</v>
      </c>
      <c r="J356" s="293" t="s">
        <v>3769</v>
      </c>
      <c r="K356" s="150" t="s">
        <v>3770</v>
      </c>
    </row>
    <row r="357" spans="1:11" s="293" customFormat="1" ht="15.75" customHeight="1">
      <c r="A357" s="83">
        <v>354</v>
      </c>
      <c r="B357" s="83" t="s">
        <v>3772</v>
      </c>
      <c r="C357" s="84" t="s">
        <v>3774</v>
      </c>
      <c r="D357" s="84" t="s">
        <v>1632</v>
      </c>
      <c r="E357" s="84" t="s">
        <v>3775</v>
      </c>
      <c r="F357" s="293" t="s">
        <v>3776</v>
      </c>
      <c r="G357" s="84">
        <v>1</v>
      </c>
      <c r="H357" s="84" t="s">
        <v>3182</v>
      </c>
      <c r="I357" s="194" t="s">
        <v>3773</v>
      </c>
      <c r="J357" s="293" t="s">
        <v>3777</v>
      </c>
      <c r="K357" s="189" t="s">
        <v>3778</v>
      </c>
    </row>
    <row r="358" spans="1:11" s="301" customFormat="1" ht="15.75" customHeight="1">
      <c r="A358" s="83">
        <v>355</v>
      </c>
      <c r="B358" s="83" t="s">
        <v>3782</v>
      </c>
      <c r="C358" s="84" t="s">
        <v>3702</v>
      </c>
      <c r="D358" s="84" t="s">
        <v>2192</v>
      </c>
      <c r="E358" s="84"/>
      <c r="G358" s="84">
        <v>3434</v>
      </c>
      <c r="H358" s="84"/>
      <c r="I358" s="194">
        <v>44092</v>
      </c>
      <c r="J358" s="301" t="s">
        <v>3781</v>
      </c>
      <c r="K358" s="150" t="s">
        <v>3780</v>
      </c>
    </row>
    <row r="359" spans="1:11" s="293" customFormat="1" ht="15.75" customHeight="1">
      <c r="A359" s="83">
        <v>356</v>
      </c>
      <c r="B359" s="83" t="s">
        <v>374</v>
      </c>
      <c r="C359" s="84" t="s">
        <v>3702</v>
      </c>
      <c r="D359" s="84" t="s">
        <v>1626</v>
      </c>
      <c r="F359" s="301" t="s">
        <v>3786</v>
      </c>
      <c r="G359" s="84">
        <v>246</v>
      </c>
      <c r="I359" s="151">
        <v>44081</v>
      </c>
      <c r="J359" s="301" t="s">
        <v>3785</v>
      </c>
      <c r="K359" s="306" t="s">
        <v>3784</v>
      </c>
    </row>
    <row r="360" spans="1:11" s="301" customFormat="1" ht="15.75" customHeight="1">
      <c r="A360" s="83">
        <v>357</v>
      </c>
      <c r="B360" s="83" t="s">
        <v>3789</v>
      </c>
      <c r="C360" s="84" t="s">
        <v>3702</v>
      </c>
      <c r="D360" s="84" t="s">
        <v>2220</v>
      </c>
      <c r="E360" s="189" t="s">
        <v>3792</v>
      </c>
      <c r="F360" s="301" t="s">
        <v>3791</v>
      </c>
      <c r="G360" s="84">
        <v>20</v>
      </c>
      <c r="I360" s="151">
        <v>44027</v>
      </c>
      <c r="J360" s="301" t="s">
        <v>3790</v>
      </c>
      <c r="K360" s="150" t="s">
        <v>3788</v>
      </c>
    </row>
    <row r="361" spans="1:11" s="301" customFormat="1" ht="15.75" customHeight="1">
      <c r="A361" s="83">
        <v>358</v>
      </c>
      <c r="B361" s="83" t="s">
        <v>3797</v>
      </c>
      <c r="C361" s="84" t="s">
        <v>3702</v>
      </c>
      <c r="D361" s="84" t="s">
        <v>3798</v>
      </c>
      <c r="E361" s="189" t="s">
        <v>3801</v>
      </c>
      <c r="F361" s="301" t="s">
        <v>3800</v>
      </c>
      <c r="G361" s="84">
        <v>26</v>
      </c>
      <c r="I361" s="151">
        <v>44028</v>
      </c>
      <c r="J361" s="189" t="s">
        <v>3799</v>
      </c>
      <c r="K361" s="150" t="s">
        <v>3805</v>
      </c>
    </row>
    <row r="362" spans="1:11" s="301" customFormat="1" ht="15.75" customHeight="1">
      <c r="A362" s="83">
        <v>359</v>
      </c>
      <c r="B362" s="83" t="s">
        <v>3806</v>
      </c>
      <c r="C362" s="84" t="s">
        <v>3702</v>
      </c>
      <c r="D362" s="84" t="s">
        <v>1632</v>
      </c>
      <c r="F362" s="308" t="s">
        <v>3809</v>
      </c>
      <c r="G362" s="84">
        <v>18</v>
      </c>
      <c r="I362" s="151">
        <v>44092</v>
      </c>
      <c r="J362" s="189" t="s">
        <v>3807</v>
      </c>
      <c r="K362" s="150" t="s">
        <v>3808</v>
      </c>
    </row>
    <row r="363" spans="1:11" s="301" customFormat="1" ht="15.75" customHeight="1">
      <c r="A363" s="83">
        <v>360</v>
      </c>
      <c r="B363" s="83" t="s">
        <v>3815</v>
      </c>
      <c r="C363" s="84" t="s">
        <v>3820</v>
      </c>
      <c r="D363" s="84" t="s">
        <v>1632</v>
      </c>
      <c r="E363" s="189" t="s">
        <v>3819</v>
      </c>
      <c r="F363" s="301" t="s">
        <v>3818</v>
      </c>
      <c r="G363" s="84">
        <v>77</v>
      </c>
      <c r="I363" s="151">
        <v>44082</v>
      </c>
      <c r="J363" s="189" t="s">
        <v>3817</v>
      </c>
      <c r="K363" s="150" t="s">
        <v>3816</v>
      </c>
    </row>
    <row r="364" spans="1:11" s="301" customFormat="1" ht="15.75" customHeight="1">
      <c r="A364" s="83">
        <v>361</v>
      </c>
      <c r="B364" s="83" t="s">
        <v>3823</v>
      </c>
      <c r="C364" s="84" t="s">
        <v>3828</v>
      </c>
      <c r="D364" s="84" t="s">
        <v>1655</v>
      </c>
      <c r="E364" s="189" t="s">
        <v>1948</v>
      </c>
      <c r="F364" s="309" t="s">
        <v>3839</v>
      </c>
      <c r="G364" s="84">
        <v>28</v>
      </c>
      <c r="H364" s="309" t="s">
        <v>3842</v>
      </c>
      <c r="I364" s="151">
        <v>43991</v>
      </c>
      <c r="J364" s="189" t="s">
        <v>3838</v>
      </c>
      <c r="K364" s="150" t="s">
        <v>3837</v>
      </c>
    </row>
    <row r="365" spans="1:11" s="301" customFormat="1" ht="15.75" customHeight="1">
      <c r="A365" s="83">
        <v>362</v>
      </c>
      <c r="B365" s="83" t="s">
        <v>3824</v>
      </c>
      <c r="C365" s="84" t="s">
        <v>3845</v>
      </c>
      <c r="D365" s="84" t="s">
        <v>1817</v>
      </c>
      <c r="E365" s="189" t="s">
        <v>3846</v>
      </c>
      <c r="F365" s="309" t="s">
        <v>3844</v>
      </c>
      <c r="G365" s="84">
        <v>125</v>
      </c>
      <c r="H365" s="309" t="s">
        <v>3843</v>
      </c>
      <c r="I365" s="156">
        <v>44075</v>
      </c>
      <c r="J365" s="309" t="s">
        <v>3840</v>
      </c>
      <c r="K365" s="150" t="s">
        <v>3841</v>
      </c>
    </row>
    <row r="366" spans="1:11" s="301" customFormat="1" ht="15.75" customHeight="1">
      <c r="A366" s="83">
        <v>363</v>
      </c>
      <c r="B366" s="83" t="s">
        <v>3825</v>
      </c>
      <c r="C366" s="84" t="s">
        <v>3828</v>
      </c>
      <c r="D366" s="84" t="s">
        <v>3830</v>
      </c>
      <c r="E366" s="189" t="s">
        <v>3831</v>
      </c>
      <c r="F366" s="301" t="s">
        <v>3832</v>
      </c>
      <c r="G366" s="84">
        <v>5</v>
      </c>
      <c r="H366" s="189" t="s">
        <v>3829</v>
      </c>
      <c r="I366" s="151">
        <v>44082</v>
      </c>
      <c r="J366" s="189" t="s">
        <v>3826</v>
      </c>
      <c r="K366" s="150" t="s">
        <v>3827</v>
      </c>
    </row>
    <row r="367" spans="1:11" s="312" customFormat="1" ht="15.75" customHeight="1">
      <c r="A367" s="83">
        <v>364</v>
      </c>
      <c r="B367" s="83" t="s">
        <v>3859</v>
      </c>
      <c r="C367" s="84" t="s">
        <v>3860</v>
      </c>
      <c r="D367" s="84" t="s">
        <v>1703</v>
      </c>
      <c r="E367" s="189"/>
      <c r="F367" s="312" t="s">
        <v>3861</v>
      </c>
      <c r="G367" s="84">
        <v>50</v>
      </c>
      <c r="H367" s="315" t="s">
        <v>3862</v>
      </c>
      <c r="I367" s="151">
        <v>44060</v>
      </c>
      <c r="J367" s="189" t="s">
        <v>3863</v>
      </c>
      <c r="K367" s="150" t="s">
        <v>3864</v>
      </c>
    </row>
    <row r="368" spans="1:11" s="312" customFormat="1" ht="15.75" customHeight="1">
      <c r="A368" s="83">
        <v>365</v>
      </c>
      <c r="B368" s="83" t="s">
        <v>3872</v>
      </c>
      <c r="C368" s="84" t="s">
        <v>1650</v>
      </c>
      <c r="D368" s="84" t="s">
        <v>1655</v>
      </c>
      <c r="E368" s="189" t="s">
        <v>3873</v>
      </c>
      <c r="F368" s="312" t="s">
        <v>3877</v>
      </c>
      <c r="G368" s="84">
        <v>15</v>
      </c>
      <c r="H368" s="84" t="s">
        <v>3874</v>
      </c>
      <c r="I368" s="151">
        <v>44133</v>
      </c>
      <c r="J368" s="189" t="s">
        <v>3875</v>
      </c>
      <c r="K368" s="150" t="s">
        <v>3876</v>
      </c>
    </row>
    <row r="369" spans="1:11" s="312" customFormat="1" ht="15.75" customHeight="1">
      <c r="A369" s="83">
        <v>366</v>
      </c>
      <c r="B369" s="83" t="s">
        <v>3880</v>
      </c>
      <c r="C369" s="84" t="s">
        <v>1534</v>
      </c>
      <c r="D369" s="84" t="s">
        <v>2384</v>
      </c>
      <c r="E369" s="189" t="s">
        <v>3881</v>
      </c>
      <c r="F369" s="312" t="s">
        <v>3882</v>
      </c>
      <c r="G369" s="84">
        <v>1</v>
      </c>
      <c r="H369" s="84"/>
      <c r="I369" s="151">
        <v>44148</v>
      </c>
      <c r="J369" s="189" t="s">
        <v>3883</v>
      </c>
      <c r="K369" s="150" t="s">
        <v>3884</v>
      </c>
    </row>
    <row r="370" spans="1:11" s="301" customFormat="1" ht="15.75" customHeight="1">
      <c r="A370" s="83">
        <v>367</v>
      </c>
      <c r="B370" s="83" t="s">
        <v>3894</v>
      </c>
      <c r="C370" s="84" t="s">
        <v>2198</v>
      </c>
      <c r="D370" s="84" t="s">
        <v>1626</v>
      </c>
      <c r="F370" s="312" t="s">
        <v>3895</v>
      </c>
      <c r="G370" s="84">
        <v>403</v>
      </c>
      <c r="H370" s="84" t="s">
        <v>3893</v>
      </c>
      <c r="I370" s="151">
        <v>44148</v>
      </c>
      <c r="J370" s="312" t="s">
        <v>3896</v>
      </c>
      <c r="K370" s="189" t="s">
        <v>3897</v>
      </c>
    </row>
    <row r="371" spans="1:11" s="312" customFormat="1" ht="15.75" customHeight="1">
      <c r="A371" s="83">
        <v>368</v>
      </c>
      <c r="B371" s="83" t="s">
        <v>3900</v>
      </c>
      <c r="C371" s="84" t="s">
        <v>3901</v>
      </c>
      <c r="D371" s="84" t="s">
        <v>3902</v>
      </c>
      <c r="E371" s="312" t="s">
        <v>3903</v>
      </c>
      <c r="F371" s="312" t="s">
        <v>3904</v>
      </c>
      <c r="G371" s="84">
        <v>1</v>
      </c>
      <c r="H371" s="84"/>
      <c r="I371" s="151">
        <v>44141</v>
      </c>
      <c r="J371" s="312" t="s">
        <v>3905</v>
      </c>
      <c r="K371" s="150" t="s">
        <v>3906</v>
      </c>
    </row>
    <row r="372" spans="1:11" s="312" customFormat="1" ht="15.75" customHeight="1">
      <c r="A372" s="83">
        <v>369</v>
      </c>
      <c r="B372" s="83" t="s">
        <v>3914</v>
      </c>
      <c r="C372" s="84" t="s">
        <v>3915</v>
      </c>
      <c r="D372" s="84" t="s">
        <v>3916</v>
      </c>
      <c r="E372" s="312" t="s">
        <v>3917</v>
      </c>
      <c r="F372" s="312" t="s">
        <v>3918</v>
      </c>
      <c r="G372" s="84">
        <v>4</v>
      </c>
      <c r="H372" s="84" t="s">
        <v>3919</v>
      </c>
      <c r="I372" s="151">
        <v>44129</v>
      </c>
      <c r="J372" s="312" t="s">
        <v>3920</v>
      </c>
      <c r="K372" s="150" t="s">
        <v>3921</v>
      </c>
    </row>
    <row r="373" spans="1:11" s="322" customFormat="1" ht="15.75" customHeight="1">
      <c r="A373" s="83">
        <v>370</v>
      </c>
      <c r="B373" s="83" t="s">
        <v>3929</v>
      </c>
      <c r="C373" s="84" t="s">
        <v>3930</v>
      </c>
      <c r="D373" s="84" t="s">
        <v>1632</v>
      </c>
      <c r="F373" s="322" t="s">
        <v>3931</v>
      </c>
      <c r="G373" s="84">
        <v>9</v>
      </c>
      <c r="H373" s="84" t="s">
        <v>3932</v>
      </c>
      <c r="I373" s="151">
        <v>44155</v>
      </c>
      <c r="J373" s="322" t="s">
        <v>3933</v>
      </c>
      <c r="K373" s="150" t="s">
        <v>3934</v>
      </c>
    </row>
    <row r="374" spans="1:11" s="322" customFormat="1" ht="15.75" customHeight="1">
      <c r="A374" s="83">
        <v>371</v>
      </c>
      <c r="B374" s="83" t="s">
        <v>3938</v>
      </c>
      <c r="C374" s="84" t="s">
        <v>3939</v>
      </c>
      <c r="D374" s="84" t="s">
        <v>1817</v>
      </c>
      <c r="E374" s="322" t="s">
        <v>1818</v>
      </c>
      <c r="F374" s="322" t="s">
        <v>3940</v>
      </c>
      <c r="G374" s="84">
        <v>1</v>
      </c>
      <c r="H374" s="186">
        <v>39965</v>
      </c>
      <c r="I374" s="151">
        <v>44157</v>
      </c>
      <c r="J374" s="322" t="s">
        <v>3941</v>
      </c>
      <c r="K374" s="150" t="s">
        <v>3942</v>
      </c>
    </row>
    <row r="375" spans="1:11" s="322" customFormat="1" ht="15.75" customHeight="1">
      <c r="A375" s="83">
        <v>372</v>
      </c>
      <c r="B375" s="83" t="s">
        <v>3945</v>
      </c>
      <c r="C375" s="84" t="s">
        <v>1842</v>
      </c>
      <c r="D375" s="84" t="s">
        <v>1632</v>
      </c>
      <c r="E375" s="322" t="s">
        <v>3946</v>
      </c>
      <c r="F375" s="322" t="s">
        <v>3947</v>
      </c>
      <c r="G375" s="84">
        <v>63</v>
      </c>
      <c r="H375" s="186" t="s">
        <v>3948</v>
      </c>
      <c r="I375" s="151">
        <v>44154</v>
      </c>
      <c r="J375" s="322" t="s">
        <v>3949</v>
      </c>
      <c r="K375" s="150" t="s">
        <v>3950</v>
      </c>
    </row>
    <row r="376" spans="1:11" s="322" customFormat="1" ht="15.75" customHeight="1">
      <c r="A376" s="83">
        <v>373</v>
      </c>
      <c r="B376" s="83" t="s">
        <v>3963</v>
      </c>
      <c r="C376" s="84" t="s">
        <v>1842</v>
      </c>
      <c r="D376" s="84" t="s">
        <v>1632</v>
      </c>
      <c r="F376" s="322" t="s">
        <v>3964</v>
      </c>
      <c r="G376" s="84">
        <v>38</v>
      </c>
      <c r="H376" s="186" t="s">
        <v>3962</v>
      </c>
      <c r="I376" s="151">
        <v>44154</v>
      </c>
      <c r="J376" s="322" t="s">
        <v>3965</v>
      </c>
      <c r="K376" s="150" t="s">
        <v>3966</v>
      </c>
    </row>
    <row r="377" spans="1:11" s="322" customFormat="1" ht="15.75" customHeight="1">
      <c r="A377" s="83">
        <v>374</v>
      </c>
      <c r="B377" s="83" t="s">
        <v>3972</v>
      </c>
      <c r="C377" s="84" t="s">
        <v>3973</v>
      </c>
      <c r="D377" s="84" t="s">
        <v>3645</v>
      </c>
      <c r="E377" s="322" t="s">
        <v>3974</v>
      </c>
      <c r="F377" s="322" t="s">
        <v>3975</v>
      </c>
      <c r="G377" s="84">
        <v>21</v>
      </c>
      <c r="H377" s="186" t="s">
        <v>3976</v>
      </c>
      <c r="I377" s="151">
        <v>44137</v>
      </c>
      <c r="J377" s="322" t="s">
        <v>3977</v>
      </c>
      <c r="K377" s="150" t="s">
        <v>3978</v>
      </c>
    </row>
    <row r="378" spans="1:11" s="322" customFormat="1" ht="15.75" customHeight="1">
      <c r="A378" s="83">
        <v>375</v>
      </c>
      <c r="B378" s="83" t="s">
        <v>3981</v>
      </c>
      <c r="C378" s="84" t="s">
        <v>3982</v>
      </c>
      <c r="D378" s="84" t="s">
        <v>3000</v>
      </c>
      <c r="F378" s="322" t="s">
        <v>3983</v>
      </c>
      <c r="G378" s="84">
        <v>1</v>
      </c>
      <c r="H378" s="186"/>
      <c r="I378" s="151">
        <v>44151</v>
      </c>
      <c r="J378" s="322" t="s">
        <v>3984</v>
      </c>
      <c r="K378" s="150" t="s">
        <v>3985</v>
      </c>
    </row>
    <row r="379" spans="1:11" s="322" customFormat="1" ht="15.75" customHeight="1">
      <c r="A379" s="83">
        <v>376</v>
      </c>
      <c r="B379" s="83" t="s">
        <v>3993</v>
      </c>
      <c r="C379" s="84" t="s">
        <v>3994</v>
      </c>
      <c r="D379" s="84" t="s">
        <v>1632</v>
      </c>
      <c r="E379" s="322" t="s">
        <v>2495</v>
      </c>
      <c r="F379" s="322" t="s">
        <v>3995</v>
      </c>
      <c r="G379" s="84">
        <v>252</v>
      </c>
      <c r="H379" s="186" t="s">
        <v>3992</v>
      </c>
      <c r="I379" s="151">
        <v>44137</v>
      </c>
      <c r="J379" s="322" t="s">
        <v>3996</v>
      </c>
      <c r="K379" s="150" t="s">
        <v>3997</v>
      </c>
    </row>
    <row r="380" spans="1:11" s="322" customFormat="1" ht="15.75" customHeight="1">
      <c r="A380" s="83">
        <v>377</v>
      </c>
      <c r="B380" s="83" t="s">
        <v>3998</v>
      </c>
      <c r="C380" s="84" t="s">
        <v>3999</v>
      </c>
      <c r="D380" s="84" t="s">
        <v>2220</v>
      </c>
      <c r="E380" s="322" t="s">
        <v>4000</v>
      </c>
      <c r="F380" s="322" t="s">
        <v>4001</v>
      </c>
      <c r="G380" s="84">
        <v>1</v>
      </c>
      <c r="H380" s="186" t="s">
        <v>4002</v>
      </c>
      <c r="I380" s="151">
        <v>44151</v>
      </c>
      <c r="J380" s="322" t="s">
        <v>4003</v>
      </c>
      <c r="K380" s="150" t="s">
        <v>4004</v>
      </c>
    </row>
    <row r="381" spans="1:11" s="322" customFormat="1" ht="15.75" customHeight="1">
      <c r="A381" s="83">
        <v>378</v>
      </c>
      <c r="B381" s="83" t="s">
        <v>4008</v>
      </c>
      <c r="C381" s="84" t="s">
        <v>1932</v>
      </c>
      <c r="D381" s="84" t="s">
        <v>2192</v>
      </c>
      <c r="E381" s="322" t="s">
        <v>4007</v>
      </c>
      <c r="F381" s="322" t="s">
        <v>4009</v>
      </c>
      <c r="G381" s="84">
        <v>1</v>
      </c>
      <c r="H381" s="186" t="s">
        <v>4006</v>
      </c>
      <c r="I381" s="151">
        <v>44140</v>
      </c>
      <c r="J381" s="308" t="s">
        <v>4010</v>
      </c>
      <c r="K381" s="150" t="s">
        <v>4011</v>
      </c>
    </row>
    <row r="382" spans="1:11" s="322" customFormat="1" ht="15.75" customHeight="1">
      <c r="A382" s="83">
        <v>379</v>
      </c>
      <c r="B382" s="83" t="s">
        <v>4015</v>
      </c>
      <c r="C382" s="84" t="s">
        <v>1842</v>
      </c>
      <c r="D382" s="84" t="s">
        <v>1516</v>
      </c>
      <c r="E382" s="322" t="s">
        <v>1523</v>
      </c>
      <c r="F382" s="322" t="s">
        <v>1550</v>
      </c>
      <c r="G382" s="84">
        <v>36</v>
      </c>
      <c r="H382" s="186" t="s">
        <v>4013</v>
      </c>
      <c r="I382" s="151">
        <v>44125</v>
      </c>
      <c r="J382" s="308" t="s">
        <v>4016</v>
      </c>
      <c r="K382" s="150" t="s">
        <v>4017</v>
      </c>
    </row>
    <row r="383" spans="1:11" s="322" customFormat="1" ht="15.75" customHeight="1">
      <c r="A383" s="83">
        <v>378</v>
      </c>
      <c r="B383" s="83" t="s">
        <v>4019</v>
      </c>
      <c r="C383" s="84" t="s">
        <v>1932</v>
      </c>
      <c r="D383" s="84" t="s">
        <v>1655</v>
      </c>
      <c r="E383" s="322" t="s">
        <v>4020</v>
      </c>
      <c r="F383" s="322" t="s">
        <v>4021</v>
      </c>
      <c r="G383" s="84">
        <v>250</v>
      </c>
      <c r="H383" s="186" t="s">
        <v>4018</v>
      </c>
      <c r="I383" s="151">
        <v>44128</v>
      </c>
      <c r="J383" s="308" t="s">
        <v>4022</v>
      </c>
      <c r="K383" s="150" t="s">
        <v>4023</v>
      </c>
    </row>
    <row r="384" spans="1:11" s="312" customFormat="1" ht="15.75" customHeight="1">
      <c r="A384" s="83">
        <v>379</v>
      </c>
      <c r="B384" s="83" t="s">
        <v>4027</v>
      </c>
      <c r="C384" s="84" t="s">
        <v>1932</v>
      </c>
      <c r="D384" s="84" t="s">
        <v>1817</v>
      </c>
      <c r="E384" s="322" t="s">
        <v>2609</v>
      </c>
      <c r="F384" s="322" t="s">
        <v>4028</v>
      </c>
      <c r="G384" s="84">
        <v>4</v>
      </c>
      <c r="H384" s="84"/>
      <c r="I384" s="151">
        <v>44112</v>
      </c>
      <c r="J384" s="322" t="s">
        <v>4029</v>
      </c>
      <c r="K384" s="189" t="s">
        <v>4030</v>
      </c>
    </row>
    <row r="385" spans="1:11" s="322" customFormat="1" ht="15.75" customHeight="1">
      <c r="A385" s="83">
        <v>380</v>
      </c>
      <c r="B385" s="83" t="s">
        <v>4034</v>
      </c>
      <c r="C385" s="84" t="s">
        <v>4035</v>
      </c>
      <c r="D385" s="84" t="s">
        <v>1516</v>
      </c>
      <c r="E385" s="322" t="s">
        <v>1523</v>
      </c>
      <c r="F385" s="322" t="s">
        <v>4036</v>
      </c>
      <c r="G385" s="84">
        <v>60</v>
      </c>
      <c r="H385" s="84" t="s">
        <v>4033</v>
      </c>
      <c r="I385" s="151">
        <v>44111</v>
      </c>
      <c r="J385" s="322" t="s">
        <v>4037</v>
      </c>
      <c r="K385" s="189" t="s">
        <v>4038</v>
      </c>
    </row>
    <row r="386" spans="1:11" s="328" customFormat="1" ht="15.75" customHeight="1">
      <c r="A386" s="83">
        <v>381</v>
      </c>
      <c r="B386" s="83" t="s">
        <v>4054</v>
      </c>
      <c r="C386" s="84" t="s">
        <v>4047</v>
      </c>
      <c r="D386" s="84" t="s">
        <v>4048</v>
      </c>
      <c r="E386" s="328" t="s">
        <v>4049</v>
      </c>
      <c r="F386" s="328" t="s">
        <v>4050</v>
      </c>
      <c r="G386" s="84">
        <v>66</v>
      </c>
      <c r="H386" s="84" t="s">
        <v>4051</v>
      </c>
      <c r="I386" s="151">
        <v>44164</v>
      </c>
      <c r="J386" s="328" t="s">
        <v>4052</v>
      </c>
      <c r="K386" s="189" t="s">
        <v>4053</v>
      </c>
    </row>
    <row r="387" spans="1:11" s="328" customFormat="1" ht="15.75" customHeight="1">
      <c r="A387" s="83">
        <v>382</v>
      </c>
      <c r="B387" s="83" t="s">
        <v>4056</v>
      </c>
      <c r="C387" s="84" t="s">
        <v>2749</v>
      </c>
      <c r="D387" s="84" t="s">
        <v>1655</v>
      </c>
      <c r="E387" s="328" t="s">
        <v>4057</v>
      </c>
      <c r="F387" s="328" t="s">
        <v>4058</v>
      </c>
      <c r="G387" s="84">
        <v>1</v>
      </c>
      <c r="H387" s="84" t="s">
        <v>3484</v>
      </c>
      <c r="I387" s="151">
        <v>44165</v>
      </c>
      <c r="J387" s="328" t="s">
        <v>4059</v>
      </c>
      <c r="K387" s="150" t="s">
        <v>4060</v>
      </c>
    </row>
    <row r="388" spans="1:11" s="328" customFormat="1" ht="15.75" customHeight="1">
      <c r="A388" s="83">
        <v>383</v>
      </c>
      <c r="B388" s="83" t="s">
        <v>62</v>
      </c>
      <c r="C388" s="84" t="s">
        <v>4072</v>
      </c>
      <c r="D388" s="84" t="s">
        <v>1516</v>
      </c>
      <c r="E388" s="328" t="s">
        <v>1523</v>
      </c>
      <c r="F388" s="328" t="s">
        <v>4073</v>
      </c>
      <c r="G388" s="84">
        <v>12</v>
      </c>
      <c r="H388" s="84"/>
      <c r="I388" s="151">
        <v>44161</v>
      </c>
      <c r="J388" s="328" t="s">
        <v>4074</v>
      </c>
      <c r="K388" s="150" t="s">
        <v>4075</v>
      </c>
    </row>
    <row r="389" spans="1:11" s="328" customFormat="1" ht="15.75" customHeight="1">
      <c r="A389" s="83">
        <v>384</v>
      </c>
      <c r="B389" s="83" t="s">
        <v>4078</v>
      </c>
      <c r="C389" s="84" t="s">
        <v>4079</v>
      </c>
      <c r="D389" s="84" t="s">
        <v>1703</v>
      </c>
      <c r="E389" s="328" t="s">
        <v>4080</v>
      </c>
      <c r="F389" s="328" t="s">
        <v>4081</v>
      </c>
      <c r="G389" s="84">
        <v>1</v>
      </c>
      <c r="H389" s="84" t="s">
        <v>3182</v>
      </c>
      <c r="I389" s="151">
        <v>44154</v>
      </c>
      <c r="J389" s="328" t="s">
        <v>4082</v>
      </c>
      <c r="K389" s="150" t="s">
        <v>4083</v>
      </c>
    </row>
    <row r="390" spans="1:11" s="337" customFormat="1" ht="15.75" customHeight="1">
      <c r="A390" s="83">
        <v>385</v>
      </c>
      <c r="B390" s="83" t="s">
        <v>4085</v>
      </c>
      <c r="C390" s="84" t="s">
        <v>2715</v>
      </c>
      <c r="D390" s="84" t="s">
        <v>1632</v>
      </c>
      <c r="E390" s="337" t="s">
        <v>1726</v>
      </c>
      <c r="F390" s="337" t="s">
        <v>4194</v>
      </c>
      <c r="G390" s="84">
        <v>1</v>
      </c>
      <c r="H390" s="84"/>
      <c r="I390" s="151">
        <v>44163</v>
      </c>
      <c r="J390" s="337" t="s">
        <v>4195</v>
      </c>
      <c r="K390" s="150" t="s">
        <v>4196</v>
      </c>
    </row>
    <row r="391" spans="1:11" s="337" customFormat="1" ht="15.75" customHeight="1">
      <c r="A391" s="83">
        <v>386</v>
      </c>
      <c r="B391" s="83" t="s">
        <v>4089</v>
      </c>
      <c r="C391" s="84" t="s">
        <v>4197</v>
      </c>
      <c r="D391" s="84" t="s">
        <v>1817</v>
      </c>
      <c r="E391" s="337" t="s">
        <v>2609</v>
      </c>
      <c r="F391" s="337" t="s">
        <v>4198</v>
      </c>
      <c r="G391" s="84">
        <v>3</v>
      </c>
      <c r="H391" s="84"/>
      <c r="I391" s="151">
        <v>44162</v>
      </c>
      <c r="J391" s="337" t="s">
        <v>4199</v>
      </c>
      <c r="K391" s="150" t="s">
        <v>4200</v>
      </c>
    </row>
    <row r="392" spans="1:11" s="337" customFormat="1" ht="15.75" customHeight="1">
      <c r="A392" s="83">
        <v>387</v>
      </c>
      <c r="B392" s="83" t="s">
        <v>4091</v>
      </c>
      <c r="C392" s="84" t="s">
        <v>4201</v>
      </c>
      <c r="D392" s="84" t="s">
        <v>3798</v>
      </c>
      <c r="F392" s="337" t="s">
        <v>4202</v>
      </c>
      <c r="G392" s="84">
        <v>1</v>
      </c>
      <c r="H392" s="84" t="s">
        <v>4203</v>
      </c>
      <c r="I392" s="151">
        <v>44161</v>
      </c>
      <c r="J392" s="337" t="s">
        <v>4204</v>
      </c>
      <c r="K392" s="150" t="s">
        <v>4205</v>
      </c>
    </row>
    <row r="393" spans="1:11" s="337" customFormat="1" ht="15.75" customHeight="1">
      <c r="A393" s="83">
        <v>388</v>
      </c>
      <c r="B393" s="83" t="s">
        <v>4092</v>
      </c>
      <c r="C393" s="84" t="s">
        <v>4206</v>
      </c>
      <c r="D393" s="84" t="s">
        <v>1817</v>
      </c>
      <c r="E393" s="84" t="s">
        <v>4207</v>
      </c>
      <c r="F393" s="337" t="s">
        <v>4208</v>
      </c>
      <c r="G393" s="84">
        <v>3</v>
      </c>
      <c r="H393" s="84"/>
      <c r="I393" s="571" t="s">
        <v>4093</v>
      </c>
      <c r="J393" s="337" t="s">
        <v>4209</v>
      </c>
      <c r="K393" s="150" t="s">
        <v>4210</v>
      </c>
    </row>
    <row r="394" spans="1:11" s="337" customFormat="1" ht="15.75" customHeight="1">
      <c r="A394" s="83">
        <v>389</v>
      </c>
      <c r="B394" s="83" t="s">
        <v>4096</v>
      </c>
      <c r="C394" s="84" t="s">
        <v>4211</v>
      </c>
      <c r="D394" s="84" t="s">
        <v>4048</v>
      </c>
      <c r="E394" s="84" t="s">
        <v>4212</v>
      </c>
      <c r="F394" s="337" t="s">
        <v>4213</v>
      </c>
      <c r="G394" s="84">
        <v>2010</v>
      </c>
      <c r="H394" s="84" t="s">
        <v>4214</v>
      </c>
      <c r="I394" s="194">
        <v>44158</v>
      </c>
      <c r="J394" s="337" t="s">
        <v>4215</v>
      </c>
      <c r="K394" s="150" t="s">
        <v>4216</v>
      </c>
    </row>
    <row r="395" spans="1:11" s="337" customFormat="1" ht="15.75" customHeight="1">
      <c r="A395" s="83">
        <v>390</v>
      </c>
      <c r="B395" s="83" t="s">
        <v>4097</v>
      </c>
      <c r="C395" s="84" t="s">
        <v>4217</v>
      </c>
      <c r="D395" s="84" t="s">
        <v>1626</v>
      </c>
      <c r="E395" s="84" t="s">
        <v>4218</v>
      </c>
      <c r="F395" s="337" t="s">
        <v>4219</v>
      </c>
      <c r="G395" s="84">
        <v>20</v>
      </c>
      <c r="H395" s="84" t="s">
        <v>4220</v>
      </c>
      <c r="I395" s="194">
        <v>44159</v>
      </c>
      <c r="J395" s="189" t="s">
        <v>4221</v>
      </c>
      <c r="K395" s="150" t="s">
        <v>4222</v>
      </c>
    </row>
    <row r="396" spans="1:11" s="337" customFormat="1" ht="15.75" customHeight="1">
      <c r="A396" s="83">
        <v>391</v>
      </c>
      <c r="B396" s="83" t="s">
        <v>4100</v>
      </c>
      <c r="C396" s="84" t="s">
        <v>4223</v>
      </c>
      <c r="D396" s="84" t="s">
        <v>1632</v>
      </c>
      <c r="E396" s="84" t="s">
        <v>1726</v>
      </c>
      <c r="F396" s="337" t="s">
        <v>4224</v>
      </c>
      <c r="G396" s="84">
        <v>19</v>
      </c>
      <c r="H396" s="84" t="s">
        <v>4225</v>
      </c>
      <c r="I396" s="194">
        <v>44151</v>
      </c>
      <c r="J396" s="84" t="s">
        <v>4226</v>
      </c>
      <c r="K396" s="150" t="s">
        <v>4227</v>
      </c>
    </row>
    <row r="397" spans="1:11" s="337" customFormat="1" ht="15.75" customHeight="1">
      <c r="A397" s="83">
        <v>392</v>
      </c>
      <c r="B397" s="83" t="s">
        <v>4104</v>
      </c>
      <c r="C397" s="84" t="s">
        <v>4228</v>
      </c>
      <c r="D397" s="84" t="s">
        <v>1703</v>
      </c>
      <c r="E397" s="84" t="s">
        <v>2301</v>
      </c>
      <c r="F397" s="337" t="s">
        <v>4229</v>
      </c>
      <c r="G397" s="84">
        <v>1</v>
      </c>
      <c r="H397" s="84" t="s">
        <v>4230</v>
      </c>
      <c r="I397" s="194">
        <v>44149</v>
      </c>
      <c r="J397" s="84" t="s">
        <v>4231</v>
      </c>
      <c r="K397" s="150" t="s">
        <v>4232</v>
      </c>
    </row>
    <row r="398" spans="1:11" s="337" customFormat="1" ht="15.75" customHeight="1">
      <c r="A398" s="83">
        <v>393</v>
      </c>
      <c r="B398" s="342" t="s">
        <v>3270</v>
      </c>
      <c r="C398" s="84" t="s">
        <v>4233</v>
      </c>
      <c r="D398" s="84" t="s">
        <v>1638</v>
      </c>
      <c r="E398" s="84" t="s">
        <v>3271</v>
      </c>
      <c r="F398" s="337" t="s">
        <v>4234</v>
      </c>
      <c r="G398" s="84">
        <v>1</v>
      </c>
      <c r="H398" s="84"/>
      <c r="I398" s="194">
        <v>44148</v>
      </c>
      <c r="J398" s="84" t="s">
        <v>4235</v>
      </c>
      <c r="K398" s="150" t="s">
        <v>4236</v>
      </c>
    </row>
    <row r="399" spans="1:11" s="337" customFormat="1" ht="15.75" customHeight="1">
      <c r="A399" s="83">
        <v>394</v>
      </c>
      <c r="B399" s="342" t="s">
        <v>4106</v>
      </c>
      <c r="C399" s="84" t="s">
        <v>4237</v>
      </c>
      <c r="D399" s="84" t="s">
        <v>2520</v>
      </c>
      <c r="E399" s="84" t="s">
        <v>2384</v>
      </c>
      <c r="F399" s="337" t="s">
        <v>4238</v>
      </c>
      <c r="G399" s="84">
        <v>2</v>
      </c>
      <c r="H399" s="84" t="s">
        <v>4051</v>
      </c>
      <c r="I399" s="194">
        <v>44145</v>
      </c>
      <c r="J399" s="84" t="s">
        <v>4239</v>
      </c>
      <c r="K399" s="150" t="s">
        <v>4240</v>
      </c>
    </row>
    <row r="400" spans="1:11" s="337" customFormat="1" ht="15.75" customHeight="1">
      <c r="A400" s="83">
        <v>395</v>
      </c>
      <c r="B400" s="342" t="s">
        <v>4108</v>
      </c>
      <c r="C400" s="84" t="s">
        <v>4241</v>
      </c>
      <c r="D400" s="84" t="s">
        <v>1516</v>
      </c>
      <c r="E400" s="84" t="s">
        <v>1523</v>
      </c>
      <c r="F400" s="337" t="s">
        <v>4242</v>
      </c>
      <c r="G400" s="84">
        <v>8</v>
      </c>
      <c r="H400" s="84" t="s">
        <v>4243</v>
      </c>
      <c r="I400" s="194">
        <v>44148</v>
      </c>
      <c r="J400" s="84" t="s">
        <v>4244</v>
      </c>
      <c r="K400" s="150" t="s">
        <v>4245</v>
      </c>
    </row>
    <row r="401" spans="1:11" s="337" customFormat="1" ht="15.75" customHeight="1">
      <c r="A401" s="83">
        <v>396</v>
      </c>
      <c r="B401" s="342" t="s">
        <v>4112</v>
      </c>
      <c r="C401" s="84" t="s">
        <v>1892</v>
      </c>
      <c r="D401" s="84" t="s">
        <v>1817</v>
      </c>
      <c r="E401" s="84" t="s">
        <v>4246</v>
      </c>
      <c r="F401" s="337" t="s">
        <v>4247</v>
      </c>
      <c r="G401" s="84">
        <v>1</v>
      </c>
      <c r="H401" s="84"/>
      <c r="I401" s="194"/>
      <c r="J401" s="84" t="s">
        <v>4248</v>
      </c>
      <c r="K401" s="150" t="s">
        <v>4249</v>
      </c>
    </row>
    <row r="402" spans="1:11" s="337" customFormat="1" ht="15" customHeight="1">
      <c r="A402" s="83">
        <v>397</v>
      </c>
      <c r="B402" s="83" t="s">
        <v>4114</v>
      </c>
      <c r="C402" s="84" t="s">
        <v>4250</v>
      </c>
      <c r="D402" s="84" t="s">
        <v>1516</v>
      </c>
      <c r="E402" s="84" t="s">
        <v>1523</v>
      </c>
      <c r="F402" s="337" t="s">
        <v>4251</v>
      </c>
      <c r="G402" s="84">
        <v>5</v>
      </c>
      <c r="H402" s="84" t="s">
        <v>4252</v>
      </c>
      <c r="I402" s="151">
        <v>44146</v>
      </c>
      <c r="J402" s="337" t="s">
        <v>4253</v>
      </c>
      <c r="K402" s="306" t="s">
        <v>4254</v>
      </c>
    </row>
    <row r="403" spans="1:11" s="337" customFormat="1" ht="15" customHeight="1">
      <c r="A403" s="83">
        <v>398</v>
      </c>
      <c r="B403" s="83" t="s">
        <v>4119</v>
      </c>
      <c r="C403" s="84" t="s">
        <v>4255</v>
      </c>
      <c r="D403" s="84" t="s">
        <v>2384</v>
      </c>
      <c r="E403" s="84" t="s">
        <v>4256</v>
      </c>
      <c r="F403" s="337" t="s">
        <v>4257</v>
      </c>
      <c r="G403" s="84">
        <v>1</v>
      </c>
      <c r="H403" s="84"/>
      <c r="I403" s="151">
        <v>44134</v>
      </c>
      <c r="J403" s="337" t="s">
        <v>4258</v>
      </c>
      <c r="K403" s="306" t="s">
        <v>4259</v>
      </c>
    </row>
    <row r="404" spans="1:11" s="337" customFormat="1" ht="15" customHeight="1">
      <c r="A404" s="83">
        <v>399</v>
      </c>
      <c r="B404" s="83" t="s">
        <v>4122</v>
      </c>
      <c r="C404" s="84" t="s">
        <v>4260</v>
      </c>
      <c r="D404" s="84" t="s">
        <v>2220</v>
      </c>
      <c r="E404" s="84" t="s">
        <v>2288</v>
      </c>
      <c r="F404" s="337" t="s">
        <v>4261</v>
      </c>
      <c r="G404" s="84">
        <v>26</v>
      </c>
      <c r="H404" s="84" t="s">
        <v>4262</v>
      </c>
      <c r="I404" s="151">
        <v>44138</v>
      </c>
      <c r="J404" s="337" t="s">
        <v>4263</v>
      </c>
      <c r="K404" s="306" t="s">
        <v>4264</v>
      </c>
    </row>
    <row r="405" spans="1:11" s="337" customFormat="1" ht="15" customHeight="1">
      <c r="A405" s="83">
        <v>400</v>
      </c>
      <c r="B405" s="83" t="s">
        <v>4125</v>
      </c>
      <c r="C405" s="84" t="s">
        <v>4265</v>
      </c>
      <c r="D405" s="84" t="s">
        <v>1632</v>
      </c>
      <c r="E405" s="84" t="s">
        <v>2163</v>
      </c>
      <c r="F405" s="337" t="s">
        <v>4266</v>
      </c>
      <c r="G405" s="84">
        <v>23</v>
      </c>
      <c r="H405" s="84" t="s">
        <v>4267</v>
      </c>
      <c r="I405" s="151">
        <v>44135</v>
      </c>
      <c r="J405" s="337" t="s">
        <v>4268</v>
      </c>
      <c r="K405" s="306" t="s">
        <v>4269</v>
      </c>
    </row>
    <row r="406" spans="1:11" s="337" customFormat="1" ht="15" customHeight="1">
      <c r="A406" s="83">
        <v>401</v>
      </c>
      <c r="B406" s="83" t="s">
        <v>4127</v>
      </c>
      <c r="C406" s="84" t="s">
        <v>4270</v>
      </c>
      <c r="D406" s="84" t="s">
        <v>1516</v>
      </c>
      <c r="E406" s="84" t="s">
        <v>1523</v>
      </c>
      <c r="F406" s="337" t="s">
        <v>4271</v>
      </c>
      <c r="G406" s="84">
        <v>32</v>
      </c>
      <c r="H406" s="84" t="s">
        <v>4272</v>
      </c>
      <c r="I406" s="151">
        <v>44158</v>
      </c>
      <c r="J406" s="337" t="s">
        <v>4273</v>
      </c>
      <c r="K406" s="306" t="s">
        <v>4274</v>
      </c>
    </row>
    <row r="407" spans="1:11" s="337" customFormat="1" ht="15" customHeight="1">
      <c r="A407" s="83">
        <v>402</v>
      </c>
      <c r="B407" s="83" t="s">
        <v>4129</v>
      </c>
      <c r="C407" s="84" t="s">
        <v>4275</v>
      </c>
      <c r="D407" s="84" t="s">
        <v>1626</v>
      </c>
      <c r="E407" s="84" t="s">
        <v>1627</v>
      </c>
      <c r="F407" s="84" t="s">
        <v>4276</v>
      </c>
      <c r="G407" s="84">
        <v>86</v>
      </c>
      <c r="H407" s="84" t="s">
        <v>4277</v>
      </c>
      <c r="I407" s="151">
        <v>44165</v>
      </c>
      <c r="J407" s="337" t="s">
        <v>4278</v>
      </c>
      <c r="K407" s="306" t="s">
        <v>4279</v>
      </c>
    </row>
    <row r="408" spans="1:11" s="337" customFormat="1" ht="15" customHeight="1">
      <c r="A408" s="83">
        <v>403</v>
      </c>
      <c r="B408" s="83" t="s">
        <v>4133</v>
      </c>
      <c r="C408" s="84" t="s">
        <v>4280</v>
      </c>
      <c r="D408" s="84" t="s">
        <v>1638</v>
      </c>
      <c r="E408" s="84" t="s">
        <v>2204</v>
      </c>
      <c r="F408" s="84" t="s">
        <v>4281</v>
      </c>
      <c r="G408" s="84">
        <v>1</v>
      </c>
      <c r="H408" s="84" t="s">
        <v>4282</v>
      </c>
      <c r="I408" s="151">
        <v>44166</v>
      </c>
      <c r="J408" s="337" t="s">
        <v>4283</v>
      </c>
      <c r="K408" s="306" t="s">
        <v>4284</v>
      </c>
    </row>
    <row r="409" spans="1:11" s="337" customFormat="1" ht="15" customHeight="1">
      <c r="A409" s="83">
        <v>404</v>
      </c>
      <c r="B409" s="83" t="s">
        <v>4027</v>
      </c>
      <c r="C409" s="84" t="s">
        <v>1932</v>
      </c>
      <c r="D409" s="84" t="s">
        <v>1817</v>
      </c>
      <c r="E409" s="84" t="s">
        <v>2609</v>
      </c>
      <c r="F409" s="84" t="s">
        <v>4285</v>
      </c>
      <c r="G409" s="84">
        <v>879</v>
      </c>
      <c r="H409" s="84" t="s">
        <v>4286</v>
      </c>
      <c r="I409" s="151">
        <v>44166</v>
      </c>
      <c r="J409" s="337" t="s">
        <v>4287</v>
      </c>
      <c r="K409" s="306" t="s">
        <v>4288</v>
      </c>
    </row>
    <row r="410" spans="1:11" s="337" customFormat="1" ht="15" customHeight="1">
      <c r="A410" s="83">
        <v>405</v>
      </c>
      <c r="B410" s="83" t="s">
        <v>4136</v>
      </c>
      <c r="C410" s="84" t="s">
        <v>4289</v>
      </c>
      <c r="D410" s="84" t="s">
        <v>1703</v>
      </c>
      <c r="E410" s="84" t="s">
        <v>2301</v>
      </c>
      <c r="F410" s="84" t="s">
        <v>4290</v>
      </c>
      <c r="G410" s="84">
        <v>1</v>
      </c>
      <c r="H410" s="84"/>
      <c r="I410" s="187" t="s">
        <v>4291</v>
      </c>
      <c r="J410" s="337" t="s">
        <v>4292</v>
      </c>
      <c r="K410" s="306" t="s">
        <v>4293</v>
      </c>
    </row>
    <row r="411" spans="1:11" s="337" customFormat="1" ht="15" customHeight="1">
      <c r="A411" s="83">
        <v>406</v>
      </c>
      <c r="B411" s="83" t="s">
        <v>4140</v>
      </c>
      <c r="C411" s="84" t="s">
        <v>1976</v>
      </c>
      <c r="D411" s="84" t="s">
        <v>1632</v>
      </c>
      <c r="E411" s="84" t="s">
        <v>4294</v>
      </c>
      <c r="F411" s="349" t="s">
        <v>4295</v>
      </c>
      <c r="G411" s="84">
        <v>1</v>
      </c>
      <c r="H411" s="84"/>
      <c r="I411" s="194" t="s">
        <v>4296</v>
      </c>
      <c r="J411" s="337" t="s">
        <v>4297</v>
      </c>
      <c r="K411" s="306" t="s">
        <v>4298</v>
      </c>
    </row>
    <row r="412" spans="1:11" s="337" customFormat="1" ht="15" customHeight="1">
      <c r="A412" s="83">
        <v>407</v>
      </c>
      <c r="B412" s="83" t="s">
        <v>4142</v>
      </c>
      <c r="C412" s="84" t="s">
        <v>2939</v>
      </c>
      <c r="D412" s="84" t="s">
        <v>4299</v>
      </c>
      <c r="E412" s="84" t="s">
        <v>4300</v>
      </c>
      <c r="F412" s="349" t="s">
        <v>4301</v>
      </c>
      <c r="G412" s="84">
        <v>185</v>
      </c>
      <c r="H412" s="84" t="s">
        <v>4302</v>
      </c>
      <c r="I412" s="194">
        <v>44167</v>
      </c>
      <c r="J412" s="337" t="s">
        <v>4303</v>
      </c>
      <c r="K412" s="306" t="s">
        <v>4304</v>
      </c>
    </row>
    <row r="413" spans="1:11" s="353" customFormat="1" ht="15" customHeight="1">
      <c r="A413" s="83">
        <v>408</v>
      </c>
      <c r="B413" s="83" t="s">
        <v>2924</v>
      </c>
      <c r="C413" s="84" t="s">
        <v>1847</v>
      </c>
      <c r="D413" s="84" t="s">
        <v>1632</v>
      </c>
      <c r="E413" s="84" t="s">
        <v>2926</v>
      </c>
      <c r="F413" s="349" t="s">
        <v>4308</v>
      </c>
      <c r="G413" s="84">
        <v>1</v>
      </c>
      <c r="H413" s="84"/>
      <c r="I413" s="194">
        <v>44168</v>
      </c>
      <c r="J413" s="353" t="s">
        <v>4309</v>
      </c>
      <c r="K413" s="306" t="s">
        <v>4310</v>
      </c>
    </row>
    <row r="414" spans="1:11" s="353" customFormat="1" ht="15" customHeight="1">
      <c r="A414" s="83">
        <v>409</v>
      </c>
      <c r="B414" s="83" t="s">
        <v>4320</v>
      </c>
      <c r="C414" s="84" t="s">
        <v>4321</v>
      </c>
      <c r="D414" s="84" t="s">
        <v>1655</v>
      </c>
      <c r="E414" s="84" t="s">
        <v>1857</v>
      </c>
      <c r="F414" s="349" t="s">
        <v>4322</v>
      </c>
      <c r="G414" s="84">
        <v>5</v>
      </c>
      <c r="H414" s="84" t="s">
        <v>3182</v>
      </c>
      <c r="I414" s="194">
        <v>44172</v>
      </c>
      <c r="J414" s="84" t="s">
        <v>4323</v>
      </c>
      <c r="K414" s="306" t="s">
        <v>4324</v>
      </c>
    </row>
    <row r="415" spans="1:11" s="353" customFormat="1" ht="15" customHeight="1">
      <c r="A415" s="83">
        <v>410</v>
      </c>
      <c r="B415" s="174" t="s">
        <v>4332</v>
      </c>
      <c r="C415" s="84" t="s">
        <v>4333</v>
      </c>
      <c r="D415" s="84" t="s">
        <v>4334</v>
      </c>
      <c r="E415" s="84"/>
      <c r="F415" s="353" t="s">
        <v>4337</v>
      </c>
      <c r="G415" s="84">
        <v>661</v>
      </c>
      <c r="H415" s="84" t="s">
        <v>4335</v>
      </c>
      <c r="I415" s="194"/>
      <c r="J415" s="349" t="s">
        <v>4336</v>
      </c>
      <c r="K415" s="306" t="s">
        <v>4338</v>
      </c>
    </row>
    <row r="416" spans="1:11" s="353" customFormat="1" ht="15" customHeight="1">
      <c r="A416" s="83">
        <v>411</v>
      </c>
      <c r="B416" s="342" t="s">
        <v>4340</v>
      </c>
      <c r="C416" s="84" t="s">
        <v>4341</v>
      </c>
      <c r="D416" s="84" t="s">
        <v>2851</v>
      </c>
      <c r="E416" s="84" t="s">
        <v>4342</v>
      </c>
      <c r="F416" s="353" t="s">
        <v>4343</v>
      </c>
      <c r="G416" s="84">
        <v>1</v>
      </c>
      <c r="H416" s="84" t="s">
        <v>4344</v>
      </c>
      <c r="I416" s="194">
        <v>44172</v>
      </c>
      <c r="J416" s="349" t="s">
        <v>4345</v>
      </c>
      <c r="K416" s="306" t="s">
        <v>4346</v>
      </c>
    </row>
    <row r="417" spans="1:11" s="353" customFormat="1" ht="15" customHeight="1">
      <c r="A417" s="83">
        <v>412</v>
      </c>
      <c r="B417" s="342" t="s">
        <v>4349</v>
      </c>
      <c r="C417" s="84" t="s">
        <v>4350</v>
      </c>
      <c r="D417" s="84" t="s">
        <v>1703</v>
      </c>
      <c r="E417" s="84" t="s">
        <v>2301</v>
      </c>
      <c r="F417" s="353" t="s">
        <v>4351</v>
      </c>
      <c r="G417" s="84"/>
      <c r="H417" s="84" t="s">
        <v>3725</v>
      </c>
      <c r="I417" s="194">
        <v>44138</v>
      </c>
      <c r="J417" s="349" t="s">
        <v>4352</v>
      </c>
      <c r="K417" s="306" t="s">
        <v>4353</v>
      </c>
    </row>
    <row r="418" spans="1:11" s="353" customFormat="1" ht="15" customHeight="1">
      <c r="A418" s="83">
        <v>413</v>
      </c>
      <c r="B418" s="342" t="s">
        <v>4357</v>
      </c>
      <c r="C418" s="84" t="s">
        <v>4358</v>
      </c>
      <c r="D418" s="84" t="s">
        <v>1516</v>
      </c>
      <c r="E418" s="84" t="s">
        <v>1523</v>
      </c>
      <c r="F418" s="353" t="s">
        <v>4359</v>
      </c>
      <c r="G418" s="84">
        <v>11</v>
      </c>
      <c r="H418" s="84" t="s">
        <v>4360</v>
      </c>
      <c r="I418" s="194">
        <v>44167</v>
      </c>
      <c r="J418" s="349" t="s">
        <v>4361</v>
      </c>
      <c r="K418" s="306" t="s">
        <v>4362</v>
      </c>
    </row>
    <row r="419" spans="1:11" s="353" customFormat="1" ht="15" customHeight="1">
      <c r="A419" s="83">
        <v>414</v>
      </c>
      <c r="B419" s="342" t="s">
        <v>4364</v>
      </c>
      <c r="C419" s="84" t="s">
        <v>1747</v>
      </c>
      <c r="D419" s="84" t="s">
        <v>1638</v>
      </c>
      <c r="E419" s="84" t="s">
        <v>1639</v>
      </c>
      <c r="F419" s="189" t="s">
        <v>4365</v>
      </c>
      <c r="G419" s="84">
        <v>60</v>
      </c>
      <c r="H419" s="84" t="s">
        <v>4366</v>
      </c>
      <c r="I419" s="194">
        <v>44177</v>
      </c>
      <c r="J419" s="349" t="s">
        <v>4367</v>
      </c>
      <c r="K419" s="306" t="s">
        <v>4368</v>
      </c>
    </row>
    <row r="420" spans="1:11" s="353" customFormat="1" ht="15" customHeight="1">
      <c r="A420" s="83">
        <v>415</v>
      </c>
      <c r="B420" s="342" t="s">
        <v>4375</v>
      </c>
      <c r="C420" s="84" t="s">
        <v>2552</v>
      </c>
      <c r="D420" s="84" t="s">
        <v>5198</v>
      </c>
      <c r="E420" s="84" t="s">
        <v>4376</v>
      </c>
      <c r="F420" s="189" t="s">
        <v>4377</v>
      </c>
      <c r="G420" s="84">
        <v>137</v>
      </c>
      <c r="H420" s="84" t="s">
        <v>4378</v>
      </c>
      <c r="I420" s="194">
        <v>44166</v>
      </c>
      <c r="J420" s="349" t="s">
        <v>4379</v>
      </c>
      <c r="K420" s="306" t="s">
        <v>4380</v>
      </c>
    </row>
    <row r="421" spans="1:11" s="353" customFormat="1" ht="15" customHeight="1">
      <c r="A421" s="83">
        <v>416</v>
      </c>
      <c r="B421" s="342" t="s">
        <v>4384</v>
      </c>
      <c r="C421" s="84" t="s">
        <v>4385</v>
      </c>
      <c r="D421" s="84" t="s">
        <v>1516</v>
      </c>
      <c r="E421" s="84" t="s">
        <v>1523</v>
      </c>
      <c r="F421" s="189" t="s">
        <v>4386</v>
      </c>
      <c r="G421" s="84">
        <v>22</v>
      </c>
      <c r="H421" s="84" t="s">
        <v>4387</v>
      </c>
      <c r="I421" s="194">
        <v>44174</v>
      </c>
      <c r="J421" s="349" t="s">
        <v>4388</v>
      </c>
      <c r="K421" s="306" t="s">
        <v>4389</v>
      </c>
    </row>
    <row r="422" spans="1:11" s="353" customFormat="1" ht="15" customHeight="1">
      <c r="A422" s="83">
        <v>417</v>
      </c>
      <c r="B422" s="342" t="s">
        <v>4393</v>
      </c>
      <c r="C422" s="84" t="s">
        <v>4394</v>
      </c>
      <c r="D422" s="84" t="s">
        <v>4395</v>
      </c>
      <c r="E422" s="84" t="s">
        <v>4396</v>
      </c>
      <c r="F422" s="189" t="s">
        <v>4397</v>
      </c>
      <c r="G422" s="84">
        <v>35</v>
      </c>
      <c r="H422" s="84" t="s">
        <v>4398</v>
      </c>
      <c r="I422" s="194">
        <v>44146</v>
      </c>
      <c r="J422" s="189" t="s">
        <v>4399</v>
      </c>
      <c r="K422" s="306" t="s">
        <v>4400</v>
      </c>
    </row>
    <row r="423" spans="1:11" s="353" customFormat="1" ht="15" customHeight="1">
      <c r="A423" s="83">
        <v>418</v>
      </c>
      <c r="B423" s="342" t="s">
        <v>4402</v>
      </c>
      <c r="C423" s="84" t="s">
        <v>2250</v>
      </c>
      <c r="D423" s="84" t="s">
        <v>2220</v>
      </c>
      <c r="E423" s="84" t="s">
        <v>3792</v>
      </c>
      <c r="F423" s="189" t="s">
        <v>4403</v>
      </c>
      <c r="G423" s="84">
        <v>25</v>
      </c>
      <c r="H423" s="84" t="s">
        <v>4404</v>
      </c>
      <c r="I423" s="194">
        <v>44175</v>
      </c>
      <c r="J423" s="189" t="s">
        <v>4405</v>
      </c>
      <c r="K423" s="306" t="s">
        <v>4406</v>
      </c>
    </row>
    <row r="424" spans="1:11" s="353" customFormat="1" ht="13">
      <c r="A424" s="83">
        <v>419</v>
      </c>
      <c r="B424" s="342" t="s">
        <v>4407</v>
      </c>
      <c r="C424" s="84" t="s">
        <v>4408</v>
      </c>
      <c r="D424" s="84" t="s">
        <v>1632</v>
      </c>
      <c r="E424" s="84" t="s">
        <v>4410</v>
      </c>
      <c r="F424" s="189" t="s">
        <v>4409</v>
      </c>
      <c r="G424" s="84">
        <v>1</v>
      </c>
      <c r="H424" s="84"/>
      <c r="I424" s="194">
        <v>44176</v>
      </c>
      <c r="J424" s="189" t="s">
        <v>4411</v>
      </c>
      <c r="K424" s="306" t="s">
        <v>4412</v>
      </c>
    </row>
    <row r="425" spans="1:11" s="353" customFormat="1" ht="13">
      <c r="A425" s="83">
        <v>420</v>
      </c>
      <c r="B425" s="342" t="s">
        <v>4417</v>
      </c>
      <c r="C425" s="84" t="s">
        <v>3845</v>
      </c>
      <c r="D425" s="84" t="s">
        <v>1817</v>
      </c>
      <c r="E425" s="84" t="s">
        <v>4418</v>
      </c>
      <c r="F425" s="189" t="s">
        <v>4419</v>
      </c>
      <c r="G425" s="84">
        <v>158</v>
      </c>
      <c r="H425" s="84" t="s">
        <v>4286</v>
      </c>
      <c r="I425" s="194">
        <v>44136</v>
      </c>
      <c r="J425" s="189" t="s">
        <v>4420</v>
      </c>
      <c r="K425" s="306" t="s">
        <v>4421</v>
      </c>
    </row>
    <row r="426" spans="1:11" s="353" customFormat="1" ht="13">
      <c r="A426" s="83">
        <v>421</v>
      </c>
      <c r="B426" s="342" t="s">
        <v>4422</v>
      </c>
      <c r="C426" s="84" t="s">
        <v>4423</v>
      </c>
      <c r="D426" s="84" t="s">
        <v>3916</v>
      </c>
      <c r="E426" s="84" t="s">
        <v>4424</v>
      </c>
      <c r="F426" s="189" t="s">
        <v>4425</v>
      </c>
      <c r="G426" s="84">
        <v>1</v>
      </c>
      <c r="H426" s="84"/>
      <c r="I426" s="194">
        <v>44175</v>
      </c>
      <c r="J426" s="189" t="s">
        <v>4426</v>
      </c>
      <c r="K426" s="306" t="s">
        <v>4427</v>
      </c>
    </row>
    <row r="427" spans="1:11" s="353" customFormat="1" ht="13">
      <c r="A427" s="83">
        <v>422</v>
      </c>
      <c r="B427" s="342" t="s">
        <v>4431</v>
      </c>
      <c r="C427" s="84" t="s">
        <v>2944</v>
      </c>
      <c r="D427" s="84" t="s">
        <v>2192</v>
      </c>
      <c r="E427" s="84"/>
      <c r="F427" s="189" t="s">
        <v>4432</v>
      </c>
      <c r="G427" s="84">
        <v>5183</v>
      </c>
      <c r="H427" s="84" t="s">
        <v>4433</v>
      </c>
      <c r="I427" s="194">
        <v>44180</v>
      </c>
      <c r="J427" s="189" t="s">
        <v>4434</v>
      </c>
      <c r="K427" s="306" t="s">
        <v>4435</v>
      </c>
    </row>
    <row r="428" spans="1:11" s="353" customFormat="1" ht="13">
      <c r="A428" s="83">
        <v>423</v>
      </c>
      <c r="B428" s="342" t="s">
        <v>4437</v>
      </c>
      <c r="C428" s="84" t="s">
        <v>4260</v>
      </c>
      <c r="D428" s="84" t="s">
        <v>2384</v>
      </c>
      <c r="E428" s="84" t="s">
        <v>2520</v>
      </c>
      <c r="F428" s="189" t="s">
        <v>4438</v>
      </c>
      <c r="G428" s="84">
        <v>1</v>
      </c>
      <c r="H428" s="186">
        <v>46113</v>
      </c>
      <c r="I428" s="194">
        <v>44130</v>
      </c>
      <c r="J428" s="189" t="s">
        <v>4439</v>
      </c>
      <c r="K428" s="306" t="s">
        <v>4440</v>
      </c>
    </row>
    <row r="429" spans="1:11" s="353" customFormat="1" ht="13">
      <c r="A429" s="83">
        <v>424</v>
      </c>
      <c r="B429" s="342" t="s">
        <v>4442</v>
      </c>
      <c r="C429" s="84" t="s">
        <v>4443</v>
      </c>
      <c r="D429" s="84" t="s">
        <v>2508</v>
      </c>
      <c r="E429" s="84" t="s">
        <v>2509</v>
      </c>
      <c r="F429" s="189" t="s">
        <v>4444</v>
      </c>
      <c r="G429" s="84">
        <v>1</v>
      </c>
      <c r="H429" s="186"/>
      <c r="I429" s="194">
        <v>44043</v>
      </c>
      <c r="J429" s="189" t="s">
        <v>4445</v>
      </c>
      <c r="K429" s="306" t="s">
        <v>4446</v>
      </c>
    </row>
    <row r="430" spans="1:11" s="353" customFormat="1" ht="13">
      <c r="A430" s="83">
        <v>425</v>
      </c>
      <c r="B430" s="342" t="s">
        <v>4457</v>
      </c>
      <c r="C430" s="84" t="s">
        <v>1892</v>
      </c>
      <c r="D430" s="84" t="s">
        <v>1655</v>
      </c>
      <c r="E430" s="84" t="s">
        <v>1948</v>
      </c>
      <c r="F430" s="189" t="s">
        <v>4453</v>
      </c>
      <c r="G430" s="84">
        <v>6</v>
      </c>
      <c r="H430" s="186" t="s">
        <v>4454</v>
      </c>
      <c r="I430" s="194">
        <v>44129</v>
      </c>
      <c r="J430" s="189" t="s">
        <v>4455</v>
      </c>
      <c r="K430" s="306" t="s">
        <v>4456</v>
      </c>
    </row>
    <row r="431" spans="1:11" s="353" customFormat="1" ht="13">
      <c r="A431" s="83">
        <v>426</v>
      </c>
      <c r="B431" s="342" t="s">
        <v>4464</v>
      </c>
      <c r="C431" s="84" t="s">
        <v>2335</v>
      </c>
      <c r="D431" s="84" t="s">
        <v>1632</v>
      </c>
      <c r="E431" s="84" t="s">
        <v>4465</v>
      </c>
      <c r="F431" s="189" t="s">
        <v>4466</v>
      </c>
      <c r="G431" s="84">
        <v>1</v>
      </c>
      <c r="H431" s="186"/>
      <c r="I431" s="194">
        <v>44063</v>
      </c>
      <c r="J431" s="189" t="s">
        <v>4467</v>
      </c>
      <c r="K431" s="306" t="s">
        <v>4468</v>
      </c>
    </row>
    <row r="432" spans="1:11" s="353" customFormat="1" ht="13">
      <c r="A432" s="83">
        <v>427</v>
      </c>
      <c r="B432" s="342" t="s">
        <v>4470</v>
      </c>
      <c r="C432" s="84" t="s">
        <v>4471</v>
      </c>
      <c r="D432" s="84" t="s">
        <v>1632</v>
      </c>
      <c r="E432" s="84" t="s">
        <v>1942</v>
      </c>
      <c r="F432" s="189" t="s">
        <v>4472</v>
      </c>
      <c r="G432" s="84">
        <v>1</v>
      </c>
      <c r="H432" s="186"/>
      <c r="I432" s="194">
        <v>44120</v>
      </c>
      <c r="J432" s="189" t="s">
        <v>4473</v>
      </c>
      <c r="K432" s="306" t="s">
        <v>4474</v>
      </c>
    </row>
    <row r="433" spans="1:11" s="353" customFormat="1" ht="13">
      <c r="A433" s="83">
        <v>428</v>
      </c>
      <c r="B433" s="342" t="s">
        <v>4475</v>
      </c>
      <c r="C433" s="84" t="s">
        <v>2995</v>
      </c>
      <c r="D433" s="84" t="s">
        <v>1703</v>
      </c>
      <c r="E433" s="84" t="s">
        <v>2305</v>
      </c>
      <c r="F433" s="189" t="s">
        <v>4477</v>
      </c>
      <c r="G433" s="84">
        <v>90</v>
      </c>
      <c r="H433" s="186" t="s">
        <v>4476</v>
      </c>
      <c r="I433" s="194">
        <v>44180</v>
      </c>
      <c r="J433" s="189" t="s">
        <v>4478</v>
      </c>
      <c r="K433" s="306" t="s">
        <v>4479</v>
      </c>
    </row>
    <row r="434" spans="1:11" s="353" customFormat="1" ht="13">
      <c r="A434" s="83">
        <v>429</v>
      </c>
      <c r="B434" s="342" t="s">
        <v>4481</v>
      </c>
      <c r="C434" s="84" t="s">
        <v>2685</v>
      </c>
      <c r="D434" s="84" t="s">
        <v>3673</v>
      </c>
      <c r="E434" s="84" t="s">
        <v>4482</v>
      </c>
      <c r="F434" s="189" t="s">
        <v>4483</v>
      </c>
      <c r="G434" s="84">
        <v>1</v>
      </c>
      <c r="H434" s="186"/>
      <c r="I434" s="194">
        <v>44184</v>
      </c>
      <c r="J434" s="189" t="s">
        <v>4484</v>
      </c>
      <c r="K434" s="306" t="s">
        <v>4485</v>
      </c>
    </row>
    <row r="435" spans="1:11" s="353" customFormat="1" ht="13">
      <c r="A435" s="83">
        <v>430</v>
      </c>
      <c r="B435" s="342" t="s">
        <v>4487</v>
      </c>
      <c r="C435" s="84" t="s">
        <v>4488</v>
      </c>
      <c r="D435" s="84" t="s">
        <v>1516</v>
      </c>
      <c r="E435" s="84" t="s">
        <v>4489</v>
      </c>
      <c r="F435" s="189" t="s">
        <v>4490</v>
      </c>
      <c r="G435" s="84">
        <v>1</v>
      </c>
      <c r="H435" s="186">
        <v>10959</v>
      </c>
      <c r="I435" s="194">
        <v>44171</v>
      </c>
      <c r="J435" s="189" t="s">
        <v>4491</v>
      </c>
      <c r="K435" s="306" t="s">
        <v>4492</v>
      </c>
    </row>
    <row r="436" spans="1:11" s="353" customFormat="1" ht="13">
      <c r="A436" s="83">
        <v>431</v>
      </c>
      <c r="B436" s="342" t="s">
        <v>4494</v>
      </c>
      <c r="C436" s="84" t="s">
        <v>1842</v>
      </c>
      <c r="D436" s="84" t="s">
        <v>2192</v>
      </c>
      <c r="E436" s="84" t="s">
        <v>2885</v>
      </c>
      <c r="F436" s="189" t="s">
        <v>4495</v>
      </c>
      <c r="G436" s="431">
        <v>7028</v>
      </c>
      <c r="H436" s="186" t="s">
        <v>4496</v>
      </c>
      <c r="I436" s="194">
        <v>44182</v>
      </c>
      <c r="J436" s="189" t="s">
        <v>4497</v>
      </c>
      <c r="K436" s="306" t="s">
        <v>4498</v>
      </c>
    </row>
    <row r="437" spans="1:11" s="353" customFormat="1" ht="13">
      <c r="A437" s="83">
        <v>432</v>
      </c>
      <c r="B437" s="342" t="s">
        <v>4500</v>
      </c>
      <c r="C437" s="84" t="s">
        <v>4501</v>
      </c>
      <c r="D437" s="84" t="s">
        <v>1817</v>
      </c>
      <c r="E437" s="84" t="s">
        <v>2609</v>
      </c>
      <c r="F437" s="189" t="s">
        <v>4502</v>
      </c>
      <c r="G437" s="431">
        <v>1</v>
      </c>
      <c r="H437" s="186"/>
      <c r="I437" s="194">
        <v>44186</v>
      </c>
      <c r="J437" s="189" t="s">
        <v>4503</v>
      </c>
      <c r="K437" s="306" t="s">
        <v>4504</v>
      </c>
    </row>
    <row r="438" spans="1:11" s="353" customFormat="1" ht="13">
      <c r="A438" s="83">
        <v>433</v>
      </c>
      <c r="B438" s="342" t="s">
        <v>4506</v>
      </c>
      <c r="C438" s="84" t="s">
        <v>4507</v>
      </c>
      <c r="D438" s="84" t="s">
        <v>4508</v>
      </c>
      <c r="E438" s="84" t="s">
        <v>4509</v>
      </c>
      <c r="F438" s="189" t="s">
        <v>4510</v>
      </c>
      <c r="G438" s="431">
        <v>1</v>
      </c>
      <c r="H438" s="186">
        <v>44287</v>
      </c>
      <c r="I438" s="194">
        <v>44181</v>
      </c>
      <c r="J438" s="189" t="s">
        <v>4511</v>
      </c>
      <c r="K438" s="306" t="s">
        <v>4512</v>
      </c>
    </row>
    <row r="439" spans="1:11" s="353" customFormat="1" ht="13">
      <c r="A439" s="83">
        <v>434</v>
      </c>
      <c r="B439" s="342" t="s">
        <v>4514</v>
      </c>
      <c r="C439" s="84" t="s">
        <v>4515</v>
      </c>
      <c r="D439" s="84" t="s">
        <v>1632</v>
      </c>
      <c r="E439" s="84" t="s">
        <v>4516</v>
      </c>
      <c r="F439" s="84" t="s">
        <v>4517</v>
      </c>
      <c r="G439" s="431">
        <v>1</v>
      </c>
      <c r="H439" s="186"/>
      <c r="I439" s="187" t="s">
        <v>4520</v>
      </c>
      <c r="J439" s="189" t="s">
        <v>4518</v>
      </c>
      <c r="K439" s="306" t="s">
        <v>4519</v>
      </c>
    </row>
    <row r="440" spans="1:11" s="353" customFormat="1" ht="13">
      <c r="A440" s="83">
        <v>435</v>
      </c>
      <c r="B440" s="342" t="s">
        <v>4534</v>
      </c>
      <c r="C440" s="84" t="s">
        <v>1581</v>
      </c>
      <c r="D440" s="84" t="s">
        <v>1632</v>
      </c>
      <c r="E440" s="84" t="s">
        <v>1726</v>
      </c>
      <c r="F440" s="84" t="s">
        <v>4529</v>
      </c>
      <c r="G440" s="431">
        <v>100</v>
      </c>
      <c r="H440" s="186" t="s">
        <v>4530</v>
      </c>
      <c r="I440" s="187" t="s">
        <v>4531</v>
      </c>
      <c r="J440" s="189" t="s">
        <v>4532</v>
      </c>
      <c r="K440" s="306" t="s">
        <v>4533</v>
      </c>
    </row>
    <row r="441" spans="1:11" s="353" customFormat="1" ht="13">
      <c r="A441" s="83">
        <v>436</v>
      </c>
      <c r="B441" s="342" t="s">
        <v>4535</v>
      </c>
      <c r="C441" s="84" t="s">
        <v>2715</v>
      </c>
      <c r="D441" s="84" t="s">
        <v>4536</v>
      </c>
      <c r="E441" s="84" t="s">
        <v>4537</v>
      </c>
      <c r="F441" s="84" t="s">
        <v>4538</v>
      </c>
      <c r="G441" s="431">
        <v>1</v>
      </c>
      <c r="H441" s="186"/>
      <c r="I441" s="187" t="s">
        <v>4539</v>
      </c>
      <c r="J441" s="189" t="s">
        <v>4540</v>
      </c>
      <c r="K441" s="306" t="s">
        <v>4541</v>
      </c>
    </row>
    <row r="442" spans="1:11" s="353" customFormat="1" ht="13">
      <c r="A442" s="83">
        <v>437</v>
      </c>
      <c r="B442" s="342" t="s">
        <v>4542</v>
      </c>
      <c r="C442" s="84" t="s">
        <v>4543</v>
      </c>
      <c r="D442" s="84" t="s">
        <v>1632</v>
      </c>
      <c r="E442" s="84" t="s">
        <v>2908</v>
      </c>
      <c r="F442" s="84" t="s">
        <v>4544</v>
      </c>
      <c r="G442" s="431">
        <v>46</v>
      </c>
      <c r="H442" s="186" t="s">
        <v>4545</v>
      </c>
      <c r="I442" s="187" t="s">
        <v>4428</v>
      </c>
      <c r="J442" s="189" t="s">
        <v>4546</v>
      </c>
      <c r="K442" s="306" t="s">
        <v>4547</v>
      </c>
    </row>
    <row r="443" spans="1:11" s="362" customFormat="1" ht="13">
      <c r="A443" s="83">
        <v>438</v>
      </c>
      <c r="B443" s="342" t="s">
        <v>4548</v>
      </c>
      <c r="C443" s="84" t="s">
        <v>1847</v>
      </c>
      <c r="D443" s="84" t="s">
        <v>1632</v>
      </c>
      <c r="E443" s="84" t="s">
        <v>4594</v>
      </c>
      <c r="F443" s="349" t="s">
        <v>4595</v>
      </c>
      <c r="G443" s="431">
        <v>1</v>
      </c>
      <c r="H443" s="186"/>
      <c r="I443" s="187" t="s">
        <v>4549</v>
      </c>
      <c r="J443" s="189" t="s">
        <v>4596</v>
      </c>
      <c r="K443" s="306" t="s">
        <v>4597</v>
      </c>
    </row>
    <row r="444" spans="1:11" s="362" customFormat="1" ht="13">
      <c r="A444" s="83">
        <v>439</v>
      </c>
      <c r="B444" s="342" t="s">
        <v>4552</v>
      </c>
      <c r="C444" s="84" t="s">
        <v>3994</v>
      </c>
      <c r="D444" s="84" t="s">
        <v>1632</v>
      </c>
      <c r="E444" s="84" t="s">
        <v>2172</v>
      </c>
      <c r="F444" s="349" t="s">
        <v>4598</v>
      </c>
      <c r="G444" s="431">
        <v>64</v>
      </c>
      <c r="H444" s="186" t="s">
        <v>4599</v>
      </c>
      <c r="I444" s="187" t="s">
        <v>4549</v>
      </c>
      <c r="J444" s="189" t="s">
        <v>4600</v>
      </c>
      <c r="K444" s="306" t="s">
        <v>4601</v>
      </c>
    </row>
    <row r="445" spans="1:11" s="362" customFormat="1" ht="13">
      <c r="A445" s="83">
        <v>440</v>
      </c>
      <c r="B445" s="342" t="s">
        <v>4556</v>
      </c>
      <c r="C445" s="84" t="s">
        <v>4602</v>
      </c>
      <c r="D445" s="84" t="s">
        <v>1817</v>
      </c>
      <c r="E445" s="84" t="s">
        <v>1818</v>
      </c>
      <c r="F445" s="349" t="s">
        <v>4603</v>
      </c>
      <c r="G445" s="431">
        <v>57</v>
      </c>
      <c r="H445" s="186" t="s">
        <v>4604</v>
      </c>
      <c r="I445" s="187" t="s">
        <v>4557</v>
      </c>
      <c r="J445" s="189" t="s">
        <v>4605</v>
      </c>
      <c r="K445" s="306" t="s">
        <v>4606</v>
      </c>
    </row>
    <row r="446" spans="1:11" s="362" customFormat="1" ht="13">
      <c r="A446" s="83">
        <v>441</v>
      </c>
      <c r="B446" s="342" t="s">
        <v>4560</v>
      </c>
      <c r="C446" s="84" t="s">
        <v>4607</v>
      </c>
      <c r="D446" s="84" t="s">
        <v>1691</v>
      </c>
      <c r="E446" s="84" t="s">
        <v>4608</v>
      </c>
      <c r="F446" s="189" t="s">
        <v>4609</v>
      </c>
      <c r="G446" s="431">
        <v>3</v>
      </c>
      <c r="H446" s="186"/>
      <c r="I446" s="187"/>
      <c r="J446" s="189" t="s">
        <v>4610</v>
      </c>
      <c r="K446" s="306" t="s">
        <v>4611</v>
      </c>
    </row>
    <row r="447" spans="1:11" s="362" customFormat="1" ht="13">
      <c r="A447" s="83">
        <v>442</v>
      </c>
      <c r="B447" s="342" t="s">
        <v>4563</v>
      </c>
      <c r="C447" s="84" t="s">
        <v>1953</v>
      </c>
      <c r="D447" s="84" t="s">
        <v>1632</v>
      </c>
      <c r="E447" s="84" t="s">
        <v>2414</v>
      </c>
      <c r="F447" s="189" t="s">
        <v>4612</v>
      </c>
      <c r="G447" s="431">
        <v>594</v>
      </c>
      <c r="H447" s="186" t="s">
        <v>4613</v>
      </c>
      <c r="I447" s="187" t="s">
        <v>4614</v>
      </c>
      <c r="J447" s="189" t="s">
        <v>4615</v>
      </c>
      <c r="K447" s="306" t="s">
        <v>4616</v>
      </c>
    </row>
    <row r="448" spans="1:11" s="362" customFormat="1" ht="13">
      <c r="A448" s="83">
        <v>443</v>
      </c>
      <c r="B448" s="342" t="s">
        <v>4568</v>
      </c>
      <c r="C448" s="84" t="s">
        <v>4617</v>
      </c>
      <c r="D448" s="84" t="s">
        <v>1632</v>
      </c>
      <c r="E448" s="84" t="s">
        <v>4618</v>
      </c>
      <c r="F448" s="26" t="s">
        <v>4619</v>
      </c>
      <c r="G448" s="431">
        <v>49</v>
      </c>
      <c r="H448" s="186" t="s">
        <v>4620</v>
      </c>
      <c r="I448" s="187" t="s">
        <v>4569</v>
      </c>
      <c r="J448" s="189" t="s">
        <v>4621</v>
      </c>
      <c r="K448" s="306" t="s">
        <v>4622</v>
      </c>
    </row>
    <row r="449" spans="1:11" s="362" customFormat="1" ht="13">
      <c r="A449" s="83">
        <v>444</v>
      </c>
      <c r="B449" s="342" t="s">
        <v>4570</v>
      </c>
      <c r="C449" s="84" t="s">
        <v>4350</v>
      </c>
      <c r="D449" s="84" t="s">
        <v>2384</v>
      </c>
      <c r="E449" s="84" t="s">
        <v>2520</v>
      </c>
      <c r="F449" s="26" t="s">
        <v>4623</v>
      </c>
      <c r="G449" s="431">
        <v>2475</v>
      </c>
      <c r="H449" s="186" t="s">
        <v>4624</v>
      </c>
      <c r="I449" s="187" t="s">
        <v>4571</v>
      </c>
      <c r="J449" s="189" t="s">
        <v>4625</v>
      </c>
      <c r="K449" s="306" t="s">
        <v>4626</v>
      </c>
    </row>
    <row r="450" spans="1:11" s="362" customFormat="1" ht="13">
      <c r="A450" s="83">
        <v>445</v>
      </c>
      <c r="B450" s="342" t="s">
        <v>4573</v>
      </c>
      <c r="C450" s="84" t="s">
        <v>2024</v>
      </c>
      <c r="D450" s="84" t="s">
        <v>3540</v>
      </c>
      <c r="E450" s="84" t="s">
        <v>3541</v>
      </c>
      <c r="F450" s="26" t="s">
        <v>4627</v>
      </c>
      <c r="G450" s="431">
        <v>1</v>
      </c>
      <c r="H450" s="186"/>
      <c r="I450" s="187"/>
      <c r="J450" s="189" t="s">
        <v>4628</v>
      </c>
      <c r="K450" s="306" t="s">
        <v>4629</v>
      </c>
    </row>
    <row r="451" spans="1:11" s="371" customFormat="1" ht="13">
      <c r="A451" s="83">
        <v>446</v>
      </c>
      <c r="B451" s="83" t="s">
        <v>4646</v>
      </c>
      <c r="C451" s="84" t="s">
        <v>2167</v>
      </c>
      <c r="D451" s="84" t="s">
        <v>1632</v>
      </c>
      <c r="E451" s="84" t="s">
        <v>2908</v>
      </c>
      <c r="F451" s="84" t="s">
        <v>4648</v>
      </c>
      <c r="G451" s="429">
        <v>131</v>
      </c>
      <c r="H451" s="84" t="s">
        <v>4649</v>
      </c>
      <c r="I451" s="572">
        <v>43992</v>
      </c>
      <c r="J451" s="84" t="s">
        <v>4650</v>
      </c>
      <c r="K451" s="150" t="s">
        <v>4651</v>
      </c>
    </row>
    <row r="452" spans="1:11" s="362" customFormat="1" ht="13">
      <c r="A452" s="83">
        <v>447</v>
      </c>
      <c r="B452" s="342" t="s">
        <v>406</v>
      </c>
      <c r="C452" s="84" t="s">
        <v>4631</v>
      </c>
      <c r="D452" s="84" t="s">
        <v>1516</v>
      </c>
      <c r="E452" s="84" t="s">
        <v>2674</v>
      </c>
      <c r="F452" s="26" t="s">
        <v>4632</v>
      </c>
      <c r="G452" s="431">
        <v>103</v>
      </c>
      <c r="H452" s="186" t="s">
        <v>4633</v>
      </c>
      <c r="I452" s="187" t="s">
        <v>4578</v>
      </c>
      <c r="J452" s="189" t="s">
        <v>4634</v>
      </c>
      <c r="K452" s="306" t="s">
        <v>4635</v>
      </c>
    </row>
    <row r="453" spans="1:11" s="362" customFormat="1" ht="13">
      <c r="A453" s="83">
        <v>448</v>
      </c>
      <c r="B453" s="342" t="s">
        <v>4579</v>
      </c>
      <c r="C453" s="84" t="s">
        <v>3994</v>
      </c>
      <c r="D453" s="84" t="s">
        <v>1632</v>
      </c>
      <c r="E453" s="84" t="s">
        <v>2356</v>
      </c>
      <c r="F453" s="26" t="s">
        <v>4636</v>
      </c>
      <c r="G453" s="431">
        <v>30</v>
      </c>
      <c r="H453" s="186" t="s">
        <v>4637</v>
      </c>
      <c r="I453" s="187" t="s">
        <v>4580</v>
      </c>
      <c r="J453" s="189" t="s">
        <v>4638</v>
      </c>
      <c r="K453" s="306" t="s">
        <v>4639</v>
      </c>
    </row>
    <row r="454" spans="1:11" s="362" customFormat="1" ht="13">
      <c r="A454" s="83">
        <v>449</v>
      </c>
      <c r="B454" s="342" t="s">
        <v>4581</v>
      </c>
      <c r="C454" s="84" t="s">
        <v>2944</v>
      </c>
      <c r="D454" s="84" t="s">
        <v>1988</v>
      </c>
      <c r="E454" s="84" t="s">
        <v>4640</v>
      </c>
      <c r="F454" s="26" t="s">
        <v>4641</v>
      </c>
      <c r="G454" s="431">
        <v>13</v>
      </c>
      <c r="H454" s="186" t="s">
        <v>4642</v>
      </c>
      <c r="I454" s="187" t="s">
        <v>4582</v>
      </c>
      <c r="J454" s="189" t="s">
        <v>4643</v>
      </c>
      <c r="K454" s="306" t="s">
        <v>4644</v>
      </c>
    </row>
    <row r="455" spans="1:11" s="371" customFormat="1" ht="13">
      <c r="A455" s="83">
        <v>450</v>
      </c>
      <c r="B455" s="83" t="s">
        <v>4654</v>
      </c>
      <c r="C455" s="84" t="s">
        <v>4655</v>
      </c>
      <c r="D455" s="84" t="s">
        <v>4656</v>
      </c>
      <c r="F455" s="84" t="s">
        <v>4657</v>
      </c>
      <c r="G455" s="429">
        <v>15</v>
      </c>
      <c r="H455" s="84" t="s">
        <v>4658</v>
      </c>
      <c r="I455" s="572">
        <v>44104</v>
      </c>
      <c r="J455" s="371" t="s">
        <v>4659</v>
      </c>
      <c r="K455" s="150" t="s">
        <v>4660</v>
      </c>
    </row>
    <row r="456" spans="1:11" s="371" customFormat="1" ht="13">
      <c r="A456" s="83">
        <v>451</v>
      </c>
      <c r="B456" s="83" t="s">
        <v>4702</v>
      </c>
      <c r="C456" s="84" t="s">
        <v>2491</v>
      </c>
      <c r="D456" s="84" t="s">
        <v>1881</v>
      </c>
      <c r="E456" s="84" t="s">
        <v>2562</v>
      </c>
      <c r="F456" s="84" t="s">
        <v>4703</v>
      </c>
      <c r="G456" s="429">
        <v>1</v>
      </c>
      <c r="H456" s="84" t="s">
        <v>4704</v>
      </c>
      <c r="I456" s="187" t="s">
        <v>4705</v>
      </c>
      <c r="J456" s="371" t="s">
        <v>4706</v>
      </c>
      <c r="K456" s="150" t="s">
        <v>4707</v>
      </c>
    </row>
    <row r="457" spans="1:11" s="371" customFormat="1" ht="13">
      <c r="A457" s="83">
        <v>452</v>
      </c>
      <c r="B457" s="83" t="s">
        <v>4716</v>
      </c>
      <c r="C457" s="84" t="s">
        <v>4717</v>
      </c>
      <c r="D457" s="84" t="s">
        <v>4718</v>
      </c>
      <c r="E457" s="84"/>
      <c r="F457" s="84" t="s">
        <v>4719</v>
      </c>
      <c r="G457" s="429">
        <v>16</v>
      </c>
      <c r="H457" s="84" t="s">
        <v>4720</v>
      </c>
      <c r="I457" s="187" t="s">
        <v>4721</v>
      </c>
      <c r="J457" s="189" t="s">
        <v>4722</v>
      </c>
      <c r="K457" s="150" t="s">
        <v>4723</v>
      </c>
    </row>
    <row r="458" spans="1:11" s="371" customFormat="1" ht="13">
      <c r="A458" s="83">
        <v>453</v>
      </c>
      <c r="B458" s="83" t="s">
        <v>4726</v>
      </c>
      <c r="C458" s="84" t="s">
        <v>4727</v>
      </c>
      <c r="D458" s="84" t="s">
        <v>1516</v>
      </c>
      <c r="E458" s="84" t="s">
        <v>1523</v>
      </c>
      <c r="F458" s="84" t="s">
        <v>4728</v>
      </c>
      <c r="G458" s="429">
        <v>11</v>
      </c>
      <c r="H458" s="84" t="s">
        <v>4729</v>
      </c>
      <c r="I458" s="187" t="s">
        <v>4730</v>
      </c>
      <c r="J458" s="189" t="s">
        <v>4361</v>
      </c>
      <c r="K458" s="150" t="s">
        <v>4731</v>
      </c>
    </row>
    <row r="459" spans="1:11" s="371" customFormat="1" ht="13">
      <c r="A459" s="83">
        <v>454</v>
      </c>
      <c r="B459" s="83" t="s">
        <v>417</v>
      </c>
      <c r="C459" s="84" t="s">
        <v>4408</v>
      </c>
      <c r="D459" s="84" t="s">
        <v>2403</v>
      </c>
      <c r="E459" s="84" t="s">
        <v>2340</v>
      </c>
      <c r="F459" s="84" t="s">
        <v>4732</v>
      </c>
      <c r="G459" s="429">
        <v>1</v>
      </c>
      <c r="H459" s="194"/>
      <c r="I459" s="194">
        <v>44191</v>
      </c>
      <c r="J459" s="189" t="s">
        <v>4733</v>
      </c>
      <c r="K459" s="150" t="s">
        <v>4734</v>
      </c>
    </row>
    <row r="460" spans="1:11" s="371" customFormat="1" ht="13">
      <c r="A460" s="83">
        <v>455</v>
      </c>
      <c r="B460" s="83" t="s">
        <v>4740</v>
      </c>
      <c r="C460" s="84" t="s">
        <v>4741</v>
      </c>
      <c r="D460" s="84" t="s">
        <v>1655</v>
      </c>
      <c r="E460" s="84" t="s">
        <v>4742</v>
      </c>
      <c r="F460" s="84" t="s">
        <v>4743</v>
      </c>
      <c r="G460" s="429">
        <v>1</v>
      </c>
      <c r="H460" s="194"/>
      <c r="I460" s="194">
        <v>44130</v>
      </c>
      <c r="J460" s="189" t="s">
        <v>4744</v>
      </c>
      <c r="K460" s="150" t="s">
        <v>4745</v>
      </c>
    </row>
    <row r="461" spans="1:11" s="371" customFormat="1" ht="13">
      <c r="A461" s="83">
        <v>456</v>
      </c>
      <c r="B461" s="83" t="s">
        <v>4027</v>
      </c>
      <c r="C461" s="84" t="s">
        <v>4748</v>
      </c>
      <c r="D461" s="84" t="s">
        <v>1817</v>
      </c>
      <c r="E461" s="84" t="s">
        <v>2609</v>
      </c>
      <c r="F461" s="84" t="s">
        <v>4750</v>
      </c>
      <c r="G461" s="429">
        <v>1</v>
      </c>
      <c r="H461" s="194"/>
      <c r="I461" s="194">
        <v>44176</v>
      </c>
      <c r="J461" s="84" t="s">
        <v>4749</v>
      </c>
      <c r="K461" s="150" t="s">
        <v>4751</v>
      </c>
    </row>
    <row r="462" spans="1:11" ht="15.75" customHeight="1">
      <c r="A462" s="83">
        <v>457</v>
      </c>
      <c r="B462" s="83" t="s">
        <v>4755</v>
      </c>
      <c r="C462" s="84" t="s">
        <v>4759</v>
      </c>
      <c r="D462" s="84" t="s">
        <v>2220</v>
      </c>
      <c r="E462" s="84" t="s">
        <v>4757</v>
      </c>
      <c r="F462" s="84" t="s">
        <v>4756</v>
      </c>
      <c r="G462" s="429">
        <v>34</v>
      </c>
      <c r="H462" s="84" t="s">
        <v>4758</v>
      </c>
      <c r="I462" s="156">
        <v>44075</v>
      </c>
      <c r="J462" t="s">
        <v>4754</v>
      </c>
      <c r="K462" s="150" t="s">
        <v>4760</v>
      </c>
    </row>
    <row r="463" spans="1:11" s="382" customFormat="1" ht="15.75" customHeight="1">
      <c r="A463" s="83">
        <v>458</v>
      </c>
      <c r="B463" s="83" t="s">
        <v>4770</v>
      </c>
      <c r="C463" s="84" t="s">
        <v>4766</v>
      </c>
      <c r="D463" s="84" t="s">
        <v>1817</v>
      </c>
      <c r="E463" s="84" t="s">
        <v>4768</v>
      </c>
      <c r="F463" s="382" t="s">
        <v>4767</v>
      </c>
      <c r="G463" s="429">
        <v>12</v>
      </c>
      <c r="H463" s="189" t="s">
        <v>4763</v>
      </c>
      <c r="I463" s="156">
        <v>44075</v>
      </c>
      <c r="J463" s="189" t="s">
        <v>4764</v>
      </c>
      <c r="K463" s="306" t="s">
        <v>4765</v>
      </c>
    </row>
    <row r="464" spans="1:11" s="382" customFormat="1" ht="15.75" customHeight="1">
      <c r="A464" s="83">
        <v>459</v>
      </c>
      <c r="B464" s="83" t="s">
        <v>35</v>
      </c>
      <c r="C464" s="84" t="s">
        <v>4774</v>
      </c>
      <c r="D464" s="84" t="s">
        <v>1516</v>
      </c>
      <c r="E464" s="84" t="s">
        <v>1523</v>
      </c>
      <c r="F464" s="84" t="s">
        <v>4775</v>
      </c>
      <c r="G464" s="429">
        <v>26</v>
      </c>
      <c r="H464" s="84" t="s">
        <v>4777</v>
      </c>
      <c r="I464" s="84" t="s">
        <v>4776</v>
      </c>
      <c r="J464" s="189" t="s">
        <v>4772</v>
      </c>
      <c r="K464" s="150" t="s">
        <v>4773</v>
      </c>
    </row>
    <row r="465" spans="1:11" s="382" customFormat="1" ht="15.75" customHeight="1">
      <c r="A465" s="83">
        <v>460</v>
      </c>
      <c r="B465" s="83" t="s">
        <v>4784</v>
      </c>
      <c r="C465" s="84" t="s">
        <v>4786</v>
      </c>
      <c r="D465" s="84" t="s">
        <v>1516</v>
      </c>
      <c r="E465" s="84" t="s">
        <v>1523</v>
      </c>
      <c r="F465" s="84" t="s">
        <v>1661</v>
      </c>
      <c r="G465" s="429">
        <v>13</v>
      </c>
      <c r="H465" s="84" t="s">
        <v>4789</v>
      </c>
      <c r="I465" s="84" t="s">
        <v>4790</v>
      </c>
      <c r="J465" s="189" t="s">
        <v>4785</v>
      </c>
      <c r="K465" s="150" t="s">
        <v>4787</v>
      </c>
    </row>
    <row r="466" spans="1:11" s="382" customFormat="1" ht="15.75" customHeight="1">
      <c r="A466" s="83">
        <v>461</v>
      </c>
      <c r="B466" s="83" t="s">
        <v>4792</v>
      </c>
      <c r="C466" s="84" t="s">
        <v>4797</v>
      </c>
      <c r="D466" s="84" t="s">
        <v>1632</v>
      </c>
      <c r="E466" s="84" t="s">
        <v>2908</v>
      </c>
      <c r="F466" s="84" t="s">
        <v>4793</v>
      </c>
      <c r="G466" s="429">
        <v>74</v>
      </c>
      <c r="H466" s="84"/>
      <c r="I466" s="194">
        <v>43841</v>
      </c>
      <c r="J466" s="189" t="s">
        <v>4794</v>
      </c>
      <c r="K466" s="150" t="s">
        <v>4795</v>
      </c>
    </row>
    <row r="467" spans="1:11" s="389" customFormat="1" ht="15.75" customHeight="1">
      <c r="A467" s="83">
        <v>462</v>
      </c>
      <c r="B467" s="83" t="s">
        <v>4802</v>
      </c>
      <c r="C467" s="84" t="s">
        <v>4803</v>
      </c>
      <c r="D467" s="84" t="s">
        <v>1703</v>
      </c>
      <c r="E467" s="84" t="s">
        <v>4805</v>
      </c>
      <c r="F467" s="84" t="s">
        <v>4804</v>
      </c>
      <c r="G467" s="429">
        <v>1</v>
      </c>
      <c r="H467" s="84" t="s">
        <v>4806</v>
      </c>
      <c r="I467" s="194">
        <v>44135</v>
      </c>
      <c r="J467" s="189" t="s">
        <v>4807</v>
      </c>
      <c r="K467" s="150" t="s">
        <v>4808</v>
      </c>
    </row>
    <row r="468" spans="1:11" s="389" customFormat="1" ht="15.75" customHeight="1">
      <c r="A468" s="83">
        <v>463</v>
      </c>
      <c r="B468" s="83" t="s">
        <v>4810</v>
      </c>
      <c r="C468" s="84" t="s">
        <v>4811</v>
      </c>
      <c r="D468" s="84" t="s">
        <v>1632</v>
      </c>
      <c r="E468" s="84" t="s">
        <v>3467</v>
      </c>
      <c r="F468" s="84" t="s">
        <v>4812</v>
      </c>
      <c r="G468" s="429">
        <v>1</v>
      </c>
      <c r="H468" s="84"/>
      <c r="I468" s="194">
        <v>44200</v>
      </c>
      <c r="J468" s="189" t="s">
        <v>4813</v>
      </c>
      <c r="K468" s="150" t="s">
        <v>4814</v>
      </c>
    </row>
    <row r="469" spans="1:11" s="389" customFormat="1" ht="15.75" customHeight="1">
      <c r="A469" s="83">
        <v>464</v>
      </c>
      <c r="B469" s="83" t="s">
        <v>4820</v>
      </c>
      <c r="C469" s="84" t="s">
        <v>2634</v>
      </c>
      <c r="D469" s="84" t="s">
        <v>1655</v>
      </c>
      <c r="E469" s="84" t="s">
        <v>4822</v>
      </c>
      <c r="F469" s="84" t="s">
        <v>4821</v>
      </c>
      <c r="G469" s="429">
        <v>145</v>
      </c>
      <c r="H469" s="84" t="s">
        <v>4823</v>
      </c>
      <c r="I469" s="194">
        <v>44199</v>
      </c>
      <c r="J469" s="189" t="s">
        <v>4824</v>
      </c>
      <c r="K469" s="150" t="s">
        <v>4825</v>
      </c>
    </row>
    <row r="470" spans="1:11" ht="15.75" customHeight="1">
      <c r="A470" s="83">
        <v>465</v>
      </c>
      <c r="B470" s="83" t="s">
        <v>4830</v>
      </c>
      <c r="C470" s="84" t="s">
        <v>4831</v>
      </c>
      <c r="D470" s="84" t="s">
        <v>1691</v>
      </c>
      <c r="E470" s="84" t="s">
        <v>1692</v>
      </c>
      <c r="F470" s="394" t="s">
        <v>4832</v>
      </c>
      <c r="G470" s="429">
        <v>114</v>
      </c>
      <c r="H470" s="84" t="s">
        <v>4833</v>
      </c>
      <c r="I470" s="151">
        <v>44186</v>
      </c>
      <c r="J470" s="394" t="s">
        <v>4834</v>
      </c>
      <c r="K470" s="394" t="s">
        <v>4835</v>
      </c>
    </row>
    <row r="471" spans="1:11" s="394" customFormat="1" ht="15.75" customHeight="1">
      <c r="A471" s="83">
        <v>466</v>
      </c>
      <c r="B471" s="83" t="s">
        <v>4838</v>
      </c>
      <c r="C471" s="84" t="s">
        <v>4839</v>
      </c>
      <c r="D471" s="84" t="s">
        <v>1817</v>
      </c>
      <c r="E471" s="84" t="s">
        <v>4246</v>
      </c>
      <c r="F471" s="189" t="s">
        <v>4840</v>
      </c>
      <c r="G471" s="429">
        <v>1</v>
      </c>
      <c r="H471" s="84"/>
      <c r="I471" s="151">
        <v>44183</v>
      </c>
      <c r="J471" s="189" t="s">
        <v>4841</v>
      </c>
      <c r="K471" s="394" t="s">
        <v>4842</v>
      </c>
    </row>
    <row r="472" spans="1:11" s="394" customFormat="1" ht="15.75" customHeight="1">
      <c r="A472" s="83">
        <v>467</v>
      </c>
      <c r="B472" s="83" t="s">
        <v>4846</v>
      </c>
      <c r="C472" s="84" t="s">
        <v>4847</v>
      </c>
      <c r="D472" s="84" t="s">
        <v>3740</v>
      </c>
      <c r="E472" s="84" t="s">
        <v>3741</v>
      </c>
      <c r="F472" s="189" t="s">
        <v>4848</v>
      </c>
      <c r="G472" s="429">
        <v>20</v>
      </c>
      <c r="H472" s="84" t="s">
        <v>4849</v>
      </c>
      <c r="I472" s="151">
        <v>44192</v>
      </c>
      <c r="J472" s="189" t="s">
        <v>4850</v>
      </c>
      <c r="K472" s="394" t="s">
        <v>4851</v>
      </c>
    </row>
    <row r="473" spans="1:11" s="394" customFormat="1" ht="15.75" customHeight="1">
      <c r="A473" s="83">
        <v>468</v>
      </c>
      <c r="B473" s="83" t="s">
        <v>4853</v>
      </c>
      <c r="C473" s="84" t="s">
        <v>4854</v>
      </c>
      <c r="D473" s="84" t="s">
        <v>2878</v>
      </c>
      <c r="E473" s="84" t="s">
        <v>4855</v>
      </c>
      <c r="F473" s="189" t="s">
        <v>4856</v>
      </c>
      <c r="G473" s="429">
        <v>1</v>
      </c>
      <c r="H473" s="84"/>
      <c r="I473" s="151">
        <v>44201</v>
      </c>
      <c r="J473" s="189" t="s">
        <v>4857</v>
      </c>
      <c r="K473" s="394" t="s">
        <v>4858</v>
      </c>
    </row>
    <row r="474" spans="1:11" s="394" customFormat="1" ht="15.75" customHeight="1">
      <c r="A474" s="398">
        <v>469</v>
      </c>
      <c r="B474" s="398" t="s">
        <v>4863</v>
      </c>
      <c r="C474" s="84" t="s">
        <v>3702</v>
      </c>
      <c r="D474" s="84" t="s">
        <v>3000</v>
      </c>
      <c r="E474" s="84" t="s">
        <v>4864</v>
      </c>
      <c r="F474" s="189" t="s">
        <v>4865</v>
      </c>
      <c r="G474" s="429">
        <v>1148</v>
      </c>
      <c r="H474" s="84" t="s">
        <v>4866</v>
      </c>
      <c r="I474" s="151">
        <v>44201</v>
      </c>
      <c r="J474" s="189" t="s">
        <v>4867</v>
      </c>
      <c r="K474" s="150" t="s">
        <v>4868</v>
      </c>
    </row>
    <row r="475" spans="1:11" s="223" customFormat="1" ht="15.75" customHeight="1">
      <c r="A475" s="208">
        <v>470</v>
      </c>
      <c r="B475" s="208" t="s">
        <v>4870</v>
      </c>
      <c r="C475" s="405" t="s">
        <v>4871</v>
      </c>
      <c r="D475" s="405" t="s">
        <v>2878</v>
      </c>
      <c r="E475" s="405" t="s">
        <v>4855</v>
      </c>
      <c r="F475" s="189" t="s">
        <v>4872</v>
      </c>
      <c r="G475" s="431">
        <v>1</v>
      </c>
      <c r="H475" s="405"/>
      <c r="I475" s="265"/>
      <c r="J475" s="189" t="s">
        <v>4874</v>
      </c>
      <c r="K475" s="267" t="s">
        <v>4873</v>
      </c>
    </row>
    <row r="476" spans="1:11" s="223" customFormat="1" ht="15.75" customHeight="1">
      <c r="A476" s="208">
        <v>471</v>
      </c>
      <c r="B476" s="208" t="s">
        <v>4876</v>
      </c>
      <c r="C476" s="405" t="s">
        <v>4877</v>
      </c>
      <c r="D476" s="405" t="s">
        <v>1710</v>
      </c>
      <c r="E476" s="405" t="s">
        <v>4878</v>
      </c>
      <c r="F476" s="189" t="s">
        <v>4879</v>
      </c>
      <c r="G476" s="431">
        <v>41</v>
      </c>
      <c r="H476" s="405" t="s">
        <v>4880</v>
      </c>
      <c r="I476" s="265">
        <v>44139</v>
      </c>
      <c r="J476" s="189" t="s">
        <v>4881</v>
      </c>
      <c r="K476" s="223" t="s">
        <v>4882</v>
      </c>
    </row>
    <row r="477" spans="1:11" s="223" customFormat="1" ht="15.75" customHeight="1">
      <c r="A477" s="208">
        <v>472</v>
      </c>
      <c r="B477" s="208" t="s">
        <v>4885</v>
      </c>
      <c r="C477" s="405" t="s">
        <v>4886</v>
      </c>
      <c r="D477" s="405" t="s">
        <v>1703</v>
      </c>
      <c r="E477" s="405" t="s">
        <v>4887</v>
      </c>
      <c r="F477" s="189" t="s">
        <v>4888</v>
      </c>
      <c r="G477" s="431">
        <v>70</v>
      </c>
      <c r="H477" s="405" t="s">
        <v>4889</v>
      </c>
      <c r="I477" s="265">
        <v>44166</v>
      </c>
      <c r="J477" s="189" t="s">
        <v>4890</v>
      </c>
      <c r="K477" s="223" t="s">
        <v>4891</v>
      </c>
    </row>
    <row r="478" spans="1:11" s="223" customFormat="1" ht="15.75" customHeight="1">
      <c r="A478" s="208">
        <v>473</v>
      </c>
      <c r="B478" s="208" t="s">
        <v>4895</v>
      </c>
      <c r="C478" s="405" t="s">
        <v>1847</v>
      </c>
      <c r="D478" s="405" t="s">
        <v>1632</v>
      </c>
      <c r="E478" s="405" t="s">
        <v>1726</v>
      </c>
      <c r="F478" s="189" t="s">
        <v>4896</v>
      </c>
      <c r="G478" s="431">
        <v>158</v>
      </c>
      <c r="H478" s="405" t="s">
        <v>4897</v>
      </c>
      <c r="I478" s="265"/>
      <c r="J478" s="349" t="s">
        <v>4893</v>
      </c>
      <c r="K478" s="223" t="s">
        <v>4898</v>
      </c>
    </row>
    <row r="479" spans="1:11" s="223" customFormat="1" ht="15.75" customHeight="1">
      <c r="A479" s="208"/>
      <c r="B479" s="208"/>
      <c r="C479" s="405"/>
      <c r="D479" s="405"/>
      <c r="E479" s="405"/>
      <c r="F479" s="189"/>
      <c r="G479" s="431"/>
      <c r="H479" s="405"/>
      <c r="I479" s="265"/>
      <c r="J479" s="349"/>
    </row>
    <row r="480" spans="1:11" s="382" customFormat="1" ht="15.75" customHeight="1">
      <c r="A480" s="208">
        <v>474</v>
      </c>
      <c r="B480" s="83" t="s">
        <v>4901</v>
      </c>
      <c r="C480" s="84" t="s">
        <v>1685</v>
      </c>
      <c r="D480" s="84" t="s">
        <v>1632</v>
      </c>
      <c r="E480" s="84" t="s">
        <v>1942</v>
      </c>
      <c r="F480" s="84" t="s">
        <v>4902</v>
      </c>
      <c r="G480" s="429">
        <v>8</v>
      </c>
      <c r="H480" s="84" t="s">
        <v>4905</v>
      </c>
      <c r="I480" s="194">
        <v>43959</v>
      </c>
      <c r="J480" s="189" t="s">
        <v>4903</v>
      </c>
      <c r="K480" s="150" t="s">
        <v>4904</v>
      </c>
    </row>
    <row r="481" spans="1:11" s="409" customFormat="1" ht="15.75" customHeight="1">
      <c r="A481" s="208">
        <v>475</v>
      </c>
      <c r="B481" s="83" t="s">
        <v>4912</v>
      </c>
      <c r="C481" s="84" t="s">
        <v>4914</v>
      </c>
      <c r="D481" s="84" t="s">
        <v>4048</v>
      </c>
      <c r="E481" s="84"/>
      <c r="F481" s="84" t="s">
        <v>4922</v>
      </c>
      <c r="G481" s="429">
        <v>20</v>
      </c>
      <c r="H481" s="84"/>
      <c r="I481" s="194"/>
      <c r="J481" s="189" t="s">
        <v>4915</v>
      </c>
      <c r="K481" s="150" t="s">
        <v>4913</v>
      </c>
    </row>
    <row r="482" spans="1:11" s="409" customFormat="1" ht="15.75" customHeight="1">
      <c r="A482" s="208">
        <v>476</v>
      </c>
      <c r="B482" s="83" t="s">
        <v>4918</v>
      </c>
      <c r="C482" s="84" t="s">
        <v>4921</v>
      </c>
      <c r="D482" s="84" t="s">
        <v>1516</v>
      </c>
      <c r="E482" s="84" t="s">
        <v>1523</v>
      </c>
      <c r="F482" s="84" t="s">
        <v>4923</v>
      </c>
      <c r="G482" s="429">
        <v>24</v>
      </c>
      <c r="H482" s="84"/>
      <c r="I482" s="194">
        <v>44115</v>
      </c>
      <c r="J482" s="189" t="s">
        <v>4919</v>
      </c>
      <c r="K482" s="150" t="s">
        <v>4920</v>
      </c>
    </row>
    <row r="483" spans="1:11" s="412" customFormat="1" ht="15.75" customHeight="1">
      <c r="A483" s="208">
        <v>477</v>
      </c>
      <c r="B483" s="83" t="s">
        <v>4933</v>
      </c>
      <c r="C483" s="84" t="s">
        <v>4936</v>
      </c>
      <c r="D483" s="84" t="s">
        <v>1691</v>
      </c>
      <c r="E483" s="84" t="s">
        <v>1692</v>
      </c>
      <c r="F483" s="84" t="s">
        <v>4932</v>
      </c>
      <c r="G483" s="429">
        <v>41</v>
      </c>
      <c r="H483" s="84" t="s">
        <v>4935</v>
      </c>
      <c r="I483" s="186">
        <v>43983</v>
      </c>
      <c r="J483" s="189" t="s">
        <v>4934</v>
      </c>
      <c r="K483" s="150" t="s">
        <v>4931</v>
      </c>
    </row>
    <row r="484" spans="1:11" s="412" customFormat="1" ht="15.75" customHeight="1">
      <c r="A484" s="208">
        <v>478</v>
      </c>
      <c r="B484" s="83" t="s">
        <v>4937</v>
      </c>
      <c r="C484" s="84"/>
      <c r="D484" s="84" t="s">
        <v>2192</v>
      </c>
      <c r="E484" s="84"/>
      <c r="F484" s="84" t="s">
        <v>4940</v>
      </c>
      <c r="G484" s="429"/>
      <c r="H484" s="84"/>
      <c r="I484" s="84"/>
      <c r="J484" s="189" t="s">
        <v>4941</v>
      </c>
      <c r="K484" s="150" t="s">
        <v>4938</v>
      </c>
    </row>
    <row r="485" spans="1:11" s="412" customFormat="1" ht="15.75" customHeight="1">
      <c r="A485" s="208">
        <v>479</v>
      </c>
      <c r="B485" s="83" t="s">
        <v>4942</v>
      </c>
      <c r="C485" s="84" t="s">
        <v>4944</v>
      </c>
      <c r="D485" s="84" t="s">
        <v>4939</v>
      </c>
      <c r="E485" s="84" t="s">
        <v>2885</v>
      </c>
      <c r="F485" s="427" t="s">
        <v>4947</v>
      </c>
      <c r="G485" s="429">
        <v>6</v>
      </c>
      <c r="H485" s="84"/>
      <c r="I485" s="84" t="s">
        <v>4946</v>
      </c>
      <c r="J485" s="189" t="s">
        <v>4943</v>
      </c>
      <c r="K485" s="150" t="s">
        <v>4945</v>
      </c>
    </row>
    <row r="486" spans="1:11" s="412" customFormat="1" ht="15.75" customHeight="1">
      <c r="A486" s="208">
        <v>480</v>
      </c>
      <c r="B486" s="83" t="s">
        <v>4957</v>
      </c>
      <c r="C486" s="84"/>
      <c r="D486" s="84" t="s">
        <v>2403</v>
      </c>
      <c r="E486" s="84"/>
      <c r="F486" s="84" t="s">
        <v>4958</v>
      </c>
      <c r="G486" s="429">
        <v>4739</v>
      </c>
      <c r="H486" s="84" t="s">
        <v>4959</v>
      </c>
      <c r="I486" s="194">
        <v>44348</v>
      </c>
      <c r="J486" s="189" t="s">
        <v>4955</v>
      </c>
      <c r="K486" s="150" t="s">
        <v>4956</v>
      </c>
    </row>
    <row r="487" spans="1:11" s="223" customFormat="1" ht="15.75" customHeight="1">
      <c r="A487" s="208">
        <v>481</v>
      </c>
      <c r="B487" s="208" t="s">
        <v>4963</v>
      </c>
      <c r="C487" s="405" t="s">
        <v>2882</v>
      </c>
      <c r="D487" s="405" t="s">
        <v>1632</v>
      </c>
      <c r="E487" s="405" t="s">
        <v>4986</v>
      </c>
      <c r="F487" s="189" t="s">
        <v>4987</v>
      </c>
      <c r="G487" s="185">
        <v>9</v>
      </c>
      <c r="H487" s="405" t="s">
        <v>4988</v>
      </c>
      <c r="I487" s="265">
        <v>44172</v>
      </c>
      <c r="J487" s="349" t="s">
        <v>4989</v>
      </c>
      <c r="K487" s="223" t="s">
        <v>4990</v>
      </c>
    </row>
    <row r="488" spans="1:11" s="223" customFormat="1" ht="15.75" customHeight="1">
      <c r="A488" s="208">
        <v>482</v>
      </c>
      <c r="B488" s="208" t="s">
        <v>4966</v>
      </c>
      <c r="C488" s="405" t="s">
        <v>4991</v>
      </c>
      <c r="D488" s="405" t="s">
        <v>4992</v>
      </c>
      <c r="E488" s="405" t="s">
        <v>4993</v>
      </c>
      <c r="F488" s="189" t="s">
        <v>4994</v>
      </c>
      <c r="G488" s="185">
        <v>1</v>
      </c>
      <c r="H488" s="405"/>
      <c r="I488" s="265">
        <v>44118</v>
      </c>
      <c r="J488" s="349" t="s">
        <v>4995</v>
      </c>
      <c r="K488" s="223" t="s">
        <v>4996</v>
      </c>
    </row>
    <row r="489" spans="1:11" s="223" customFormat="1" ht="15.75" customHeight="1">
      <c r="A489" s="208">
        <v>483</v>
      </c>
      <c r="B489" s="208" t="s">
        <v>4968</v>
      </c>
      <c r="C489" s="405" t="s">
        <v>4997</v>
      </c>
      <c r="D489" s="405" t="s">
        <v>2384</v>
      </c>
      <c r="E489" s="405" t="s">
        <v>4998</v>
      </c>
      <c r="F489" s="189" t="s">
        <v>4999</v>
      </c>
      <c r="G489" s="185">
        <v>1</v>
      </c>
      <c r="H489" s="405"/>
      <c r="I489" s="265">
        <v>44202</v>
      </c>
      <c r="J489" s="189" t="s">
        <v>5000</v>
      </c>
      <c r="K489" s="223" t="s">
        <v>5001</v>
      </c>
    </row>
    <row r="490" spans="1:11" s="223" customFormat="1" ht="15.75" customHeight="1">
      <c r="A490" s="208">
        <v>484</v>
      </c>
      <c r="B490" s="208" t="s">
        <v>4972</v>
      </c>
      <c r="C490" s="405" t="s">
        <v>5002</v>
      </c>
      <c r="D490" s="405" t="s">
        <v>5003</v>
      </c>
      <c r="E490" s="405" t="s">
        <v>5004</v>
      </c>
      <c r="F490" s="189" t="s">
        <v>5005</v>
      </c>
      <c r="G490" s="185">
        <v>100</v>
      </c>
      <c r="H490" s="405" t="s">
        <v>5006</v>
      </c>
      <c r="I490" s="265"/>
      <c r="J490" s="349" t="s">
        <v>5007</v>
      </c>
      <c r="K490" s="267" t="s">
        <v>5008</v>
      </c>
    </row>
    <row r="491" spans="1:11" s="223" customFormat="1" ht="15.75" customHeight="1">
      <c r="A491" s="208">
        <v>485</v>
      </c>
      <c r="B491" s="208" t="s">
        <v>4974</v>
      </c>
      <c r="C491" s="405" t="s">
        <v>3702</v>
      </c>
      <c r="D491" s="405" t="s">
        <v>1632</v>
      </c>
      <c r="E491" s="405" t="s">
        <v>2163</v>
      </c>
      <c r="F491" s="189" t="s">
        <v>5009</v>
      </c>
      <c r="G491" s="185">
        <v>21</v>
      </c>
      <c r="H491" s="405" t="s">
        <v>5010</v>
      </c>
      <c r="I491" s="265">
        <v>44204</v>
      </c>
      <c r="J491" s="349" t="s">
        <v>5011</v>
      </c>
      <c r="K491" s="223" t="s">
        <v>5012</v>
      </c>
    </row>
    <row r="492" spans="1:11" s="223" customFormat="1" ht="15.75" customHeight="1">
      <c r="A492" s="208">
        <v>486</v>
      </c>
      <c r="B492" s="208" t="s">
        <v>80</v>
      </c>
      <c r="C492" s="405" t="s">
        <v>3702</v>
      </c>
      <c r="D492" s="405" t="s">
        <v>1516</v>
      </c>
      <c r="E492" s="405" t="s">
        <v>5013</v>
      </c>
      <c r="F492" s="189" t="s">
        <v>5014</v>
      </c>
      <c r="G492" s="185">
        <v>7</v>
      </c>
      <c r="H492" s="405"/>
      <c r="I492" s="265">
        <v>44204</v>
      </c>
      <c r="J492" s="349" t="s">
        <v>5015</v>
      </c>
      <c r="K492" s="223" t="s">
        <v>5016</v>
      </c>
    </row>
    <row r="493" spans="1:11" s="223" customFormat="1" ht="15.75" customHeight="1">
      <c r="A493" s="208">
        <v>487</v>
      </c>
      <c r="B493" s="208" t="s">
        <v>5020</v>
      </c>
      <c r="C493" s="405" t="s">
        <v>5021</v>
      </c>
      <c r="D493" s="405" t="s">
        <v>3798</v>
      </c>
      <c r="E493" s="405" t="s">
        <v>3801</v>
      </c>
      <c r="F493" s="189" t="s">
        <v>5022</v>
      </c>
      <c r="G493" s="185">
        <v>1</v>
      </c>
      <c r="H493" s="405"/>
      <c r="I493" s="265">
        <v>44146</v>
      </c>
      <c r="J493" s="349" t="s">
        <v>5023</v>
      </c>
      <c r="K493" s="223" t="s">
        <v>5024</v>
      </c>
    </row>
    <row r="494" spans="1:11" s="223" customFormat="1" ht="15.75" customHeight="1">
      <c r="A494" s="208">
        <v>488</v>
      </c>
      <c r="B494" s="208" t="s">
        <v>5031</v>
      </c>
      <c r="C494" s="405" t="s">
        <v>2003</v>
      </c>
      <c r="D494" s="405" t="s">
        <v>1817</v>
      </c>
      <c r="E494" s="405" t="s">
        <v>2609</v>
      </c>
      <c r="F494" s="189" t="s">
        <v>5032</v>
      </c>
      <c r="G494" s="185">
        <v>5</v>
      </c>
      <c r="H494" s="405"/>
      <c r="I494" s="265">
        <v>44213</v>
      </c>
      <c r="J494" s="349" t="s">
        <v>5033</v>
      </c>
      <c r="K494" s="223" t="s">
        <v>5034</v>
      </c>
    </row>
    <row r="495" spans="1:11" s="223" customFormat="1" ht="15.75" customHeight="1">
      <c r="A495" s="208">
        <v>489</v>
      </c>
      <c r="B495" s="208" t="s">
        <v>5038</v>
      </c>
      <c r="C495" s="405" t="s">
        <v>5039</v>
      </c>
      <c r="D495" s="405" t="s">
        <v>5040</v>
      </c>
      <c r="E495" s="405" t="s">
        <v>5041</v>
      </c>
      <c r="F495" s="189" t="s">
        <v>5042</v>
      </c>
      <c r="G495" s="185">
        <v>1</v>
      </c>
      <c r="H495" s="442">
        <v>40787</v>
      </c>
      <c r="I495" s="265">
        <v>44221</v>
      </c>
      <c r="J495" s="189" t="s">
        <v>5043</v>
      </c>
      <c r="K495" s="223" t="s">
        <v>5044</v>
      </c>
    </row>
    <row r="496" spans="1:11" s="223" customFormat="1" ht="15.75" customHeight="1">
      <c r="A496" s="208">
        <v>490</v>
      </c>
      <c r="B496" s="208" t="s">
        <v>5048</v>
      </c>
      <c r="C496" s="405" t="s">
        <v>5049</v>
      </c>
      <c r="D496" s="405" t="s">
        <v>1626</v>
      </c>
      <c r="E496" s="405" t="s">
        <v>2199</v>
      </c>
      <c r="F496" s="405" t="s">
        <v>5050</v>
      </c>
      <c r="G496" s="185">
        <v>174</v>
      </c>
      <c r="H496" s="442" t="s">
        <v>5051</v>
      </c>
      <c r="I496" s="265">
        <v>44515</v>
      </c>
      <c r="J496" s="189" t="s">
        <v>5052</v>
      </c>
      <c r="K496" s="267" t="s">
        <v>5053</v>
      </c>
    </row>
    <row r="497" spans="1:11" s="223" customFormat="1" ht="15.75" customHeight="1">
      <c r="A497" s="208">
        <v>491</v>
      </c>
      <c r="B497" s="208" t="s">
        <v>5063</v>
      </c>
      <c r="C497" s="405" t="s">
        <v>5064</v>
      </c>
      <c r="D497" s="405" t="s">
        <v>1516</v>
      </c>
      <c r="E497" s="405" t="s">
        <v>1523</v>
      </c>
      <c r="F497" s="405" t="s">
        <v>5065</v>
      </c>
      <c r="G497" s="185">
        <v>20</v>
      </c>
      <c r="H497" s="442" t="s">
        <v>5066</v>
      </c>
      <c r="I497" s="265">
        <v>44214</v>
      </c>
      <c r="J497" s="189" t="s">
        <v>5067</v>
      </c>
      <c r="K497" s="267" t="s">
        <v>5068</v>
      </c>
    </row>
    <row r="498" spans="1:11" s="223" customFormat="1" ht="15.75" customHeight="1">
      <c r="A498" s="208">
        <v>492</v>
      </c>
      <c r="B498" s="208" t="s">
        <v>5084</v>
      </c>
      <c r="C498" s="405" t="s">
        <v>5085</v>
      </c>
      <c r="D498" s="405" t="s">
        <v>5086</v>
      </c>
      <c r="E498" s="405" t="s">
        <v>5087</v>
      </c>
      <c r="F498" s="26" t="s">
        <v>5088</v>
      </c>
      <c r="G498" s="185">
        <v>1</v>
      </c>
      <c r="H498" s="442"/>
      <c r="I498" s="265">
        <v>44207</v>
      </c>
      <c r="J498" s="189" t="s">
        <v>5089</v>
      </c>
      <c r="K498" s="267" t="s">
        <v>5090</v>
      </c>
    </row>
    <row r="499" spans="1:11" s="223" customFormat="1" ht="15.75" customHeight="1">
      <c r="A499" s="208">
        <v>493</v>
      </c>
      <c r="B499" s="208" t="s">
        <v>5093</v>
      </c>
      <c r="C499" s="405" t="s">
        <v>4991</v>
      </c>
      <c r="D499" s="405" t="s">
        <v>2716</v>
      </c>
      <c r="E499" s="405" t="s">
        <v>5094</v>
      </c>
      <c r="F499" s="26" t="s">
        <v>5095</v>
      </c>
      <c r="G499" s="185">
        <v>1</v>
      </c>
      <c r="H499" s="442"/>
      <c r="I499" s="265">
        <v>44126</v>
      </c>
      <c r="J499" s="189" t="s">
        <v>5096</v>
      </c>
      <c r="K499" s="267" t="s">
        <v>5097</v>
      </c>
    </row>
    <row r="500" spans="1:11" s="223" customFormat="1" ht="15.75" customHeight="1">
      <c r="A500" s="208">
        <v>494</v>
      </c>
      <c r="B500" s="208" t="s">
        <v>5101</v>
      </c>
      <c r="C500" s="405" t="s">
        <v>2250</v>
      </c>
      <c r="D500" s="405" t="s">
        <v>2220</v>
      </c>
      <c r="E500" s="405" t="s">
        <v>5102</v>
      </c>
      <c r="F500" s="26" t="s">
        <v>5103</v>
      </c>
      <c r="G500" s="185">
        <v>1</v>
      </c>
      <c r="H500" s="442" t="s">
        <v>5104</v>
      </c>
      <c r="I500" s="265">
        <v>44209</v>
      </c>
      <c r="J500" s="189" t="s">
        <v>5105</v>
      </c>
      <c r="K500" s="267" t="s">
        <v>5106</v>
      </c>
    </row>
    <row r="501" spans="1:11" s="223" customFormat="1" ht="15.75" customHeight="1">
      <c r="A501" s="208">
        <v>495</v>
      </c>
      <c r="B501" s="208" t="s">
        <v>5114</v>
      </c>
      <c r="C501" s="405" t="s">
        <v>5115</v>
      </c>
      <c r="D501" s="405" t="s">
        <v>1626</v>
      </c>
      <c r="E501" s="405" t="s">
        <v>1627</v>
      </c>
      <c r="F501" s="26" t="s">
        <v>5116</v>
      </c>
      <c r="G501" s="185">
        <v>73</v>
      </c>
      <c r="H501" s="442" t="s">
        <v>5117</v>
      </c>
      <c r="I501" s="265">
        <v>44184</v>
      </c>
      <c r="J501" s="189" t="s">
        <v>5118</v>
      </c>
      <c r="K501" s="267" t="s">
        <v>5119</v>
      </c>
    </row>
    <row r="502" spans="1:11" s="223" customFormat="1" ht="15.75" customHeight="1">
      <c r="A502" s="208">
        <v>496</v>
      </c>
      <c r="B502" s="208" t="s">
        <v>5122</v>
      </c>
      <c r="C502" s="405" t="s">
        <v>5123</v>
      </c>
      <c r="D502" s="405" t="s">
        <v>2384</v>
      </c>
      <c r="E502" s="405" t="s">
        <v>5124</v>
      </c>
      <c r="F502" s="26" t="s">
        <v>5125</v>
      </c>
      <c r="G502" s="185">
        <v>1</v>
      </c>
      <c r="H502" s="442"/>
      <c r="I502" s="265"/>
      <c r="J502" s="189" t="s">
        <v>5126</v>
      </c>
      <c r="K502" s="267" t="s">
        <v>5127</v>
      </c>
    </row>
    <row r="503" spans="1:11" s="412" customFormat="1" ht="15" customHeight="1">
      <c r="A503" s="208">
        <v>497</v>
      </c>
      <c r="B503" s="83" t="s">
        <v>574</v>
      </c>
      <c r="C503" s="84" t="s">
        <v>5128</v>
      </c>
      <c r="D503" s="84" t="s">
        <v>1638</v>
      </c>
      <c r="E503" s="84" t="s">
        <v>1639</v>
      </c>
      <c r="F503" s="84" t="s">
        <v>4365</v>
      </c>
      <c r="G503" s="429">
        <v>90</v>
      </c>
      <c r="H503" s="84" t="s">
        <v>5129</v>
      </c>
      <c r="I503" s="194">
        <v>44211</v>
      </c>
      <c r="J503" s="189" t="s">
        <v>5130</v>
      </c>
      <c r="K503" s="150" t="s">
        <v>5131</v>
      </c>
    </row>
    <row r="504" spans="1:11" s="445" customFormat="1" ht="15" customHeight="1">
      <c r="A504" s="208">
        <v>498</v>
      </c>
      <c r="B504" s="83" t="s">
        <v>5138</v>
      </c>
      <c r="C504" s="84" t="s">
        <v>5139</v>
      </c>
      <c r="D504" s="84" t="s">
        <v>1638</v>
      </c>
      <c r="E504" s="84" t="s">
        <v>2204</v>
      </c>
      <c r="F504" s="84" t="s">
        <v>5140</v>
      </c>
      <c r="G504" s="429">
        <v>24</v>
      </c>
      <c r="H504" s="84" t="s">
        <v>5141</v>
      </c>
      <c r="I504" s="194"/>
      <c r="J504" s="189" t="s">
        <v>5142</v>
      </c>
      <c r="K504" s="150" t="s">
        <v>5143</v>
      </c>
    </row>
    <row r="505" spans="1:11" s="445" customFormat="1" ht="15" customHeight="1">
      <c r="A505" s="208">
        <v>499</v>
      </c>
      <c r="B505" s="83" t="s">
        <v>5145</v>
      </c>
      <c r="C505" s="84" t="s">
        <v>2882</v>
      </c>
      <c r="D505" s="84" t="s">
        <v>3830</v>
      </c>
      <c r="E505" s="84" t="s">
        <v>5146</v>
      </c>
      <c r="F505" s="84" t="s">
        <v>5147</v>
      </c>
      <c r="G505" s="429">
        <v>7</v>
      </c>
      <c r="H505" s="84" t="s">
        <v>5148</v>
      </c>
      <c r="I505" s="194">
        <v>44216</v>
      </c>
      <c r="J505" s="189" t="s">
        <v>5149</v>
      </c>
      <c r="K505" s="150" t="s">
        <v>5150</v>
      </c>
    </row>
    <row r="506" spans="1:11" s="445" customFormat="1" ht="15" customHeight="1">
      <c r="A506" s="208">
        <v>500</v>
      </c>
      <c r="B506" s="83" t="s">
        <v>5156</v>
      </c>
      <c r="C506" s="84" t="s">
        <v>5157</v>
      </c>
      <c r="D506" s="84" t="s">
        <v>1632</v>
      </c>
      <c r="E506" s="84" t="s">
        <v>2172</v>
      </c>
      <c r="F506" s="84" t="s">
        <v>5158</v>
      </c>
      <c r="G506" s="429">
        <v>93</v>
      </c>
      <c r="H506" s="84" t="s">
        <v>5165</v>
      </c>
      <c r="I506" s="194">
        <v>44222</v>
      </c>
      <c r="J506" s="189" t="s">
        <v>5159</v>
      </c>
      <c r="K506" s="150" t="s">
        <v>5160</v>
      </c>
    </row>
    <row r="507" spans="1:11" s="445" customFormat="1" ht="15" customHeight="1">
      <c r="A507" s="208">
        <v>501</v>
      </c>
      <c r="B507" s="83" t="s">
        <v>5163</v>
      </c>
      <c r="C507" s="84" t="s">
        <v>2355</v>
      </c>
      <c r="D507" s="84" t="s">
        <v>1655</v>
      </c>
      <c r="E507" s="84" t="s">
        <v>1948</v>
      </c>
      <c r="F507" s="189" t="s">
        <v>5164</v>
      </c>
      <c r="G507" s="429">
        <v>21</v>
      </c>
      <c r="H507" s="84" t="s">
        <v>5166</v>
      </c>
      <c r="I507" s="194">
        <v>44222</v>
      </c>
      <c r="J507" s="189" t="s">
        <v>5167</v>
      </c>
      <c r="K507" s="150" t="s">
        <v>5168</v>
      </c>
    </row>
    <row r="508" spans="1:11" s="445" customFormat="1" ht="15" customHeight="1">
      <c r="A508" s="208">
        <v>502</v>
      </c>
      <c r="B508" s="83" t="s">
        <v>5169</v>
      </c>
      <c r="C508" s="84" t="s">
        <v>2462</v>
      </c>
      <c r="D508" s="84" t="s">
        <v>1632</v>
      </c>
      <c r="E508" s="84" t="s">
        <v>1726</v>
      </c>
      <c r="F508" s="189" t="s">
        <v>5170</v>
      </c>
      <c r="G508" s="429">
        <v>1</v>
      </c>
      <c r="H508" s="84" t="s">
        <v>5171</v>
      </c>
      <c r="I508" s="194">
        <v>44028</v>
      </c>
      <c r="J508" s="189" t="s">
        <v>5172</v>
      </c>
      <c r="K508" s="150" t="s">
        <v>5173</v>
      </c>
    </row>
    <row r="509" spans="1:11" s="445" customFormat="1" ht="15" customHeight="1">
      <c r="A509" s="208">
        <v>503</v>
      </c>
      <c r="B509" s="83" t="s">
        <v>5177</v>
      </c>
      <c r="C509" s="84" t="s">
        <v>5178</v>
      </c>
      <c r="D509" s="84" t="s">
        <v>1655</v>
      </c>
      <c r="E509" s="84" t="s">
        <v>1948</v>
      </c>
      <c r="F509" s="84" t="s">
        <v>5179</v>
      </c>
      <c r="G509" s="429">
        <v>1</v>
      </c>
      <c r="H509" s="448">
        <v>43927</v>
      </c>
      <c r="I509" s="194">
        <v>44211</v>
      </c>
      <c r="J509" s="189" t="s">
        <v>5180</v>
      </c>
      <c r="K509" s="150" t="s">
        <v>5181</v>
      </c>
    </row>
    <row r="510" spans="1:11" s="445" customFormat="1" ht="15" customHeight="1">
      <c r="A510" s="208">
        <v>504</v>
      </c>
      <c r="B510" s="83" t="s">
        <v>5186</v>
      </c>
      <c r="C510" s="84" t="s">
        <v>1940</v>
      </c>
      <c r="D510" s="84" t="s">
        <v>1632</v>
      </c>
      <c r="E510" s="84" t="s">
        <v>5187</v>
      </c>
      <c r="F510" s="84" t="s">
        <v>5189</v>
      </c>
      <c r="G510" s="429">
        <v>240</v>
      </c>
      <c r="H510" s="448" t="s">
        <v>5190</v>
      </c>
      <c r="I510" s="194">
        <v>44215</v>
      </c>
      <c r="J510" s="189" t="s">
        <v>5188</v>
      </c>
      <c r="K510" s="150" t="s">
        <v>5191</v>
      </c>
    </row>
    <row r="511" spans="1:11" s="445" customFormat="1" ht="15" customHeight="1">
      <c r="A511" s="208">
        <v>505</v>
      </c>
      <c r="B511" s="83" t="s">
        <v>4870</v>
      </c>
      <c r="C511" s="84" t="s">
        <v>2882</v>
      </c>
      <c r="D511" s="84" t="s">
        <v>2878</v>
      </c>
      <c r="E511" s="84" t="s">
        <v>4855</v>
      </c>
      <c r="F511" s="84" t="s">
        <v>5193</v>
      </c>
      <c r="G511" s="429">
        <v>1</v>
      </c>
      <c r="H511" s="448"/>
      <c r="I511" s="194">
        <v>44191</v>
      </c>
      <c r="J511" s="189" t="s">
        <v>5194</v>
      </c>
      <c r="K511" s="150" t="s">
        <v>5195</v>
      </c>
    </row>
    <row r="512" spans="1:11" s="466" customFormat="1" ht="15" customHeight="1">
      <c r="A512" s="208">
        <v>506</v>
      </c>
      <c r="B512" s="83" t="s">
        <v>5201</v>
      </c>
      <c r="C512" s="84" t="s">
        <v>4515</v>
      </c>
      <c r="D512" s="84" t="s">
        <v>1632</v>
      </c>
      <c r="E512" s="84" t="s">
        <v>5202</v>
      </c>
      <c r="F512" s="84" t="s">
        <v>5203</v>
      </c>
      <c r="G512" s="429">
        <v>1</v>
      </c>
      <c r="H512" s="448"/>
      <c r="I512" s="194"/>
      <c r="J512" s="189" t="s">
        <v>5204</v>
      </c>
      <c r="K512" s="150" t="s">
        <v>5205</v>
      </c>
    </row>
    <row r="513" spans="1:11" s="466" customFormat="1" ht="15" customHeight="1">
      <c r="A513" s="208">
        <v>507</v>
      </c>
      <c r="B513" s="83" t="s">
        <v>5206</v>
      </c>
      <c r="C513" s="84" t="s">
        <v>5207</v>
      </c>
      <c r="D513" s="84" t="s">
        <v>1703</v>
      </c>
      <c r="E513" s="84" t="s">
        <v>5208</v>
      </c>
      <c r="F513" s="84" t="s">
        <v>5209</v>
      </c>
      <c r="G513" s="429">
        <v>1</v>
      </c>
      <c r="H513" s="448"/>
      <c r="I513" s="194">
        <v>44206</v>
      </c>
      <c r="J513" s="189" t="s">
        <v>5210</v>
      </c>
      <c r="K513" s="150" t="s">
        <v>5211</v>
      </c>
    </row>
    <row r="514" spans="1:11" s="466" customFormat="1" ht="15" customHeight="1">
      <c r="A514" s="208">
        <v>508</v>
      </c>
      <c r="B514" s="83" t="s">
        <v>5212</v>
      </c>
      <c r="C514" s="84" t="s">
        <v>5207</v>
      </c>
      <c r="D514" s="84" t="s">
        <v>1817</v>
      </c>
      <c r="E514" s="84" t="s">
        <v>5213</v>
      </c>
      <c r="F514" s="84" t="s">
        <v>5214</v>
      </c>
      <c r="G514" s="429">
        <v>19</v>
      </c>
      <c r="H514" s="448"/>
      <c r="I514" s="194">
        <v>44206</v>
      </c>
      <c r="J514" s="189" t="s">
        <v>5215</v>
      </c>
      <c r="K514" s="150" t="s">
        <v>5216</v>
      </c>
    </row>
    <row r="515" spans="1:11" s="466" customFormat="1" ht="15" customHeight="1">
      <c r="A515" s="208">
        <v>509</v>
      </c>
      <c r="B515" s="83" t="s">
        <v>5217</v>
      </c>
      <c r="C515" s="84" t="s">
        <v>1932</v>
      </c>
      <c r="D515" s="84" t="s">
        <v>1817</v>
      </c>
      <c r="E515" s="84" t="s">
        <v>2609</v>
      </c>
      <c r="F515" s="84" t="s">
        <v>5218</v>
      </c>
      <c r="G515" s="429">
        <v>6</v>
      </c>
      <c r="H515" s="448" t="s">
        <v>5219</v>
      </c>
      <c r="I515" s="194">
        <v>44205</v>
      </c>
      <c r="J515" s="189" t="s">
        <v>5220</v>
      </c>
      <c r="K515" s="150" t="s">
        <v>5221</v>
      </c>
    </row>
    <row r="517" spans="1:11" s="466" customFormat="1" ht="15" customHeight="1">
      <c r="A517" s="208">
        <v>511</v>
      </c>
      <c r="B517" s="83" t="s">
        <v>5227</v>
      </c>
      <c r="C517" s="84" t="s">
        <v>5228</v>
      </c>
      <c r="D517" s="84" t="s">
        <v>1655</v>
      </c>
      <c r="E517" s="84" t="s">
        <v>2711</v>
      </c>
      <c r="F517" s="84" t="s">
        <v>5229</v>
      </c>
      <c r="G517" s="465">
        <v>21</v>
      </c>
      <c r="H517" s="84"/>
      <c r="I517" s="194">
        <v>43980</v>
      </c>
      <c r="J517" s="189" t="s">
        <v>5230</v>
      </c>
      <c r="K517" s="150" t="s">
        <v>5231</v>
      </c>
    </row>
    <row r="518" spans="1:11" s="466" customFormat="1" ht="15" customHeight="1">
      <c r="A518" s="208">
        <v>512</v>
      </c>
      <c r="B518" s="83" t="s">
        <v>5232</v>
      </c>
      <c r="C518" s="84" t="s">
        <v>1972</v>
      </c>
      <c r="D518" s="84" t="s">
        <v>1632</v>
      </c>
      <c r="E518" s="84" t="s">
        <v>2172</v>
      </c>
      <c r="F518" s="84" t="s">
        <v>5233</v>
      </c>
      <c r="G518" s="465">
        <v>61</v>
      </c>
      <c r="H518" s="84" t="s">
        <v>5234</v>
      </c>
      <c r="I518" s="194">
        <v>44044</v>
      </c>
      <c r="J518" s="189" t="s">
        <v>5235</v>
      </c>
      <c r="K518" s="150" t="s">
        <v>5236</v>
      </c>
    </row>
    <row r="519" spans="1:11" s="466" customFormat="1" ht="15" customHeight="1">
      <c r="A519" s="208">
        <v>513</v>
      </c>
      <c r="B519" s="83" t="s">
        <v>5237</v>
      </c>
      <c r="C519" s="84"/>
      <c r="D519" s="84" t="s">
        <v>2384</v>
      </c>
      <c r="E519" s="84"/>
      <c r="F519" s="84"/>
      <c r="G519" s="465">
        <v>484</v>
      </c>
      <c r="H519" s="84"/>
      <c r="I519" s="194">
        <v>43974</v>
      </c>
    </row>
    <row r="520" spans="1:11" s="466" customFormat="1" ht="15" customHeight="1">
      <c r="A520" s="208">
        <v>514</v>
      </c>
      <c r="B520" s="83" t="s">
        <v>5238</v>
      </c>
      <c r="C520" s="84"/>
      <c r="D520" s="84" t="s">
        <v>1516</v>
      </c>
      <c r="E520" s="84"/>
      <c r="F520" s="84" t="s">
        <v>5239</v>
      </c>
      <c r="G520" s="465">
        <v>28</v>
      </c>
      <c r="H520" s="84"/>
      <c r="I520" s="194"/>
      <c r="J520" s="189" t="s">
        <v>5240</v>
      </c>
    </row>
    <row r="521" spans="1:11" s="466" customFormat="1" ht="15" customHeight="1">
      <c r="A521" s="208">
        <v>515</v>
      </c>
      <c r="B521" s="83" t="s">
        <v>5241</v>
      </c>
      <c r="C521" s="84" t="s">
        <v>3702</v>
      </c>
      <c r="D521" s="84" t="s">
        <v>5242</v>
      </c>
      <c r="E521" s="84" t="s">
        <v>2199</v>
      </c>
      <c r="F521" s="84" t="s">
        <v>5243</v>
      </c>
      <c r="G521" s="465">
        <v>125</v>
      </c>
      <c r="H521" s="84" t="s">
        <v>5244</v>
      </c>
      <c r="I521" s="194">
        <v>44001</v>
      </c>
      <c r="J521" s="189" t="s">
        <v>5245</v>
      </c>
      <c r="K521" s="150" t="s">
        <v>5246</v>
      </c>
    </row>
    <row r="522" spans="1:11" s="466" customFormat="1" ht="15" customHeight="1">
      <c r="A522" s="208">
        <v>516</v>
      </c>
      <c r="B522" s="83" t="s">
        <v>5247</v>
      </c>
      <c r="C522" s="84" t="s">
        <v>3644</v>
      </c>
      <c r="D522" s="84" t="s">
        <v>5248</v>
      </c>
      <c r="E522" s="84" t="s">
        <v>5249</v>
      </c>
      <c r="F522" s="84" t="s">
        <v>5250</v>
      </c>
      <c r="G522" s="465">
        <v>11</v>
      </c>
      <c r="H522" s="84" t="s">
        <v>4889</v>
      </c>
      <c r="I522" s="194">
        <v>44004</v>
      </c>
      <c r="J522" s="189" t="s">
        <v>5251</v>
      </c>
      <c r="K522" s="466" t="s">
        <v>5252</v>
      </c>
    </row>
    <row r="523" spans="1:11" s="466" customFormat="1" ht="15" customHeight="1">
      <c r="A523" s="208">
        <v>517</v>
      </c>
      <c r="B523" s="83" t="s">
        <v>5253</v>
      </c>
      <c r="C523" s="84" t="s">
        <v>5254</v>
      </c>
      <c r="D523" s="84" t="s">
        <v>1655</v>
      </c>
      <c r="E523" s="84" t="s">
        <v>1857</v>
      </c>
      <c r="F523" s="84" t="s">
        <v>5255</v>
      </c>
      <c r="G523" s="465">
        <v>146</v>
      </c>
      <c r="H523" s="84" t="s">
        <v>5256</v>
      </c>
      <c r="I523" s="194"/>
      <c r="J523" s="189" t="s">
        <v>5257</v>
      </c>
      <c r="K523" s="466" t="s">
        <v>5258</v>
      </c>
    </row>
    <row r="524" spans="1:11" s="466" customFormat="1" ht="15" customHeight="1">
      <c r="A524" s="208">
        <v>518</v>
      </c>
      <c r="B524" s="83" t="s">
        <v>5259</v>
      </c>
      <c r="C524" s="84"/>
      <c r="D524" s="84" t="s">
        <v>1626</v>
      </c>
      <c r="E524" s="84"/>
      <c r="F524" s="84"/>
      <c r="G524" s="465">
        <v>260</v>
      </c>
      <c r="H524" s="84"/>
      <c r="I524" s="194">
        <v>43980</v>
      </c>
      <c r="J524" s="189" t="s">
        <v>5260</v>
      </c>
    </row>
    <row r="525" spans="1:11" s="466" customFormat="1" ht="15" customHeight="1">
      <c r="A525" s="208">
        <v>519</v>
      </c>
      <c r="B525" s="83" t="s">
        <v>3500</v>
      </c>
      <c r="C525" s="84" t="s">
        <v>5261</v>
      </c>
      <c r="D525" s="84" t="s">
        <v>1655</v>
      </c>
      <c r="E525" s="84" t="s">
        <v>1837</v>
      </c>
      <c r="F525" s="84" t="s">
        <v>5262</v>
      </c>
      <c r="G525" s="465">
        <v>17</v>
      </c>
      <c r="H525" s="84" t="s">
        <v>2915</v>
      </c>
      <c r="I525" s="194">
        <v>44229</v>
      </c>
      <c r="J525" s="189" t="s">
        <v>5263</v>
      </c>
      <c r="K525" s="150" t="s">
        <v>5264</v>
      </c>
    </row>
    <row r="526" spans="1:11" s="466" customFormat="1" ht="15" customHeight="1">
      <c r="A526" s="208">
        <v>520</v>
      </c>
      <c r="B526" s="83" t="s">
        <v>5265</v>
      </c>
      <c r="C526" s="84" t="s">
        <v>5266</v>
      </c>
      <c r="D526" s="84" t="s">
        <v>1638</v>
      </c>
      <c r="E526" s="84" t="s">
        <v>2204</v>
      </c>
      <c r="F526" s="84" t="s">
        <v>5267</v>
      </c>
      <c r="G526" s="465">
        <v>1</v>
      </c>
      <c r="H526" s="84"/>
      <c r="I526" s="194">
        <v>44229</v>
      </c>
      <c r="J526" s="189" t="s">
        <v>5268</v>
      </c>
      <c r="K526" s="466" t="s">
        <v>5269</v>
      </c>
    </row>
    <row r="527" spans="1:11" s="466" customFormat="1" ht="15" customHeight="1">
      <c r="A527" s="208">
        <v>521</v>
      </c>
      <c r="B527" s="83" t="s">
        <v>527</v>
      </c>
      <c r="C527" s="84" t="s">
        <v>5270</v>
      </c>
      <c r="D527" s="84" t="s">
        <v>1632</v>
      </c>
      <c r="E527" s="84" t="s">
        <v>1726</v>
      </c>
      <c r="F527" s="84" t="s">
        <v>5271</v>
      </c>
      <c r="G527" s="429">
        <v>276</v>
      </c>
      <c r="H527" s="84" t="s">
        <v>5272</v>
      </c>
      <c r="I527" s="194">
        <v>44228</v>
      </c>
      <c r="J527" s="189" t="s">
        <v>5273</v>
      </c>
      <c r="K527" s="150" t="s">
        <v>5274</v>
      </c>
    </row>
    <row r="529" spans="1:11" s="466" customFormat="1" ht="15" customHeight="1">
      <c r="A529" s="208">
        <v>523</v>
      </c>
      <c r="B529" s="83" t="s">
        <v>5281</v>
      </c>
      <c r="C529" s="84" t="s">
        <v>1842</v>
      </c>
      <c r="D529" s="84" t="s">
        <v>1710</v>
      </c>
      <c r="E529" s="84" t="s">
        <v>4878</v>
      </c>
      <c r="F529" s="84" t="s">
        <v>5282</v>
      </c>
      <c r="G529" s="429">
        <v>8</v>
      </c>
      <c r="H529" s="84" t="s">
        <v>5283</v>
      </c>
      <c r="I529" s="194">
        <v>44228</v>
      </c>
      <c r="J529" s="189" t="s">
        <v>5284</v>
      </c>
      <c r="K529" s="466" t="s">
        <v>5285</v>
      </c>
    </row>
    <row r="530" spans="1:11" s="466" customFormat="1" ht="15" customHeight="1">
      <c r="A530" s="208">
        <v>524</v>
      </c>
      <c r="B530" s="83" t="s">
        <v>5286</v>
      </c>
      <c r="C530" s="84" t="s">
        <v>1842</v>
      </c>
      <c r="D530" s="84" t="s">
        <v>1632</v>
      </c>
      <c r="E530" s="84" t="s">
        <v>1726</v>
      </c>
      <c r="F530" s="84" t="s">
        <v>5287</v>
      </c>
      <c r="G530" s="429">
        <v>25</v>
      </c>
      <c r="H530" s="84" t="s">
        <v>5288</v>
      </c>
      <c r="I530" s="194">
        <v>44228</v>
      </c>
      <c r="J530" s="189" t="s">
        <v>5289</v>
      </c>
      <c r="K530" s="466" t="s">
        <v>5290</v>
      </c>
    </row>
    <row r="531" spans="1:11" s="466" customFormat="1" ht="15" customHeight="1">
      <c r="A531" s="208">
        <v>525</v>
      </c>
      <c r="B531" s="83" t="s">
        <v>5291</v>
      </c>
      <c r="C531" s="84" t="s">
        <v>1842</v>
      </c>
      <c r="D531" s="84" t="s">
        <v>1632</v>
      </c>
      <c r="E531" s="84" t="s">
        <v>1726</v>
      </c>
      <c r="F531" s="84" t="s">
        <v>5292</v>
      </c>
      <c r="G531" s="429">
        <v>90</v>
      </c>
      <c r="H531" s="84"/>
      <c r="I531" s="194">
        <v>44228</v>
      </c>
      <c r="J531" s="189" t="s">
        <v>5293</v>
      </c>
      <c r="K531" s="466" t="s">
        <v>5294</v>
      </c>
    </row>
    <row r="532" spans="1:11" s="466" customFormat="1" ht="15" customHeight="1">
      <c r="A532" s="208">
        <v>526</v>
      </c>
      <c r="B532" s="83" t="s">
        <v>5295</v>
      </c>
      <c r="C532" s="84" t="s">
        <v>1842</v>
      </c>
      <c r="D532" s="84" t="s">
        <v>1632</v>
      </c>
      <c r="E532" s="84" t="s">
        <v>2233</v>
      </c>
      <c r="F532" s="84" t="s">
        <v>5296</v>
      </c>
      <c r="G532" s="429">
        <v>10</v>
      </c>
      <c r="H532" s="84" t="s">
        <v>5010</v>
      </c>
      <c r="I532" s="194">
        <v>44228</v>
      </c>
      <c r="J532" s="189" t="s">
        <v>5297</v>
      </c>
      <c r="K532" s="466" t="s">
        <v>5298</v>
      </c>
    </row>
    <row r="533" spans="1:11" s="466" customFormat="1" ht="15" customHeight="1">
      <c r="A533" s="208">
        <v>527</v>
      </c>
      <c r="B533" s="83" t="s">
        <v>5299</v>
      </c>
      <c r="C533" s="84" t="s">
        <v>5300</v>
      </c>
      <c r="D533" s="84" t="s">
        <v>1632</v>
      </c>
      <c r="E533" s="84" t="s">
        <v>1942</v>
      </c>
      <c r="F533" s="84" t="s">
        <v>5301</v>
      </c>
      <c r="G533" s="429">
        <v>83</v>
      </c>
      <c r="H533" s="84" t="s">
        <v>5302</v>
      </c>
      <c r="I533" s="194">
        <v>44225</v>
      </c>
      <c r="J533" s="189" t="s">
        <v>5303</v>
      </c>
      <c r="K533" s="466" t="s">
        <v>5304</v>
      </c>
    </row>
    <row r="534" spans="1:11" s="466" customFormat="1" ht="15" customHeight="1">
      <c r="A534" s="208">
        <v>528</v>
      </c>
      <c r="B534" s="83" t="s">
        <v>5305</v>
      </c>
      <c r="C534" s="84" t="s">
        <v>2048</v>
      </c>
      <c r="D534" s="84" t="s">
        <v>1632</v>
      </c>
      <c r="E534" s="84" t="s">
        <v>5306</v>
      </c>
      <c r="F534" s="84" t="s">
        <v>5307</v>
      </c>
      <c r="G534" s="429">
        <v>1</v>
      </c>
      <c r="H534" s="84"/>
      <c r="I534" s="194">
        <v>44224</v>
      </c>
      <c r="J534" s="189" t="s">
        <v>5308</v>
      </c>
      <c r="K534" s="466" t="s">
        <v>5309</v>
      </c>
    </row>
    <row r="535" spans="1:11" s="466" customFormat="1" ht="15" customHeight="1">
      <c r="A535" s="208">
        <v>529</v>
      </c>
      <c r="B535" s="83" t="s">
        <v>5310</v>
      </c>
      <c r="C535" s="84" t="s">
        <v>2128</v>
      </c>
      <c r="D535" s="84" t="s">
        <v>4048</v>
      </c>
      <c r="E535" s="84" t="s">
        <v>5311</v>
      </c>
      <c r="F535" s="474" t="s">
        <v>5312</v>
      </c>
      <c r="G535" s="465">
        <v>8485</v>
      </c>
      <c r="H535" s="84" t="s">
        <v>5313</v>
      </c>
      <c r="I535" s="194">
        <v>44229</v>
      </c>
      <c r="J535" s="189" t="s">
        <v>5314</v>
      </c>
      <c r="K535" s="466" t="s">
        <v>5315</v>
      </c>
    </row>
    <row r="536" spans="1:11" s="466" customFormat="1" ht="15" customHeight="1">
      <c r="A536" s="208">
        <v>530</v>
      </c>
      <c r="B536" s="83" t="s">
        <v>5316</v>
      </c>
      <c r="C536" s="84" t="s">
        <v>2939</v>
      </c>
      <c r="D536" s="84" t="s">
        <v>4396</v>
      </c>
      <c r="E536" s="84"/>
      <c r="F536" s="474" t="s">
        <v>5317</v>
      </c>
      <c r="G536" s="465">
        <v>79</v>
      </c>
      <c r="H536" s="84" t="s">
        <v>5318</v>
      </c>
      <c r="I536" s="194">
        <v>44223</v>
      </c>
      <c r="J536" s="189" t="s">
        <v>5319</v>
      </c>
      <c r="K536" s="466" t="s">
        <v>5320</v>
      </c>
    </row>
    <row r="537" spans="1:11" s="466" customFormat="1" ht="15" customHeight="1">
      <c r="A537" s="208">
        <v>531</v>
      </c>
      <c r="B537" s="83" t="s">
        <v>5321</v>
      </c>
      <c r="C537" s="84" t="s">
        <v>5322</v>
      </c>
      <c r="D537" s="84" t="s">
        <v>4656</v>
      </c>
      <c r="E537" s="84" t="s">
        <v>5323</v>
      </c>
      <c r="F537" s="474" t="s">
        <v>5324</v>
      </c>
      <c r="G537" s="465">
        <v>2</v>
      </c>
      <c r="H537" s="84" t="s">
        <v>5325</v>
      </c>
      <c r="I537" s="194">
        <v>44223</v>
      </c>
      <c r="J537" s="189" t="s">
        <v>5326</v>
      </c>
      <c r="K537" s="466" t="s">
        <v>5327</v>
      </c>
    </row>
    <row r="538" spans="1:11" s="466" customFormat="1" ht="15" customHeight="1">
      <c r="A538" s="208">
        <v>532</v>
      </c>
      <c r="B538" s="83" t="s">
        <v>5328</v>
      </c>
      <c r="C538" s="84" t="s">
        <v>5002</v>
      </c>
      <c r="D538" s="84" t="s">
        <v>5329</v>
      </c>
      <c r="E538" s="84" t="s">
        <v>1703</v>
      </c>
      <c r="F538" s="189" t="s">
        <v>5330</v>
      </c>
      <c r="G538" s="465">
        <v>13</v>
      </c>
      <c r="H538" s="84" t="s">
        <v>5331</v>
      </c>
      <c r="I538" s="194"/>
      <c r="J538" s="189" t="s">
        <v>5330</v>
      </c>
      <c r="K538" s="466" t="s">
        <v>5332</v>
      </c>
    </row>
    <row r="539" spans="1:11" s="466" customFormat="1" ht="15" customHeight="1">
      <c r="A539" s="208">
        <v>533</v>
      </c>
      <c r="B539" s="83" t="s">
        <v>5333</v>
      </c>
      <c r="C539" s="84" t="s">
        <v>5334</v>
      </c>
      <c r="D539" s="84" t="s">
        <v>2845</v>
      </c>
      <c r="E539" s="84" t="s">
        <v>3082</v>
      </c>
      <c r="F539" s="189" t="s">
        <v>5335</v>
      </c>
      <c r="G539" s="465">
        <v>106</v>
      </c>
      <c r="H539" s="84" t="s">
        <v>5336</v>
      </c>
      <c r="I539" s="194">
        <v>44218</v>
      </c>
      <c r="J539" s="189" t="s">
        <v>5337</v>
      </c>
      <c r="K539" s="466" t="s">
        <v>5338</v>
      </c>
    </row>
    <row r="540" spans="1:11" s="466" customFormat="1" ht="15" customHeight="1">
      <c r="A540" s="208">
        <v>534</v>
      </c>
      <c r="B540" s="83" t="s">
        <v>5339</v>
      </c>
      <c r="C540" s="84" t="s">
        <v>5340</v>
      </c>
      <c r="D540" s="84" t="s">
        <v>3916</v>
      </c>
      <c r="E540" s="84"/>
      <c r="F540" s="189" t="s">
        <v>5341</v>
      </c>
      <c r="G540" s="465">
        <v>41</v>
      </c>
      <c r="H540" s="84" t="s">
        <v>5342</v>
      </c>
      <c r="I540" s="194">
        <v>44218</v>
      </c>
      <c r="J540" s="189" t="s">
        <v>5343</v>
      </c>
      <c r="K540" s="466" t="s">
        <v>5344</v>
      </c>
    </row>
    <row r="541" spans="1:11" s="466" customFormat="1" ht="15" customHeight="1">
      <c r="A541" s="208">
        <v>535</v>
      </c>
      <c r="B541" s="83" t="s">
        <v>5345</v>
      </c>
      <c r="C541" s="84" t="s">
        <v>5346</v>
      </c>
      <c r="D541" s="84" t="s">
        <v>5086</v>
      </c>
      <c r="E541" s="84" t="s">
        <v>5347</v>
      </c>
      <c r="F541" s="189" t="s">
        <v>5348</v>
      </c>
      <c r="G541" s="429">
        <v>1</v>
      </c>
      <c r="H541" s="84"/>
      <c r="I541" s="194"/>
      <c r="J541" s="189" t="s">
        <v>5349</v>
      </c>
      <c r="K541" s="466" t="s">
        <v>5350</v>
      </c>
    </row>
    <row r="542" spans="1:11" s="466" customFormat="1" ht="15" customHeight="1">
      <c r="A542" s="208">
        <v>536</v>
      </c>
      <c r="B542" s="208" t="s">
        <v>5383</v>
      </c>
      <c r="C542" s="84" t="s">
        <v>5351</v>
      </c>
      <c r="D542" s="84" t="s">
        <v>3000</v>
      </c>
      <c r="E542" s="84" t="s">
        <v>5352</v>
      </c>
      <c r="F542" s="189" t="s">
        <v>5353</v>
      </c>
      <c r="G542" s="429">
        <v>32</v>
      </c>
      <c r="H542" s="84" t="s">
        <v>5354</v>
      </c>
      <c r="I542" s="194">
        <v>44217</v>
      </c>
      <c r="J542" s="189" t="s">
        <v>5355</v>
      </c>
    </row>
    <row r="543" spans="1:11" s="466" customFormat="1" ht="15" customHeight="1">
      <c r="A543" s="208">
        <v>537</v>
      </c>
      <c r="B543" s="208" t="s">
        <v>5356</v>
      </c>
      <c r="C543" s="84" t="s">
        <v>5357</v>
      </c>
      <c r="D543" s="84" t="s">
        <v>5198</v>
      </c>
      <c r="E543" s="84"/>
      <c r="F543" s="189" t="s">
        <v>5358</v>
      </c>
      <c r="G543" s="429">
        <v>133</v>
      </c>
      <c r="H543" s="84" t="s">
        <v>5359</v>
      </c>
      <c r="I543" s="194">
        <v>44214</v>
      </c>
      <c r="J543" s="189" t="s">
        <v>5360</v>
      </c>
      <c r="K543" s="150" t="s">
        <v>5361</v>
      </c>
    </row>
    <row r="544" spans="1:11" s="466" customFormat="1" ht="15" customHeight="1">
      <c r="A544" s="208">
        <v>538</v>
      </c>
      <c r="B544" s="208" t="s">
        <v>5362</v>
      </c>
      <c r="C544" s="84" t="s">
        <v>2232</v>
      </c>
      <c r="D544" s="84" t="s">
        <v>1817</v>
      </c>
      <c r="E544" s="84" t="s">
        <v>2609</v>
      </c>
      <c r="F544" s="189" t="s">
        <v>4198</v>
      </c>
      <c r="G544" s="429">
        <v>21</v>
      </c>
      <c r="H544" s="84" t="s">
        <v>5363</v>
      </c>
      <c r="I544" s="194">
        <v>44232</v>
      </c>
      <c r="J544" s="189" t="s">
        <v>5364</v>
      </c>
      <c r="K544" s="466" t="s">
        <v>5365</v>
      </c>
    </row>
    <row r="545" spans="1:40" s="466" customFormat="1" ht="15" customHeight="1">
      <c r="A545" s="208">
        <v>539</v>
      </c>
      <c r="B545" s="208" t="s">
        <v>5366</v>
      </c>
      <c r="C545" s="84" t="s">
        <v>5367</v>
      </c>
      <c r="D545" s="84" t="s">
        <v>3916</v>
      </c>
      <c r="E545" s="84" t="s">
        <v>5368</v>
      </c>
      <c r="F545" s="189" t="s">
        <v>5369</v>
      </c>
      <c r="G545" s="429">
        <v>1</v>
      </c>
      <c r="H545" s="84"/>
      <c r="I545" s="194">
        <v>44231</v>
      </c>
      <c r="J545" s="189" t="s">
        <v>5370</v>
      </c>
      <c r="K545" s="466" t="s">
        <v>5371</v>
      </c>
    </row>
    <row r="546" spans="1:40" ht="13">
      <c r="A546" s="79">
        <v>540</v>
      </c>
      <c r="B546" s="83" t="s">
        <v>5470</v>
      </c>
      <c r="C546" s="84" t="s">
        <v>5466</v>
      </c>
      <c r="D546" s="84" t="s">
        <v>1626</v>
      </c>
      <c r="E546" s="84" t="s">
        <v>1627</v>
      </c>
      <c r="F546" s="483" t="s">
        <v>5467</v>
      </c>
      <c r="G546" s="84">
        <v>65</v>
      </c>
      <c r="H546" s="84" t="s">
        <v>5475</v>
      </c>
      <c r="I546" s="151">
        <v>44236</v>
      </c>
      <c r="J546" s="483" t="s">
        <v>5468</v>
      </c>
      <c r="K546" s="483" t="s">
        <v>5469</v>
      </c>
      <c r="L546" s="63"/>
      <c r="M546" s="63"/>
      <c r="N546" s="63"/>
      <c r="O546" s="63"/>
      <c r="P546" s="63"/>
      <c r="Q546" s="63"/>
      <c r="R546" s="63"/>
      <c r="S546" s="63"/>
      <c r="T546" s="63"/>
      <c r="U546" s="63"/>
      <c r="V546" s="63"/>
      <c r="W546" s="63"/>
      <c r="X546" s="63"/>
      <c r="Y546" s="63"/>
      <c r="Z546" s="63"/>
      <c r="AA546" s="72"/>
      <c r="AB546" s="72"/>
      <c r="AC546" s="72"/>
      <c r="AD546" s="72"/>
      <c r="AE546" s="72"/>
      <c r="AF546" s="72"/>
      <c r="AG546" s="72"/>
      <c r="AH546" s="72"/>
      <c r="AI546" s="72"/>
      <c r="AJ546" s="72"/>
      <c r="AK546" s="72"/>
      <c r="AL546" s="72"/>
      <c r="AM546" s="72"/>
      <c r="AN546" s="72"/>
    </row>
    <row r="547" spans="1:40" s="479" customFormat="1" ht="13">
      <c r="A547" s="484">
        <v>541</v>
      </c>
      <c r="B547" s="83" t="s">
        <v>5473</v>
      </c>
      <c r="C547" s="84" t="s">
        <v>2882</v>
      </c>
      <c r="D547" s="84" t="s">
        <v>1632</v>
      </c>
      <c r="E547" s="84" t="s">
        <v>2075</v>
      </c>
      <c r="F547" s="84" t="s">
        <v>5474</v>
      </c>
      <c r="G547" s="84">
        <v>50</v>
      </c>
      <c r="H547" s="84" t="s">
        <v>2915</v>
      </c>
      <c r="I547" s="151">
        <v>44202</v>
      </c>
      <c r="J547" s="483" t="s">
        <v>5476</v>
      </c>
      <c r="K547" s="166" t="s">
        <v>5477</v>
      </c>
      <c r="L547" s="483"/>
      <c r="M547" s="483"/>
      <c r="N547" s="483"/>
      <c r="O547" s="483"/>
      <c r="P547" s="483"/>
      <c r="Q547" s="483"/>
      <c r="R547" s="483"/>
      <c r="S547" s="483"/>
      <c r="T547" s="483"/>
      <c r="U547" s="483"/>
      <c r="V547" s="483"/>
      <c r="W547" s="483"/>
      <c r="X547" s="483"/>
      <c r="Y547" s="483"/>
      <c r="Z547" s="483"/>
    </row>
    <row r="548" spans="1:40" s="479" customFormat="1" ht="13">
      <c r="A548" s="484">
        <v>542</v>
      </c>
      <c r="B548" s="83" t="s">
        <v>5478</v>
      </c>
      <c r="C548" s="84" t="s">
        <v>5479</v>
      </c>
      <c r="D548" s="84" t="s">
        <v>1817</v>
      </c>
      <c r="E548" s="84" t="s">
        <v>5481</v>
      </c>
      <c r="F548" s="84" t="s">
        <v>5480</v>
      </c>
      <c r="G548" s="84">
        <v>350</v>
      </c>
      <c r="H548" s="84" t="s">
        <v>5482</v>
      </c>
      <c r="I548" s="151">
        <v>44231</v>
      </c>
      <c r="J548" s="84" t="s">
        <v>5483</v>
      </c>
      <c r="K548" s="166" t="s">
        <v>5484</v>
      </c>
      <c r="L548" s="483"/>
      <c r="M548" s="483"/>
      <c r="N548" s="483"/>
      <c r="O548" s="483"/>
      <c r="P548" s="483"/>
      <c r="Q548" s="483"/>
      <c r="R548" s="483"/>
      <c r="S548" s="483"/>
      <c r="T548" s="483"/>
      <c r="U548" s="483"/>
      <c r="V548" s="483"/>
      <c r="W548" s="483"/>
      <c r="X548" s="483"/>
      <c r="Y548" s="483"/>
      <c r="Z548" s="483"/>
    </row>
    <row r="549" spans="1:40" s="479" customFormat="1" ht="13">
      <c r="A549" s="484">
        <v>543</v>
      </c>
      <c r="B549" s="83" t="s">
        <v>5486</v>
      </c>
      <c r="C549" s="84" t="s">
        <v>5487</v>
      </c>
      <c r="D549" s="84" t="s">
        <v>1632</v>
      </c>
      <c r="E549" s="84" t="s">
        <v>5489</v>
      </c>
      <c r="F549" s="84" t="s">
        <v>5488</v>
      </c>
      <c r="G549" s="84">
        <v>1</v>
      </c>
      <c r="H549" s="84"/>
      <c r="I549" s="151">
        <v>44222</v>
      </c>
      <c r="J549" s="84" t="s">
        <v>5490</v>
      </c>
      <c r="K549" s="166" t="s">
        <v>5491</v>
      </c>
      <c r="L549" s="483"/>
      <c r="M549" s="483"/>
      <c r="N549" s="483"/>
      <c r="O549" s="483"/>
      <c r="P549" s="483"/>
      <c r="Q549" s="483"/>
      <c r="R549" s="483"/>
      <c r="S549" s="483"/>
      <c r="T549" s="483"/>
      <c r="U549" s="483"/>
      <c r="V549" s="483"/>
      <c r="W549" s="483"/>
      <c r="X549" s="483"/>
      <c r="Y549" s="483"/>
      <c r="Z549" s="483"/>
    </row>
    <row r="550" spans="1:40" ht="13">
      <c r="A550" s="79">
        <v>544</v>
      </c>
      <c r="B550" s="83" t="s">
        <v>5493</v>
      </c>
      <c r="C550" s="84" t="s">
        <v>4991</v>
      </c>
      <c r="D550" s="84" t="s">
        <v>4992</v>
      </c>
      <c r="E550" s="84" t="s">
        <v>5495</v>
      </c>
      <c r="F550" s="189" t="s">
        <v>5494</v>
      </c>
      <c r="G550" s="84">
        <v>11</v>
      </c>
      <c r="H550" s="84" t="s">
        <v>5496</v>
      </c>
      <c r="I550" s="151">
        <v>44182</v>
      </c>
      <c r="J550" s="483" t="s">
        <v>5497</v>
      </c>
      <c r="K550" s="483" t="s">
        <v>5498</v>
      </c>
      <c r="L550" s="63"/>
      <c r="M550" s="63"/>
      <c r="N550" s="63"/>
      <c r="O550" s="63"/>
      <c r="P550" s="63"/>
      <c r="Q550" s="63"/>
      <c r="R550" s="63"/>
      <c r="S550" s="63"/>
      <c r="T550" s="63"/>
      <c r="U550" s="63"/>
      <c r="V550" s="63"/>
      <c r="W550" s="63"/>
      <c r="X550" s="63"/>
      <c r="Y550" s="63"/>
      <c r="Z550" s="63"/>
      <c r="AA550" s="72"/>
      <c r="AB550" s="72"/>
      <c r="AC550" s="72"/>
      <c r="AD550" s="72"/>
      <c r="AE550" s="72"/>
      <c r="AF550" s="72"/>
      <c r="AG550" s="72"/>
      <c r="AH550" s="72"/>
      <c r="AI550" s="72"/>
      <c r="AJ550" s="72"/>
      <c r="AK550" s="72"/>
      <c r="AL550" s="72"/>
      <c r="AM550" s="72"/>
      <c r="AN550" s="72"/>
    </row>
    <row r="551" spans="1:40" s="479" customFormat="1" ht="13">
      <c r="A551" s="484">
        <v>545</v>
      </c>
      <c r="B551" s="83" t="s">
        <v>5503</v>
      </c>
      <c r="C551" s="84" t="s">
        <v>2822</v>
      </c>
      <c r="D551" s="84" t="s">
        <v>1632</v>
      </c>
      <c r="E551" s="84" t="s">
        <v>5504</v>
      </c>
      <c r="F551" s="189" t="s">
        <v>5505</v>
      </c>
      <c r="G551" s="84">
        <v>91</v>
      </c>
      <c r="H551" s="84" t="s">
        <v>4823</v>
      </c>
      <c r="I551" s="151">
        <v>44233</v>
      </c>
      <c r="J551" s="483" t="s">
        <v>5506</v>
      </c>
      <c r="K551" s="483" t="s">
        <v>5507</v>
      </c>
      <c r="L551" s="483"/>
      <c r="M551" s="483"/>
      <c r="N551" s="483"/>
      <c r="O551" s="483"/>
      <c r="P551" s="483"/>
      <c r="Q551" s="483"/>
      <c r="R551" s="483"/>
      <c r="S551" s="483"/>
      <c r="T551" s="483"/>
      <c r="U551" s="483"/>
      <c r="V551" s="483"/>
      <c r="W551" s="483"/>
      <c r="X551" s="483"/>
      <c r="Y551" s="483"/>
      <c r="Z551" s="483"/>
    </row>
    <row r="552" spans="1:40" s="479" customFormat="1" ht="13">
      <c r="A552" s="484">
        <v>546</v>
      </c>
      <c r="B552" s="83" t="s">
        <v>5508</v>
      </c>
      <c r="C552" s="84" t="s">
        <v>4270</v>
      </c>
      <c r="D552" s="84" t="s">
        <v>5509</v>
      </c>
      <c r="E552" s="84" t="s">
        <v>5510</v>
      </c>
      <c r="F552" s="189" t="s">
        <v>5511</v>
      </c>
      <c r="G552" s="84">
        <v>35</v>
      </c>
      <c r="H552" s="84" t="s">
        <v>5512</v>
      </c>
      <c r="I552" s="151">
        <v>44162</v>
      </c>
      <c r="J552" s="483" t="s">
        <v>5513</v>
      </c>
      <c r="K552" s="166" t="s">
        <v>5514</v>
      </c>
      <c r="L552" s="483"/>
      <c r="M552" s="483"/>
      <c r="N552" s="483"/>
      <c r="O552" s="483"/>
      <c r="P552" s="483"/>
      <c r="Q552" s="483"/>
      <c r="R552" s="483"/>
      <c r="S552" s="483"/>
      <c r="T552" s="483"/>
      <c r="U552" s="483"/>
      <c r="V552" s="483"/>
      <c r="W552" s="483"/>
      <c r="X552" s="483"/>
      <c r="Y552" s="483"/>
      <c r="Z552" s="483"/>
    </row>
    <row r="553" spans="1:40" s="479" customFormat="1" ht="13">
      <c r="A553" s="484">
        <v>547</v>
      </c>
      <c r="B553" s="83" t="s">
        <v>5522</v>
      </c>
      <c r="C553" s="84" t="s">
        <v>5523</v>
      </c>
      <c r="D553" s="84" t="s">
        <v>1632</v>
      </c>
      <c r="E553" s="84" t="s">
        <v>1977</v>
      </c>
      <c r="F553" s="189" t="s">
        <v>5524</v>
      </c>
      <c r="G553" s="84">
        <v>34</v>
      </c>
      <c r="H553" s="84" t="s">
        <v>5525</v>
      </c>
      <c r="I553" s="151">
        <v>44228</v>
      </c>
      <c r="J553" s="483" t="s">
        <v>5526</v>
      </c>
      <c r="K553" s="166" t="s">
        <v>5527</v>
      </c>
      <c r="L553" s="483"/>
      <c r="M553" s="483"/>
      <c r="N553" s="483"/>
      <c r="O553" s="483"/>
      <c r="P553" s="483"/>
      <c r="Q553" s="483"/>
      <c r="R553" s="483"/>
      <c r="S553" s="483"/>
      <c r="T553" s="483"/>
      <c r="U553" s="483"/>
      <c r="V553" s="483"/>
      <c r="W553" s="483"/>
      <c r="X553" s="483"/>
      <c r="Y553" s="483"/>
      <c r="Z553" s="483"/>
    </row>
    <row r="554" spans="1:40" s="479" customFormat="1" ht="13">
      <c r="A554" s="484">
        <v>548</v>
      </c>
      <c r="B554" s="83" t="s">
        <v>5529</v>
      </c>
      <c r="C554" s="84" t="s">
        <v>5530</v>
      </c>
      <c r="D554" s="84" t="s">
        <v>4395</v>
      </c>
      <c r="E554" s="84" t="s">
        <v>4396</v>
      </c>
      <c r="F554" s="189" t="s">
        <v>5531</v>
      </c>
      <c r="G554" s="84">
        <v>1</v>
      </c>
      <c r="H554" s="84"/>
      <c r="I554" s="151">
        <v>44231</v>
      </c>
      <c r="J554" s="483" t="s">
        <v>5532</v>
      </c>
      <c r="K554" s="166" t="s">
        <v>5533</v>
      </c>
      <c r="L554" s="483"/>
      <c r="M554" s="483"/>
      <c r="N554" s="483"/>
      <c r="O554" s="483"/>
      <c r="P554" s="483"/>
      <c r="Q554" s="483"/>
      <c r="R554" s="483"/>
      <c r="S554" s="483"/>
      <c r="T554" s="483"/>
      <c r="U554" s="483"/>
      <c r="V554" s="483"/>
      <c r="W554" s="483"/>
      <c r="X554" s="483"/>
      <c r="Y554" s="483"/>
      <c r="Z554" s="483"/>
    </row>
    <row r="555" spans="1:40" s="479" customFormat="1" ht="13">
      <c r="A555" s="484">
        <v>549</v>
      </c>
      <c r="B555" s="83" t="s">
        <v>5535</v>
      </c>
      <c r="C555" s="84" t="s">
        <v>3702</v>
      </c>
      <c r="D555" s="84" t="s">
        <v>1632</v>
      </c>
      <c r="E555" s="84" t="s">
        <v>2356</v>
      </c>
      <c r="F555" s="189" t="s">
        <v>5536</v>
      </c>
      <c r="G555" s="84">
        <v>39</v>
      </c>
      <c r="H555" s="84" t="s">
        <v>5537</v>
      </c>
      <c r="I555" s="151">
        <v>44222</v>
      </c>
      <c r="J555" s="483" t="s">
        <v>5539</v>
      </c>
      <c r="K555" s="166" t="s">
        <v>5538</v>
      </c>
      <c r="L555" s="483"/>
      <c r="M555" s="483"/>
      <c r="N555" s="483"/>
      <c r="O555" s="483"/>
      <c r="P555" s="483"/>
      <c r="Q555" s="483"/>
      <c r="R555" s="483"/>
      <c r="S555" s="483"/>
      <c r="T555" s="483"/>
      <c r="U555" s="483"/>
      <c r="V555" s="483"/>
      <c r="W555" s="483"/>
      <c r="X555" s="483"/>
      <c r="Y555" s="483"/>
      <c r="Z555" s="483"/>
    </row>
    <row r="556" spans="1:40" s="479" customFormat="1" ht="13">
      <c r="A556" s="484">
        <v>550</v>
      </c>
      <c r="B556" s="83" t="s">
        <v>5542</v>
      </c>
      <c r="C556" s="84" t="s">
        <v>5543</v>
      </c>
      <c r="D556" s="84" t="s">
        <v>1638</v>
      </c>
      <c r="E556" s="84" t="s">
        <v>2210</v>
      </c>
      <c r="F556" s="189" t="s">
        <v>5544</v>
      </c>
      <c r="G556" s="84">
        <v>1</v>
      </c>
      <c r="H556" s="84"/>
      <c r="I556" s="151">
        <v>44242</v>
      </c>
      <c r="J556" s="483" t="s">
        <v>5545</v>
      </c>
      <c r="K556" s="166" t="s">
        <v>5546</v>
      </c>
      <c r="L556" s="483"/>
      <c r="M556" s="483"/>
      <c r="N556" s="483"/>
      <c r="O556" s="483"/>
      <c r="P556" s="483"/>
      <c r="Q556" s="483"/>
      <c r="R556" s="483"/>
      <c r="S556" s="483"/>
      <c r="T556" s="483"/>
      <c r="U556" s="483"/>
      <c r="V556" s="483"/>
      <c r="W556" s="483"/>
      <c r="X556" s="483"/>
      <c r="Y556" s="483"/>
      <c r="Z556" s="483"/>
    </row>
    <row r="557" spans="1:40" s="479" customFormat="1" ht="13">
      <c r="A557" s="484">
        <v>551</v>
      </c>
      <c r="B557" s="83" t="s">
        <v>5548</v>
      </c>
      <c r="C557" s="84" t="s">
        <v>5549</v>
      </c>
      <c r="D557" s="84" t="s">
        <v>1516</v>
      </c>
      <c r="E557" s="84" t="s">
        <v>2326</v>
      </c>
      <c r="F557" s="189" t="s">
        <v>5550</v>
      </c>
      <c r="G557" s="84">
        <v>1</v>
      </c>
      <c r="H557" s="84"/>
      <c r="I557" s="151">
        <v>44215</v>
      </c>
      <c r="J557" s="483" t="s">
        <v>5551</v>
      </c>
      <c r="K557" s="166" t="s">
        <v>5552</v>
      </c>
      <c r="L557" s="483"/>
      <c r="M557" s="483"/>
      <c r="N557" s="483"/>
      <c r="O557" s="483"/>
      <c r="P557" s="483"/>
      <c r="Q557" s="483"/>
      <c r="R557" s="483"/>
      <c r="S557" s="483"/>
      <c r="T557" s="483"/>
      <c r="U557" s="483"/>
      <c r="V557" s="483"/>
      <c r="W557" s="483"/>
      <c r="X557" s="483"/>
      <c r="Y557" s="483"/>
      <c r="Z557" s="483"/>
    </row>
    <row r="558" spans="1:40" s="479" customFormat="1" ht="13">
      <c r="A558" s="484">
        <v>552</v>
      </c>
      <c r="B558" s="83" t="s">
        <v>395</v>
      </c>
      <c r="C558" s="84" t="s">
        <v>5557</v>
      </c>
      <c r="D558" s="84" t="s">
        <v>1703</v>
      </c>
      <c r="E558" s="84" t="s">
        <v>2301</v>
      </c>
      <c r="F558" s="189" t="s">
        <v>5558</v>
      </c>
      <c r="G558" s="84">
        <v>1</v>
      </c>
      <c r="H558" s="84"/>
      <c r="I558" s="151">
        <v>44245</v>
      </c>
      <c r="J558" s="483" t="s">
        <v>5559</v>
      </c>
      <c r="K558" s="166" t="s">
        <v>5560</v>
      </c>
      <c r="L558" s="483"/>
      <c r="M558" s="483"/>
      <c r="N558" s="483"/>
      <c r="O558" s="483"/>
      <c r="P558" s="483"/>
      <c r="Q558" s="483"/>
      <c r="R558" s="483"/>
      <c r="S558" s="483"/>
      <c r="T558" s="483"/>
      <c r="U558" s="483"/>
      <c r="V558" s="483"/>
      <c r="W558" s="483"/>
      <c r="X558" s="483"/>
      <c r="Y558" s="483"/>
      <c r="Z558" s="483"/>
    </row>
    <row r="559" spans="1:40" s="479" customFormat="1" ht="13">
      <c r="A559" s="484">
        <v>553</v>
      </c>
      <c r="B559" s="83" t="s">
        <v>5561</v>
      </c>
      <c r="C559" s="84" t="s">
        <v>5523</v>
      </c>
      <c r="D559" s="84" t="s">
        <v>1632</v>
      </c>
      <c r="E559" s="84" t="s">
        <v>5187</v>
      </c>
      <c r="F559" s="189" t="s">
        <v>5562</v>
      </c>
      <c r="G559" s="84">
        <v>1</v>
      </c>
      <c r="H559" s="84"/>
      <c r="I559" s="151"/>
      <c r="J559" s="483" t="s">
        <v>5564</v>
      </c>
      <c r="K559" s="166" t="s">
        <v>5563</v>
      </c>
      <c r="L559" s="483"/>
      <c r="M559" s="483"/>
      <c r="N559" s="483"/>
      <c r="O559" s="483"/>
      <c r="P559" s="483"/>
      <c r="Q559" s="483"/>
      <c r="R559" s="483"/>
      <c r="S559" s="483"/>
      <c r="T559" s="483"/>
      <c r="U559" s="483"/>
      <c r="V559" s="483"/>
      <c r="W559" s="483"/>
      <c r="X559" s="483"/>
      <c r="Y559" s="483"/>
      <c r="Z559" s="483"/>
    </row>
    <row r="560" spans="1:40" s="479" customFormat="1" ht="13">
      <c r="A560" s="484">
        <v>554</v>
      </c>
      <c r="B560" s="83" t="s">
        <v>5565</v>
      </c>
      <c r="C560" s="84" t="s">
        <v>5064</v>
      </c>
      <c r="D560" s="84" t="s">
        <v>1817</v>
      </c>
      <c r="E560" s="84" t="s">
        <v>5567</v>
      </c>
      <c r="F560" s="189" t="s">
        <v>5566</v>
      </c>
      <c r="G560" s="84">
        <v>4</v>
      </c>
      <c r="H560" s="84" t="s">
        <v>5568</v>
      </c>
      <c r="I560" s="151">
        <v>44242</v>
      </c>
      <c r="J560" s="84" t="s">
        <v>5569</v>
      </c>
      <c r="K560" s="166" t="s">
        <v>5570</v>
      </c>
      <c r="L560" s="483"/>
      <c r="M560" s="483"/>
      <c r="N560" s="483"/>
      <c r="O560" s="483"/>
      <c r="P560" s="483"/>
      <c r="Q560" s="483"/>
      <c r="R560" s="483"/>
      <c r="S560" s="483"/>
      <c r="T560" s="483"/>
      <c r="U560" s="483"/>
      <c r="V560" s="483"/>
      <c r="W560" s="483"/>
      <c r="X560" s="483"/>
      <c r="Y560" s="483"/>
      <c r="Z560" s="483"/>
    </row>
    <row r="561" spans="1:40" s="479" customFormat="1" ht="13">
      <c r="A561" s="484">
        <v>555</v>
      </c>
      <c r="B561" s="83" t="s">
        <v>5577</v>
      </c>
      <c r="C561" s="84" t="s">
        <v>5064</v>
      </c>
      <c r="D561" s="84" t="s">
        <v>2215</v>
      </c>
      <c r="E561" s="84" t="s">
        <v>5574</v>
      </c>
      <c r="F561" s="189" t="s">
        <v>5573</v>
      </c>
      <c r="G561" s="84">
        <v>1</v>
      </c>
      <c r="H561" s="84"/>
      <c r="I561" s="151">
        <v>44242</v>
      </c>
      <c r="J561" s="84" t="s">
        <v>5575</v>
      </c>
      <c r="K561" s="166" t="s">
        <v>5576</v>
      </c>
      <c r="L561" s="483"/>
      <c r="M561" s="483"/>
      <c r="N561" s="483"/>
      <c r="O561" s="483"/>
      <c r="P561" s="483"/>
      <c r="Q561" s="483"/>
      <c r="R561" s="483"/>
      <c r="S561" s="483"/>
      <c r="T561" s="483"/>
      <c r="U561" s="483"/>
      <c r="V561" s="483"/>
      <c r="W561" s="483"/>
      <c r="X561" s="483"/>
      <c r="Y561" s="483"/>
      <c r="Z561" s="483"/>
    </row>
    <row r="562" spans="1:40" s="479" customFormat="1" ht="13">
      <c r="A562" s="484">
        <v>556</v>
      </c>
      <c r="B562" s="83" t="s">
        <v>5578</v>
      </c>
      <c r="C562" s="84" t="s">
        <v>5579</v>
      </c>
      <c r="D562" s="84" t="s">
        <v>3703</v>
      </c>
      <c r="E562" s="84" t="s">
        <v>5580</v>
      </c>
      <c r="F562" s="189" t="s">
        <v>5581</v>
      </c>
      <c r="G562" s="84">
        <v>1</v>
      </c>
      <c r="H562" s="84"/>
      <c r="I562" s="151">
        <v>44228</v>
      </c>
      <c r="J562" s="84" t="s">
        <v>5582</v>
      </c>
      <c r="K562" s="166" t="s">
        <v>5583</v>
      </c>
      <c r="L562" s="483"/>
      <c r="M562" s="483"/>
      <c r="N562" s="483"/>
      <c r="O562" s="483"/>
      <c r="P562" s="483"/>
      <c r="Q562" s="483"/>
      <c r="R562" s="483"/>
      <c r="S562" s="483"/>
      <c r="T562" s="483"/>
      <c r="U562" s="483"/>
      <c r="V562" s="483"/>
      <c r="W562" s="483"/>
      <c r="X562" s="483"/>
      <c r="Y562" s="483"/>
      <c r="Z562" s="483"/>
    </row>
    <row r="563" spans="1:40" s="479" customFormat="1" ht="13">
      <c r="A563" s="484">
        <v>557</v>
      </c>
      <c r="B563" s="208" t="s">
        <v>5275</v>
      </c>
      <c r="C563" s="84" t="s">
        <v>1953</v>
      </c>
      <c r="D563" s="84" t="s">
        <v>1632</v>
      </c>
      <c r="E563" s="84" t="s">
        <v>5592</v>
      </c>
      <c r="F563" s="189" t="s">
        <v>5591</v>
      </c>
      <c r="G563" s="84">
        <v>1219</v>
      </c>
      <c r="H563" s="84" t="s">
        <v>5278</v>
      </c>
      <c r="I563" s="151"/>
      <c r="J563" s="84" t="s">
        <v>5593</v>
      </c>
      <c r="K563" s="166" t="s">
        <v>5594</v>
      </c>
      <c r="L563" s="483"/>
      <c r="M563" s="483"/>
      <c r="N563" s="483"/>
      <c r="O563" s="483"/>
      <c r="P563" s="483"/>
      <c r="Q563" s="483"/>
      <c r="R563" s="483"/>
      <c r="S563" s="483"/>
      <c r="T563" s="483"/>
      <c r="U563" s="483"/>
      <c r="V563" s="483"/>
      <c r="W563" s="483"/>
      <c r="X563" s="483"/>
      <c r="Y563" s="483"/>
      <c r="Z563" s="483"/>
    </row>
    <row r="564" spans="1:40" s="479" customFormat="1" ht="13">
      <c r="A564" s="484">
        <v>558</v>
      </c>
      <c r="B564" s="208" t="s">
        <v>5241</v>
      </c>
      <c r="C564" s="84" t="s">
        <v>5603</v>
      </c>
      <c r="D564" s="84" t="s">
        <v>1626</v>
      </c>
      <c r="E564" s="84" t="s">
        <v>2199</v>
      </c>
      <c r="F564" s="189" t="s">
        <v>5604</v>
      </c>
      <c r="G564" s="84">
        <v>317</v>
      </c>
      <c r="H564" s="84" t="s">
        <v>5605</v>
      </c>
      <c r="I564" s="151">
        <v>44235</v>
      </c>
      <c r="J564" s="84" t="s">
        <v>5606</v>
      </c>
      <c r="K564" s="166" t="s">
        <v>5607</v>
      </c>
      <c r="L564" s="483"/>
      <c r="M564" s="483"/>
      <c r="N564" s="483"/>
      <c r="O564" s="483"/>
      <c r="P564" s="483"/>
      <c r="Q564" s="483"/>
      <c r="R564" s="483"/>
      <c r="S564" s="483"/>
      <c r="T564" s="483"/>
      <c r="U564" s="483"/>
      <c r="V564" s="483"/>
      <c r="W564" s="483"/>
      <c r="X564" s="483"/>
      <c r="Y564" s="483"/>
      <c r="Z564" s="483"/>
    </row>
    <row r="565" spans="1:40" s="479" customFormat="1" ht="13">
      <c r="A565" s="484">
        <v>559</v>
      </c>
      <c r="B565" s="208" t="s">
        <v>5613</v>
      </c>
      <c r="C565" s="84" t="s">
        <v>5064</v>
      </c>
      <c r="D565" s="84" t="s">
        <v>2384</v>
      </c>
      <c r="E565" s="84" t="s">
        <v>2520</v>
      </c>
      <c r="F565" s="189" t="s">
        <v>5609</v>
      </c>
      <c r="G565" s="84">
        <v>114</v>
      </c>
      <c r="H565" s="84" t="s">
        <v>5610</v>
      </c>
      <c r="I565" s="151">
        <v>44230</v>
      </c>
      <c r="J565" s="84" t="s">
        <v>5611</v>
      </c>
      <c r="K565" s="166" t="s">
        <v>5612</v>
      </c>
      <c r="L565" s="483"/>
      <c r="M565" s="483"/>
      <c r="N565" s="483"/>
      <c r="O565" s="483"/>
      <c r="P565" s="483"/>
      <c r="Q565" s="483"/>
      <c r="R565" s="483"/>
      <c r="S565" s="483"/>
      <c r="T565" s="483"/>
      <c r="U565" s="483"/>
      <c r="V565" s="483"/>
      <c r="W565" s="483"/>
      <c r="X565" s="483"/>
      <c r="Y565" s="483"/>
      <c r="Z565" s="483"/>
    </row>
    <row r="566" spans="1:40" s="479" customFormat="1" ht="13">
      <c r="A566" s="484">
        <v>560</v>
      </c>
      <c r="B566" s="208" t="s">
        <v>5614</v>
      </c>
      <c r="C566" s="84" t="s">
        <v>2882</v>
      </c>
      <c r="D566" s="84" t="s">
        <v>1632</v>
      </c>
      <c r="E566" s="84" t="s">
        <v>3819</v>
      </c>
      <c r="F566" s="189" t="s">
        <v>5617</v>
      </c>
      <c r="G566" s="84">
        <v>1</v>
      </c>
      <c r="H566" s="84"/>
      <c r="I566" s="151">
        <v>44225</v>
      </c>
      <c r="J566" s="84" t="s">
        <v>5618</v>
      </c>
      <c r="K566" s="166" t="s">
        <v>5619</v>
      </c>
      <c r="L566" s="483"/>
      <c r="M566" s="483"/>
      <c r="N566" s="483"/>
      <c r="O566" s="483"/>
      <c r="P566" s="483"/>
      <c r="Q566" s="483"/>
      <c r="R566" s="483"/>
      <c r="S566" s="483"/>
      <c r="T566" s="483"/>
      <c r="U566" s="483"/>
      <c r="V566" s="483"/>
      <c r="W566" s="483"/>
      <c r="X566" s="483"/>
      <c r="Y566" s="483"/>
      <c r="Z566" s="483"/>
    </row>
    <row r="567" spans="1:40" s="479" customFormat="1" ht="13">
      <c r="A567" s="484">
        <v>561</v>
      </c>
      <c r="B567" s="208" t="s">
        <v>3500</v>
      </c>
      <c r="C567" s="84" t="s">
        <v>5623</v>
      </c>
      <c r="D567" s="84" t="s">
        <v>1655</v>
      </c>
      <c r="E567" s="84" t="s">
        <v>1837</v>
      </c>
      <c r="F567" s="84" t="s">
        <v>5624</v>
      </c>
      <c r="G567" s="84">
        <v>17</v>
      </c>
      <c r="H567" s="84" t="s">
        <v>5636</v>
      </c>
      <c r="I567" s="151">
        <v>44253</v>
      </c>
      <c r="J567" s="84" t="s">
        <v>5625</v>
      </c>
      <c r="K567" s="166" t="s">
        <v>5626</v>
      </c>
      <c r="L567" s="483"/>
      <c r="M567" s="483"/>
      <c r="N567" s="483"/>
      <c r="O567" s="483"/>
      <c r="P567" s="483"/>
      <c r="Q567" s="483"/>
      <c r="R567" s="483"/>
      <c r="S567" s="483"/>
      <c r="T567" s="483"/>
      <c r="U567" s="483"/>
      <c r="V567" s="483"/>
      <c r="W567" s="483"/>
      <c r="X567" s="483"/>
      <c r="Y567" s="483"/>
      <c r="Z567" s="483"/>
    </row>
    <row r="568" spans="1:40" s="479" customFormat="1" ht="13">
      <c r="A568" s="484">
        <v>562</v>
      </c>
      <c r="B568" s="208" t="s">
        <v>5632</v>
      </c>
      <c r="C568" s="84" t="s">
        <v>5064</v>
      </c>
      <c r="D568" s="84" t="s">
        <v>1638</v>
      </c>
      <c r="E568" s="84" t="s">
        <v>5634</v>
      </c>
      <c r="F568" s="84" t="s">
        <v>5633</v>
      </c>
      <c r="G568" s="84">
        <v>30</v>
      </c>
      <c r="H568" s="84" t="s">
        <v>5635</v>
      </c>
      <c r="I568" s="151">
        <v>44256</v>
      </c>
      <c r="J568" s="84" t="s">
        <v>5638</v>
      </c>
      <c r="K568" s="166" t="s">
        <v>5637</v>
      </c>
      <c r="L568" s="483"/>
      <c r="M568" s="483"/>
      <c r="N568" s="483"/>
      <c r="O568" s="483"/>
      <c r="P568" s="483"/>
      <c r="Q568" s="483"/>
      <c r="R568" s="483"/>
      <c r="S568" s="483"/>
      <c r="T568" s="483"/>
      <c r="U568" s="483"/>
      <c r="V568" s="483"/>
      <c r="W568" s="483"/>
      <c r="X568" s="483"/>
      <c r="Y568" s="483"/>
      <c r="Z568" s="483"/>
    </row>
    <row r="569" spans="1:40" s="479" customFormat="1" ht="13">
      <c r="A569" s="484">
        <v>563</v>
      </c>
      <c r="B569" s="208" t="s">
        <v>5640</v>
      </c>
      <c r="C569" s="84" t="s">
        <v>3418</v>
      </c>
      <c r="D569" s="84" t="s">
        <v>1703</v>
      </c>
      <c r="E569" s="84" t="s">
        <v>2301</v>
      </c>
      <c r="F569" s="84" t="s">
        <v>5641</v>
      </c>
      <c r="G569" s="84">
        <v>1</v>
      </c>
      <c r="H569" s="84"/>
      <c r="I569" s="194">
        <v>44256</v>
      </c>
      <c r="J569" s="84" t="s">
        <v>5642</v>
      </c>
      <c r="K569" s="166" t="s">
        <v>5643</v>
      </c>
      <c r="L569" s="483"/>
      <c r="M569" s="483"/>
      <c r="N569" s="483"/>
      <c r="O569" s="483"/>
      <c r="P569" s="483"/>
      <c r="Q569" s="483"/>
      <c r="R569" s="483"/>
      <c r="S569" s="483"/>
      <c r="T569" s="483"/>
      <c r="U569" s="483"/>
      <c r="V569" s="483"/>
      <c r="W569" s="483"/>
      <c r="X569" s="483"/>
      <c r="Y569" s="483"/>
      <c r="Z569" s="483"/>
    </row>
    <row r="570" spans="1:40" s="479" customFormat="1" ht="13">
      <c r="A570" s="484">
        <v>564</v>
      </c>
      <c r="B570" s="208" t="s">
        <v>5647</v>
      </c>
      <c r="C570" s="84" t="s">
        <v>5648</v>
      </c>
      <c r="D570" s="84" t="s">
        <v>1638</v>
      </c>
      <c r="E570" s="84" t="s">
        <v>2204</v>
      </c>
      <c r="F570" s="84" t="s">
        <v>5646</v>
      </c>
      <c r="G570" s="84">
        <v>55</v>
      </c>
      <c r="H570" s="84" t="s">
        <v>5649</v>
      </c>
      <c r="I570" s="194">
        <v>44253</v>
      </c>
      <c r="J570" s="84" t="s">
        <v>5650</v>
      </c>
      <c r="K570" s="166" t="s">
        <v>5651</v>
      </c>
      <c r="L570" s="483"/>
      <c r="M570" s="483"/>
      <c r="N570" s="483"/>
      <c r="O570" s="483"/>
      <c r="P570" s="483"/>
      <c r="Q570" s="483"/>
      <c r="R570" s="483"/>
      <c r="S570" s="483"/>
      <c r="T570" s="483"/>
      <c r="U570" s="483"/>
      <c r="V570" s="483"/>
      <c r="W570" s="483"/>
      <c r="X570" s="483"/>
      <c r="Y570" s="483"/>
      <c r="Z570" s="483"/>
    </row>
    <row r="571" spans="1:40" s="479" customFormat="1" ht="13">
      <c r="A571" s="484">
        <v>565</v>
      </c>
      <c r="B571" s="208" t="s">
        <v>5657</v>
      </c>
      <c r="C571" s="84" t="s">
        <v>5658</v>
      </c>
      <c r="D571" s="84" t="s">
        <v>1626</v>
      </c>
      <c r="E571" s="84" t="s">
        <v>2199</v>
      </c>
      <c r="F571" s="84" t="s">
        <v>5659</v>
      </c>
      <c r="G571" s="84">
        <v>12</v>
      </c>
      <c r="H571" s="84" t="s">
        <v>5660</v>
      </c>
      <c r="I571" s="194">
        <v>44253</v>
      </c>
      <c r="J571" s="84" t="s">
        <v>5661</v>
      </c>
      <c r="K571" s="166" t="s">
        <v>5662</v>
      </c>
      <c r="L571" s="483"/>
      <c r="M571" s="483"/>
      <c r="N571" s="483"/>
      <c r="O571" s="483"/>
      <c r="P571" s="483"/>
      <c r="Q571" s="483"/>
      <c r="R571" s="483"/>
      <c r="S571" s="483"/>
      <c r="T571" s="483"/>
      <c r="U571" s="483"/>
      <c r="V571" s="483"/>
      <c r="W571" s="483"/>
      <c r="X571" s="483"/>
      <c r="Y571" s="483"/>
      <c r="Z571" s="483"/>
    </row>
    <row r="572" spans="1:40" ht="13">
      <c r="A572" s="514">
        <v>566</v>
      </c>
      <c r="B572" s="83" t="s">
        <v>5665</v>
      </c>
      <c r="C572" s="84" t="s">
        <v>5670</v>
      </c>
      <c r="D572" s="84" t="s">
        <v>1632</v>
      </c>
      <c r="E572" s="84" t="s">
        <v>5669</v>
      </c>
      <c r="F572" s="84" t="s">
        <v>5668</v>
      </c>
      <c r="G572" s="84">
        <v>16</v>
      </c>
      <c r="H572" s="84" t="s">
        <v>5667</v>
      </c>
      <c r="I572" s="28">
        <v>44207</v>
      </c>
      <c r="J572" s="84" t="s">
        <v>5664</v>
      </c>
      <c r="K572" s="166" t="s">
        <v>5666</v>
      </c>
      <c r="L572" s="63"/>
      <c r="M572" s="63"/>
      <c r="N572" s="63"/>
      <c r="O572" s="63"/>
      <c r="P572" s="63"/>
      <c r="Q572" s="63"/>
      <c r="R572" s="63"/>
      <c r="S572" s="63"/>
      <c r="T572" s="63"/>
      <c r="U572" s="63"/>
      <c r="V572" s="63"/>
      <c r="W572" s="63"/>
      <c r="X572" s="63"/>
      <c r="Y572" s="63"/>
      <c r="Z572" s="63"/>
      <c r="AA572" s="72"/>
      <c r="AB572" s="72"/>
      <c r="AC572" s="72"/>
      <c r="AD572" s="72"/>
      <c r="AE572" s="72"/>
      <c r="AF572" s="72"/>
      <c r="AG572" s="72"/>
      <c r="AH572" s="72"/>
      <c r="AI572" s="72"/>
      <c r="AJ572" s="72"/>
      <c r="AK572" s="72"/>
      <c r="AL572" s="72"/>
      <c r="AM572" s="72"/>
      <c r="AN572" s="72"/>
    </row>
    <row r="573" spans="1:40" s="489" customFormat="1" ht="13">
      <c r="A573" s="514">
        <v>567</v>
      </c>
      <c r="B573" s="83" t="s">
        <v>4792</v>
      </c>
      <c r="C573" s="84" t="s">
        <v>2128</v>
      </c>
      <c r="D573" s="84" t="s">
        <v>1632</v>
      </c>
      <c r="E573" s="84" t="s">
        <v>2908</v>
      </c>
      <c r="F573" s="84" t="s">
        <v>5673</v>
      </c>
      <c r="G573" s="84">
        <v>142</v>
      </c>
      <c r="H573" s="492"/>
      <c r="I573" s="28">
        <v>44255</v>
      </c>
      <c r="J573" s="84" t="s">
        <v>5671</v>
      </c>
      <c r="K573" s="166" t="s">
        <v>5672</v>
      </c>
      <c r="L573" s="492"/>
      <c r="M573" s="492"/>
      <c r="N573" s="492"/>
      <c r="O573" s="492"/>
      <c r="P573" s="492"/>
      <c r="Q573" s="492"/>
      <c r="R573" s="492"/>
      <c r="S573" s="492"/>
      <c r="T573" s="492"/>
      <c r="U573" s="492"/>
      <c r="V573" s="492"/>
      <c r="W573" s="492"/>
      <c r="X573" s="492"/>
      <c r="Y573" s="492"/>
      <c r="Z573" s="492"/>
    </row>
    <row r="574" spans="1:40" s="489" customFormat="1" ht="13">
      <c r="A574" s="514">
        <v>568</v>
      </c>
      <c r="B574" s="83" t="s">
        <v>5679</v>
      </c>
      <c r="C574" s="84" t="s">
        <v>5675</v>
      </c>
      <c r="D574" s="84" t="s">
        <v>1626</v>
      </c>
      <c r="E574" s="84" t="s">
        <v>5677</v>
      </c>
      <c r="F574" s="84" t="s">
        <v>5676</v>
      </c>
      <c r="G574" s="84">
        <v>14</v>
      </c>
      <c r="H574" s="84" t="s">
        <v>5678</v>
      </c>
      <c r="I574" s="28">
        <v>44239</v>
      </c>
      <c r="J574" s="84" t="s">
        <v>5674</v>
      </c>
      <c r="K574" s="166" t="s">
        <v>5692</v>
      </c>
      <c r="L574" s="492"/>
      <c r="M574" s="492"/>
      <c r="N574" s="492"/>
      <c r="O574" s="492"/>
      <c r="P574" s="492"/>
      <c r="Q574" s="492"/>
      <c r="R574" s="492"/>
      <c r="S574" s="492"/>
      <c r="T574" s="492"/>
      <c r="U574" s="492"/>
      <c r="V574" s="492"/>
      <c r="W574" s="492"/>
      <c r="X574" s="492"/>
      <c r="Y574" s="492"/>
      <c r="Z574" s="492"/>
    </row>
    <row r="575" spans="1:40" s="489" customFormat="1" ht="13">
      <c r="A575" s="514">
        <v>569</v>
      </c>
      <c r="B575" s="83" t="s">
        <v>5697</v>
      </c>
      <c r="C575" s="492" t="s">
        <v>2198</v>
      </c>
      <c r="D575" s="84" t="s">
        <v>1645</v>
      </c>
      <c r="E575" s="492" t="s">
        <v>5696</v>
      </c>
      <c r="F575" s="492" t="s">
        <v>5695</v>
      </c>
      <c r="G575" s="84">
        <v>1</v>
      </c>
      <c r="H575" s="492"/>
      <c r="I575" s="28">
        <v>44254</v>
      </c>
      <c r="J575" s="84" t="s">
        <v>5693</v>
      </c>
      <c r="K575" s="166" t="s">
        <v>5694</v>
      </c>
      <c r="L575" s="492"/>
      <c r="M575" s="492"/>
      <c r="N575" s="492"/>
      <c r="O575" s="492"/>
      <c r="P575" s="492"/>
      <c r="Q575" s="492"/>
      <c r="R575" s="492"/>
      <c r="S575" s="492"/>
      <c r="T575" s="492"/>
      <c r="U575" s="492"/>
      <c r="V575" s="492"/>
      <c r="W575" s="492"/>
      <c r="X575" s="492"/>
      <c r="Y575" s="492"/>
      <c r="Z575" s="492"/>
    </row>
    <row r="576" spans="1:40" s="489" customFormat="1" ht="13">
      <c r="A576" s="514">
        <v>570</v>
      </c>
      <c r="B576" s="83" t="s">
        <v>5700</v>
      </c>
      <c r="C576" s="492" t="s">
        <v>5701</v>
      </c>
      <c r="D576" s="84" t="s">
        <v>1632</v>
      </c>
      <c r="E576" s="492" t="s">
        <v>1911</v>
      </c>
      <c r="F576" s="492" t="s">
        <v>5703</v>
      </c>
      <c r="G576" s="84">
        <v>83</v>
      </c>
      <c r="H576" s="492" t="s">
        <v>5702</v>
      </c>
      <c r="I576" s="28">
        <v>44258</v>
      </c>
      <c r="J576" s="84" t="s">
        <v>5698</v>
      </c>
      <c r="K576" s="166" t="s">
        <v>5699</v>
      </c>
      <c r="L576" s="492"/>
      <c r="M576" s="492"/>
      <c r="N576" s="492"/>
      <c r="O576" s="492"/>
      <c r="P576" s="492"/>
      <c r="Q576" s="492"/>
      <c r="R576" s="492"/>
      <c r="S576" s="492"/>
      <c r="T576" s="492"/>
      <c r="U576" s="492"/>
      <c r="V576" s="492"/>
      <c r="W576" s="492"/>
      <c r="X576" s="492"/>
      <c r="Y576" s="492"/>
      <c r="Z576" s="492"/>
    </row>
    <row r="577" spans="1:26" s="489" customFormat="1" ht="13">
      <c r="A577" s="514">
        <v>571</v>
      </c>
      <c r="B577" s="83" t="s">
        <v>5707</v>
      </c>
      <c r="C577" s="492" t="s">
        <v>2715</v>
      </c>
      <c r="D577" s="84" t="s">
        <v>1645</v>
      </c>
      <c r="E577" s="492" t="s">
        <v>1646</v>
      </c>
      <c r="F577" s="492" t="s">
        <v>5708</v>
      </c>
      <c r="G577" s="84">
        <v>5</v>
      </c>
      <c r="H577" s="492" t="s">
        <v>5706</v>
      </c>
      <c r="I577" s="28">
        <v>44239</v>
      </c>
      <c r="J577" s="84" t="s">
        <v>5704</v>
      </c>
      <c r="K577" s="166" t="s">
        <v>5705</v>
      </c>
      <c r="L577" s="492"/>
      <c r="M577" s="492"/>
      <c r="N577" s="492"/>
      <c r="O577" s="492"/>
      <c r="P577" s="492"/>
      <c r="Q577" s="492"/>
      <c r="R577" s="492"/>
      <c r="S577" s="492"/>
      <c r="T577" s="492"/>
      <c r="U577" s="492"/>
      <c r="V577" s="492"/>
      <c r="W577" s="492"/>
      <c r="X577" s="492"/>
      <c r="Y577" s="492"/>
      <c r="Z577" s="492"/>
    </row>
    <row r="578" spans="1:26" s="489" customFormat="1" ht="13">
      <c r="A578" s="514">
        <v>572</v>
      </c>
      <c r="B578" s="83" t="s">
        <v>5222</v>
      </c>
      <c r="C578" s="492" t="s">
        <v>4655</v>
      </c>
      <c r="D578" s="84" t="s">
        <v>5712</v>
      </c>
      <c r="E578" s="492"/>
      <c r="F578" s="492" t="s">
        <v>5724</v>
      </c>
      <c r="G578" s="84">
        <v>4005</v>
      </c>
      <c r="H578" s="492" t="s">
        <v>5711</v>
      </c>
      <c r="I578" s="107">
        <v>44250</v>
      </c>
      <c r="J578" s="84" t="s">
        <v>5709</v>
      </c>
      <c r="K578" s="166" t="s">
        <v>5710</v>
      </c>
      <c r="L578" s="492"/>
      <c r="M578" s="492"/>
      <c r="N578" s="492"/>
      <c r="O578" s="492"/>
      <c r="P578" s="492"/>
      <c r="Q578" s="492"/>
      <c r="R578" s="492"/>
      <c r="S578" s="492"/>
      <c r="T578" s="492"/>
      <c r="U578" s="492"/>
      <c r="V578" s="492"/>
      <c r="W578" s="492"/>
      <c r="X578" s="492"/>
      <c r="Y578" s="492"/>
      <c r="Z578" s="492"/>
    </row>
    <row r="579" spans="1:26" s="501" customFormat="1" ht="13">
      <c r="A579" s="514">
        <v>573</v>
      </c>
      <c r="B579" s="83" t="s">
        <v>5714</v>
      </c>
      <c r="C579" s="504" t="s">
        <v>5718</v>
      </c>
      <c r="D579" s="84" t="s">
        <v>1638</v>
      </c>
      <c r="E579" s="504" t="s">
        <v>5716</v>
      </c>
      <c r="F579" s="504" t="s">
        <v>5717</v>
      </c>
      <c r="G579" s="84">
        <v>37</v>
      </c>
      <c r="H579" s="504" t="s">
        <v>5715</v>
      </c>
      <c r="I579" s="28">
        <v>44245</v>
      </c>
      <c r="J579" s="84" t="s">
        <v>5713</v>
      </c>
      <c r="K579" s="166" t="s">
        <v>5720</v>
      </c>
      <c r="L579" s="504"/>
      <c r="M579" s="504"/>
      <c r="N579" s="504"/>
      <c r="O579" s="504"/>
      <c r="P579" s="504"/>
      <c r="Q579" s="504"/>
      <c r="R579" s="504"/>
      <c r="S579" s="504"/>
      <c r="T579" s="504"/>
      <c r="U579" s="504"/>
      <c r="V579" s="504"/>
      <c r="W579" s="504"/>
      <c r="X579" s="504"/>
      <c r="Y579" s="504"/>
      <c r="Z579" s="504"/>
    </row>
    <row r="580" spans="1:26" s="501" customFormat="1" ht="13">
      <c r="A580" s="514">
        <v>574</v>
      </c>
      <c r="B580" s="83" t="s">
        <v>5722</v>
      </c>
      <c r="C580" s="504" t="s">
        <v>5085</v>
      </c>
      <c r="D580" s="84" t="s">
        <v>1638</v>
      </c>
      <c r="E580" s="504" t="s">
        <v>1639</v>
      </c>
      <c r="F580" s="504" t="s">
        <v>2411</v>
      </c>
      <c r="G580" s="84">
        <v>24</v>
      </c>
      <c r="H580" s="504" t="s">
        <v>5723</v>
      </c>
      <c r="I580" s="28">
        <v>44241</v>
      </c>
      <c r="J580" s="84" t="s">
        <v>5719</v>
      </c>
      <c r="K580" s="166" t="s">
        <v>5721</v>
      </c>
      <c r="L580" s="504"/>
      <c r="M580" s="504"/>
      <c r="N580" s="504"/>
      <c r="O580" s="504"/>
      <c r="P580" s="504"/>
      <c r="Q580" s="504"/>
      <c r="R580" s="504"/>
      <c r="S580" s="504"/>
      <c r="T580" s="504"/>
      <c r="U580" s="504"/>
      <c r="V580" s="504"/>
      <c r="W580" s="504"/>
      <c r="X580" s="504"/>
      <c r="Y580" s="504"/>
      <c r="Z580" s="504"/>
    </row>
    <row r="581" spans="1:26" s="509" customFormat="1" ht="13">
      <c r="A581" s="514">
        <v>575</v>
      </c>
      <c r="B581" s="83" t="s">
        <v>5770</v>
      </c>
      <c r="C581" s="84" t="s">
        <v>5771</v>
      </c>
      <c r="D581" s="84" t="s">
        <v>2384</v>
      </c>
      <c r="E581" s="84" t="s">
        <v>5773</v>
      </c>
      <c r="F581" s="513" t="s">
        <v>5772</v>
      </c>
      <c r="G581" s="84">
        <v>1</v>
      </c>
      <c r="H581" s="513"/>
      <c r="I581" s="28">
        <v>44244</v>
      </c>
      <c r="J581" s="84" t="s">
        <v>5774</v>
      </c>
      <c r="K581" s="166" t="s">
        <v>5775</v>
      </c>
      <c r="L581" s="513"/>
      <c r="M581" s="513"/>
      <c r="N581" s="513"/>
      <c r="O581" s="513"/>
      <c r="P581" s="513"/>
      <c r="Q581" s="513"/>
      <c r="R581" s="513"/>
      <c r="S581" s="513"/>
      <c r="T581" s="513"/>
      <c r="U581" s="513"/>
      <c r="V581" s="513"/>
      <c r="W581" s="513"/>
      <c r="X581" s="513"/>
      <c r="Y581" s="513"/>
      <c r="Z581" s="513"/>
    </row>
    <row r="582" spans="1:26" s="509" customFormat="1" ht="13">
      <c r="A582" s="514">
        <v>576</v>
      </c>
      <c r="B582" s="83" t="s">
        <v>5776</v>
      </c>
      <c r="C582" s="84" t="s">
        <v>5777</v>
      </c>
      <c r="D582" s="84" t="s">
        <v>1632</v>
      </c>
      <c r="E582" s="84" t="s">
        <v>1942</v>
      </c>
      <c r="F582" s="513" t="s">
        <v>5778</v>
      </c>
      <c r="G582" s="84">
        <v>45</v>
      </c>
      <c r="H582" s="84" t="s">
        <v>5779</v>
      </c>
      <c r="I582" s="448">
        <v>44246</v>
      </c>
      <c r="J582" s="84" t="s">
        <v>5780</v>
      </c>
      <c r="K582" s="166" t="s">
        <v>5781</v>
      </c>
      <c r="L582" s="513"/>
      <c r="M582" s="513"/>
      <c r="N582" s="513"/>
      <c r="O582" s="513"/>
      <c r="P582" s="513"/>
      <c r="Q582" s="513"/>
      <c r="R582" s="513"/>
      <c r="S582" s="513"/>
      <c r="T582" s="513"/>
      <c r="U582" s="513"/>
      <c r="V582" s="513"/>
      <c r="W582" s="513"/>
      <c r="X582" s="513"/>
      <c r="Y582" s="513"/>
      <c r="Z582" s="513"/>
    </row>
    <row r="583" spans="1:26" s="509" customFormat="1" ht="13">
      <c r="A583" s="514">
        <v>577</v>
      </c>
      <c r="B583" s="83" t="s">
        <v>5786</v>
      </c>
      <c r="C583" s="84" t="s">
        <v>5787</v>
      </c>
      <c r="D583" s="84" t="s">
        <v>1516</v>
      </c>
      <c r="E583" s="84" t="s">
        <v>1523</v>
      </c>
      <c r="F583" s="513" t="s">
        <v>5788</v>
      </c>
      <c r="G583" s="84">
        <v>5</v>
      </c>
      <c r="H583" s="84"/>
      <c r="I583" s="448">
        <v>44230</v>
      </c>
      <c r="J583" s="84" t="s">
        <v>5789</v>
      </c>
      <c r="K583" s="166" t="s">
        <v>5790</v>
      </c>
      <c r="L583" s="513"/>
      <c r="M583" s="513"/>
      <c r="N583" s="513"/>
      <c r="O583" s="513"/>
      <c r="P583" s="513"/>
      <c r="Q583" s="513"/>
      <c r="R583" s="513"/>
      <c r="S583" s="513"/>
      <c r="T583" s="513"/>
      <c r="U583" s="513"/>
      <c r="V583" s="513"/>
      <c r="W583" s="513"/>
      <c r="X583" s="513"/>
      <c r="Y583" s="513"/>
      <c r="Z583" s="513"/>
    </row>
    <row r="584" spans="1:26" s="509" customFormat="1" ht="13">
      <c r="A584" s="514">
        <v>578</v>
      </c>
      <c r="B584" s="83" t="s">
        <v>5795</v>
      </c>
      <c r="C584" s="84" t="s">
        <v>2822</v>
      </c>
      <c r="D584" s="84" t="s">
        <v>1632</v>
      </c>
      <c r="E584" s="84" t="s">
        <v>3467</v>
      </c>
      <c r="F584" s="513" t="s">
        <v>5796</v>
      </c>
      <c r="G584" s="84">
        <v>61</v>
      </c>
      <c r="H584" s="84" t="s">
        <v>5797</v>
      </c>
      <c r="I584" s="448">
        <v>44248</v>
      </c>
      <c r="J584" s="84" t="s">
        <v>5798</v>
      </c>
      <c r="K584" s="166" t="s">
        <v>5799</v>
      </c>
      <c r="L584" s="513"/>
      <c r="M584" s="513"/>
      <c r="N584" s="513"/>
      <c r="O584" s="513"/>
      <c r="P584" s="513"/>
      <c r="Q584" s="513"/>
      <c r="R584" s="513"/>
      <c r="S584" s="513"/>
      <c r="T584" s="513"/>
      <c r="U584" s="513"/>
      <c r="V584" s="513"/>
      <c r="W584" s="513"/>
      <c r="X584" s="513"/>
      <c r="Y584" s="513"/>
      <c r="Z584" s="513"/>
    </row>
    <row r="585" spans="1:26" s="509" customFormat="1" ht="13">
      <c r="A585" s="514">
        <v>579</v>
      </c>
      <c r="B585" s="83" t="s">
        <v>5806</v>
      </c>
      <c r="C585" s="84" t="s">
        <v>5807</v>
      </c>
      <c r="D585" s="84" t="s">
        <v>1626</v>
      </c>
      <c r="E585" s="84" t="s">
        <v>5809</v>
      </c>
      <c r="F585" s="84" t="s">
        <v>5808</v>
      </c>
      <c r="G585" s="84">
        <v>13</v>
      </c>
      <c r="H585" s="84" t="s">
        <v>5190</v>
      </c>
      <c r="I585" s="448">
        <v>44224</v>
      </c>
      <c r="J585" s="84" t="s">
        <v>5810</v>
      </c>
      <c r="K585" s="166" t="s">
        <v>5811</v>
      </c>
      <c r="L585" s="513"/>
      <c r="M585" s="513"/>
      <c r="N585" s="513"/>
      <c r="O585" s="513"/>
      <c r="P585" s="513"/>
      <c r="Q585" s="513"/>
      <c r="R585" s="513"/>
      <c r="S585" s="513"/>
      <c r="T585" s="513"/>
      <c r="U585" s="513"/>
      <c r="V585" s="513"/>
      <c r="W585" s="513"/>
      <c r="X585" s="513"/>
      <c r="Y585" s="513"/>
      <c r="Z585" s="513"/>
    </row>
    <row r="586" spans="1:26" s="509" customFormat="1" ht="13">
      <c r="A586" s="514">
        <v>580</v>
      </c>
      <c r="B586" s="83" t="s">
        <v>5817</v>
      </c>
      <c r="C586" s="84" t="s">
        <v>5818</v>
      </c>
      <c r="D586" s="84" t="s">
        <v>1655</v>
      </c>
      <c r="E586" s="84" t="s">
        <v>1857</v>
      </c>
      <c r="F586" s="84" t="s">
        <v>5819</v>
      </c>
      <c r="G586" s="84">
        <v>49</v>
      </c>
      <c r="H586" s="84" t="s">
        <v>5820</v>
      </c>
      <c r="I586" s="448">
        <v>44245</v>
      </c>
      <c r="J586" s="84" t="s">
        <v>5821</v>
      </c>
      <c r="K586" s="166" t="s">
        <v>5822</v>
      </c>
      <c r="L586" s="513"/>
      <c r="M586" s="513"/>
      <c r="N586" s="513"/>
      <c r="O586" s="513"/>
      <c r="P586" s="513"/>
      <c r="Q586" s="513"/>
      <c r="R586" s="513"/>
      <c r="S586" s="513"/>
      <c r="T586" s="513"/>
      <c r="U586" s="513"/>
      <c r="V586" s="513"/>
      <c r="W586" s="513"/>
      <c r="X586" s="513"/>
      <c r="Y586" s="513"/>
      <c r="Z586" s="513"/>
    </row>
    <row r="587" spans="1:26" s="509" customFormat="1" ht="13">
      <c r="A587" s="514">
        <v>581</v>
      </c>
      <c r="B587" s="83" t="s">
        <v>5828</v>
      </c>
      <c r="C587" s="84" t="s">
        <v>5829</v>
      </c>
      <c r="D587" s="84" t="s">
        <v>1703</v>
      </c>
      <c r="E587" s="84" t="s">
        <v>5831</v>
      </c>
      <c r="F587" s="84" t="s">
        <v>5830</v>
      </c>
      <c r="G587" s="84">
        <v>16</v>
      </c>
      <c r="H587" s="84" t="s">
        <v>5832</v>
      </c>
      <c r="I587" s="448">
        <v>44248</v>
      </c>
      <c r="J587" s="84" t="s">
        <v>5833</v>
      </c>
      <c r="K587" s="166" t="s">
        <v>5834</v>
      </c>
      <c r="L587" s="513"/>
      <c r="M587" s="513"/>
      <c r="N587" s="513"/>
      <c r="O587" s="513"/>
      <c r="P587" s="513"/>
      <c r="Q587" s="513"/>
      <c r="R587" s="513"/>
      <c r="S587" s="513"/>
      <c r="T587" s="513"/>
      <c r="U587" s="513"/>
      <c r="V587" s="513"/>
      <c r="W587" s="513"/>
      <c r="X587" s="513"/>
      <c r="Y587" s="513"/>
      <c r="Z587" s="513"/>
    </row>
    <row r="588" spans="1:26" s="509" customFormat="1" ht="13">
      <c r="A588" s="514">
        <v>582</v>
      </c>
      <c r="B588" s="83" t="s">
        <v>5839</v>
      </c>
      <c r="C588" s="84" t="s">
        <v>2882</v>
      </c>
      <c r="D588" s="84" t="s">
        <v>1817</v>
      </c>
      <c r="E588" s="84" t="s">
        <v>5841</v>
      </c>
      <c r="F588" s="84" t="s">
        <v>5840</v>
      </c>
      <c r="G588" s="84">
        <v>132</v>
      </c>
      <c r="H588" s="84" t="s">
        <v>5842</v>
      </c>
      <c r="I588" s="448">
        <v>44233</v>
      </c>
      <c r="J588" s="84" t="s">
        <v>5843</v>
      </c>
      <c r="K588" s="166" t="s">
        <v>5844</v>
      </c>
      <c r="L588" s="513"/>
      <c r="M588" s="513"/>
      <c r="N588" s="513"/>
      <c r="O588" s="513"/>
      <c r="P588" s="513"/>
      <c r="Q588" s="513"/>
      <c r="R588" s="513"/>
      <c r="S588" s="513"/>
      <c r="T588" s="513"/>
      <c r="U588" s="513"/>
      <c r="V588" s="513"/>
      <c r="W588" s="513"/>
      <c r="X588" s="513"/>
      <c r="Y588" s="513"/>
      <c r="Z588" s="513"/>
    </row>
    <row r="589" spans="1:26" s="509" customFormat="1" ht="13">
      <c r="A589" s="514">
        <v>583</v>
      </c>
      <c r="B589" s="83" t="s">
        <v>5851</v>
      </c>
      <c r="C589" s="84" t="s">
        <v>5852</v>
      </c>
      <c r="D589" s="84" t="s">
        <v>2403</v>
      </c>
      <c r="E589" s="84" t="s">
        <v>2340</v>
      </c>
      <c r="F589" s="84" t="s">
        <v>5853</v>
      </c>
      <c r="G589" s="84">
        <v>2</v>
      </c>
      <c r="H589" s="84"/>
      <c r="I589" s="448">
        <v>44269</v>
      </c>
      <c r="J589" s="84" t="s">
        <v>5855</v>
      </c>
      <c r="K589" s="166" t="s">
        <v>5854</v>
      </c>
      <c r="L589" s="513"/>
      <c r="M589" s="513"/>
      <c r="N589" s="513"/>
      <c r="O589" s="513"/>
      <c r="P589" s="513"/>
      <c r="Q589" s="513"/>
      <c r="R589" s="513"/>
      <c r="S589" s="513"/>
      <c r="T589" s="513"/>
      <c r="U589" s="513"/>
      <c r="V589" s="513"/>
      <c r="W589" s="513"/>
      <c r="X589" s="513"/>
      <c r="Y589" s="513"/>
      <c r="Z589" s="513"/>
    </row>
    <row r="590" spans="1:26" s="509" customFormat="1" ht="13">
      <c r="A590" s="514">
        <v>584</v>
      </c>
      <c r="B590" s="83" t="s">
        <v>5862</v>
      </c>
      <c r="C590" s="84" t="s">
        <v>1747</v>
      </c>
      <c r="D590" s="84" t="s">
        <v>5864</v>
      </c>
      <c r="E590" s="84" t="s">
        <v>5865</v>
      </c>
      <c r="F590" s="84" t="s">
        <v>5863</v>
      </c>
      <c r="G590" s="84">
        <v>3</v>
      </c>
      <c r="H590" s="84"/>
      <c r="I590" s="448">
        <v>44267</v>
      </c>
      <c r="J590" s="84" t="s">
        <v>5866</v>
      </c>
      <c r="K590" s="166" t="s">
        <v>5867</v>
      </c>
      <c r="L590" s="513"/>
      <c r="M590" s="513"/>
      <c r="N590" s="513"/>
      <c r="O590" s="513"/>
      <c r="P590" s="513"/>
      <c r="Q590" s="513"/>
      <c r="R590" s="513"/>
      <c r="S590" s="513"/>
      <c r="T590" s="513"/>
      <c r="U590" s="513"/>
      <c r="V590" s="513"/>
      <c r="W590" s="513"/>
      <c r="X590" s="513"/>
      <c r="Y590" s="513"/>
      <c r="Z590" s="513"/>
    </row>
    <row r="591" spans="1:26" s="509" customFormat="1" ht="13">
      <c r="A591" s="514">
        <v>585</v>
      </c>
      <c r="B591" s="83" t="s">
        <v>5869</v>
      </c>
      <c r="C591" s="84" t="s">
        <v>5530</v>
      </c>
      <c r="D591" s="84" t="s">
        <v>3000</v>
      </c>
      <c r="E591" s="84" t="s">
        <v>5871</v>
      </c>
      <c r="F591" s="84" t="s">
        <v>5870</v>
      </c>
      <c r="G591" s="84">
        <v>1</v>
      </c>
      <c r="H591" s="84"/>
      <c r="I591" s="448">
        <v>44263</v>
      </c>
      <c r="J591" s="84" t="s">
        <v>5872</v>
      </c>
      <c r="K591" s="166" t="s">
        <v>5873</v>
      </c>
      <c r="L591" s="513"/>
      <c r="M591" s="513"/>
      <c r="N591" s="513"/>
      <c r="O591" s="513"/>
      <c r="P591" s="513"/>
      <c r="Q591" s="513"/>
      <c r="R591" s="513"/>
      <c r="S591" s="513"/>
      <c r="T591" s="513"/>
      <c r="U591" s="513"/>
      <c r="V591" s="513"/>
      <c r="W591" s="513"/>
      <c r="X591" s="513"/>
      <c r="Y591" s="513"/>
      <c r="Z591" s="513"/>
    </row>
    <row r="592" spans="1:26" s="501" customFormat="1" ht="13">
      <c r="A592" s="506">
        <v>586</v>
      </c>
      <c r="B592" s="83" t="s">
        <v>5876</v>
      </c>
      <c r="C592" s="504" t="s">
        <v>2048</v>
      </c>
      <c r="D592" s="84" t="s">
        <v>3703</v>
      </c>
      <c r="E592" s="504" t="s">
        <v>5878</v>
      </c>
      <c r="F592" s="504" t="s">
        <v>5877</v>
      </c>
      <c r="G592" s="84">
        <v>1</v>
      </c>
      <c r="H592" s="504"/>
      <c r="I592" s="28">
        <v>44258</v>
      </c>
      <c r="J592" s="84" t="s">
        <v>5874</v>
      </c>
      <c r="K592" s="166" t="s">
        <v>5875</v>
      </c>
      <c r="L592" s="504"/>
      <c r="M592" s="504"/>
      <c r="N592" s="504"/>
      <c r="O592" s="504"/>
      <c r="P592" s="504"/>
      <c r="Q592" s="504"/>
      <c r="R592" s="504"/>
      <c r="S592" s="504"/>
      <c r="T592" s="504"/>
      <c r="U592" s="504"/>
      <c r="V592" s="504"/>
      <c r="W592" s="504"/>
      <c r="X592" s="504"/>
      <c r="Y592" s="504"/>
      <c r="Z592" s="504"/>
    </row>
    <row r="593" spans="1:26" s="525" customFormat="1" ht="13">
      <c r="A593" s="529">
        <v>587</v>
      </c>
      <c r="B593" s="424" t="s">
        <v>574</v>
      </c>
      <c r="C593" s="528" t="s">
        <v>2995</v>
      </c>
      <c r="D593" s="84" t="s">
        <v>1638</v>
      </c>
      <c r="E593" s="528" t="s">
        <v>1639</v>
      </c>
      <c r="F593" s="528" t="s">
        <v>5881</v>
      </c>
      <c r="G593" s="84">
        <v>105</v>
      </c>
      <c r="H593" s="528" t="s">
        <v>5882</v>
      </c>
      <c r="I593" s="28">
        <v>44266</v>
      </c>
      <c r="J593" s="84" t="s">
        <v>5879</v>
      </c>
      <c r="K593" s="166" t="s">
        <v>5880</v>
      </c>
      <c r="L593" s="528"/>
      <c r="M593" s="528"/>
      <c r="N593" s="528"/>
      <c r="O593" s="528"/>
      <c r="P593" s="528"/>
      <c r="Q593" s="528"/>
      <c r="R593" s="528"/>
      <c r="S593" s="528"/>
      <c r="T593" s="528"/>
      <c r="U593" s="528"/>
      <c r="V593" s="528"/>
      <c r="W593" s="528"/>
      <c r="X593" s="528"/>
      <c r="Y593" s="528"/>
      <c r="Z593" s="528"/>
    </row>
    <row r="594" spans="1:26" s="525" customFormat="1" ht="13">
      <c r="A594" s="529">
        <v>588</v>
      </c>
      <c r="B594" s="83" t="s">
        <v>5888</v>
      </c>
      <c r="C594" s="528" t="s">
        <v>5887</v>
      </c>
      <c r="D594" s="84" t="s">
        <v>5886</v>
      </c>
      <c r="E594" s="528" t="s">
        <v>5885</v>
      </c>
      <c r="F594" s="84" t="s">
        <v>5913</v>
      </c>
      <c r="G594" s="84">
        <v>1</v>
      </c>
      <c r="H594" s="156">
        <v>44013</v>
      </c>
      <c r="I594" s="28">
        <v>44266</v>
      </c>
      <c r="J594" s="84" t="s">
        <v>5883</v>
      </c>
      <c r="K594" s="166" t="s">
        <v>5884</v>
      </c>
      <c r="L594" s="528"/>
      <c r="M594" s="528"/>
      <c r="N594" s="528"/>
      <c r="O594" s="528"/>
      <c r="P594" s="528"/>
      <c r="Q594" s="528"/>
      <c r="R594" s="528"/>
      <c r="S594" s="528"/>
      <c r="T594" s="528"/>
      <c r="U594" s="528"/>
      <c r="V594" s="528"/>
      <c r="W594" s="528"/>
      <c r="X594" s="528"/>
      <c r="Y594" s="528"/>
      <c r="Z594" s="528"/>
    </row>
    <row r="595" spans="1:26" s="525" customFormat="1" ht="13">
      <c r="A595" s="529">
        <v>589</v>
      </c>
      <c r="B595" s="83" t="s">
        <v>5891</v>
      </c>
      <c r="C595" s="528" t="s">
        <v>1953</v>
      </c>
      <c r="D595" s="84" t="s">
        <v>1632</v>
      </c>
      <c r="E595" s="528" t="s">
        <v>5890</v>
      </c>
      <c r="F595" s="528" t="s">
        <v>5892</v>
      </c>
      <c r="G595" s="84">
        <v>1</v>
      </c>
      <c r="H595" s="528"/>
      <c r="I595" s="28">
        <v>44263</v>
      </c>
      <c r="J595" s="84" t="s">
        <v>5889</v>
      </c>
      <c r="K595" s="166" t="s">
        <v>5924</v>
      </c>
      <c r="L595" s="528"/>
      <c r="M595" s="528"/>
      <c r="N595" s="528"/>
      <c r="O595" s="528"/>
      <c r="P595" s="528"/>
      <c r="Q595" s="528"/>
      <c r="R595" s="528"/>
      <c r="S595" s="528"/>
      <c r="T595" s="528"/>
      <c r="U595" s="528"/>
      <c r="V595" s="528"/>
      <c r="W595" s="528"/>
      <c r="X595" s="528"/>
      <c r="Y595" s="528"/>
      <c r="Z595" s="528"/>
    </row>
    <row r="596" spans="1:26" s="525" customFormat="1" ht="13">
      <c r="A596" s="529">
        <v>590</v>
      </c>
      <c r="B596" s="83" t="s">
        <v>5925</v>
      </c>
      <c r="C596" s="84" t="s">
        <v>5926</v>
      </c>
      <c r="D596" s="84" t="s">
        <v>1817</v>
      </c>
      <c r="E596" s="84" t="s">
        <v>5927</v>
      </c>
      <c r="F596" s="528"/>
      <c r="G596" s="84">
        <v>1</v>
      </c>
      <c r="H596" s="528"/>
      <c r="I596" s="28">
        <v>44258</v>
      </c>
      <c r="J596" s="84" t="s">
        <v>5922</v>
      </c>
      <c r="K596" s="166" t="s">
        <v>5923</v>
      </c>
      <c r="L596" s="528"/>
      <c r="M596" s="528"/>
      <c r="N596" s="528"/>
      <c r="O596" s="528"/>
      <c r="P596" s="528"/>
      <c r="Q596" s="528"/>
      <c r="R596" s="528"/>
      <c r="S596" s="528"/>
      <c r="T596" s="528"/>
      <c r="U596" s="528"/>
      <c r="V596" s="528"/>
      <c r="W596" s="528"/>
      <c r="X596" s="528"/>
      <c r="Y596" s="528"/>
      <c r="Z596" s="528"/>
    </row>
    <row r="597" spans="1:26" s="525" customFormat="1" ht="13">
      <c r="A597" s="529">
        <v>591</v>
      </c>
      <c r="B597" s="83" t="s">
        <v>5928</v>
      </c>
      <c r="C597" s="84" t="s">
        <v>5931</v>
      </c>
      <c r="D597" s="84" t="s">
        <v>1710</v>
      </c>
      <c r="E597" s="528"/>
      <c r="F597" s="84" t="s">
        <v>5940</v>
      </c>
      <c r="G597" s="84">
        <v>9</v>
      </c>
      <c r="H597" s="84" t="s">
        <v>5938</v>
      </c>
      <c r="I597" s="28">
        <v>44270</v>
      </c>
      <c r="J597" s="84" t="s">
        <v>5930</v>
      </c>
      <c r="K597" s="166" t="s">
        <v>5929</v>
      </c>
      <c r="L597" s="528"/>
      <c r="M597" s="528"/>
      <c r="N597" s="528"/>
      <c r="O597" s="528"/>
      <c r="P597" s="528"/>
      <c r="Q597" s="528"/>
      <c r="R597" s="528"/>
      <c r="S597" s="528"/>
      <c r="T597" s="528"/>
      <c r="U597" s="528"/>
      <c r="V597" s="528"/>
      <c r="W597" s="528"/>
      <c r="X597" s="528"/>
      <c r="Y597" s="528"/>
      <c r="Z597" s="528"/>
    </row>
    <row r="598" spans="1:26" s="525" customFormat="1" ht="13">
      <c r="A598" s="529">
        <v>592</v>
      </c>
      <c r="B598" s="83" t="s">
        <v>5934</v>
      </c>
      <c r="C598" s="84" t="s">
        <v>5935</v>
      </c>
      <c r="D598" s="84" t="s">
        <v>1703</v>
      </c>
      <c r="E598" s="84" t="s">
        <v>5936</v>
      </c>
      <c r="F598" s="84" t="s">
        <v>5939</v>
      </c>
      <c r="G598" s="84">
        <v>56</v>
      </c>
      <c r="H598" s="84" t="s">
        <v>5937</v>
      </c>
      <c r="I598" s="28">
        <v>44253</v>
      </c>
      <c r="J598" s="84" t="s">
        <v>5932</v>
      </c>
      <c r="K598" s="166" t="s">
        <v>5933</v>
      </c>
      <c r="L598" s="528"/>
      <c r="M598" s="528"/>
      <c r="N598" s="528"/>
      <c r="O598" s="528"/>
      <c r="P598" s="528"/>
      <c r="Q598" s="528"/>
      <c r="R598" s="528"/>
      <c r="S598" s="528"/>
      <c r="T598" s="528"/>
      <c r="U598" s="528"/>
      <c r="V598" s="528"/>
      <c r="W598" s="528"/>
      <c r="X598" s="528"/>
      <c r="Y598" s="528"/>
      <c r="Z598" s="528"/>
    </row>
    <row r="599" spans="1:26" s="525" customFormat="1" ht="13">
      <c r="A599" s="529">
        <v>593</v>
      </c>
      <c r="B599" s="83" t="s">
        <v>5944</v>
      </c>
      <c r="C599" s="84" t="s">
        <v>5943</v>
      </c>
      <c r="D599" s="84" t="s">
        <v>3107</v>
      </c>
      <c r="E599" s="528"/>
      <c r="F599" s="84" t="s">
        <v>5946</v>
      </c>
      <c r="G599" s="84">
        <v>887</v>
      </c>
      <c r="H599" s="84" t="s">
        <v>5941</v>
      </c>
      <c r="I599" s="28">
        <v>44246</v>
      </c>
      <c r="J599" s="84" t="s">
        <v>5945</v>
      </c>
      <c r="K599" s="166" t="s">
        <v>5942</v>
      </c>
      <c r="L599" s="528"/>
      <c r="M599" s="528"/>
      <c r="N599" s="528"/>
      <c r="O599" s="528"/>
      <c r="P599" s="528"/>
      <c r="Q599" s="528"/>
      <c r="R599" s="528"/>
      <c r="S599" s="528"/>
      <c r="T599" s="528"/>
      <c r="U599" s="528"/>
      <c r="V599" s="528"/>
      <c r="W599" s="528"/>
      <c r="X599" s="528"/>
      <c r="Y599" s="528"/>
      <c r="Z599" s="528"/>
    </row>
    <row r="600" spans="1:26" s="525" customFormat="1" ht="13">
      <c r="A600" s="529">
        <v>594</v>
      </c>
      <c r="B600" s="83" t="s">
        <v>5948</v>
      </c>
      <c r="C600" s="84" t="s">
        <v>2581</v>
      </c>
      <c r="D600" s="84" t="s">
        <v>1817</v>
      </c>
      <c r="E600" s="528"/>
      <c r="F600" s="84" t="s">
        <v>5950</v>
      </c>
      <c r="G600" s="84">
        <v>41</v>
      </c>
      <c r="H600" s="84" t="s">
        <v>5966</v>
      </c>
      <c r="I600" s="28">
        <v>44243</v>
      </c>
      <c r="J600" s="84" t="s">
        <v>5947</v>
      </c>
      <c r="K600" s="166" t="s">
        <v>5949</v>
      </c>
      <c r="L600" s="528"/>
      <c r="M600" s="528"/>
      <c r="N600" s="528"/>
      <c r="O600" s="528"/>
      <c r="P600" s="528"/>
      <c r="Q600" s="528"/>
      <c r="R600" s="528"/>
      <c r="S600" s="528"/>
      <c r="T600" s="528"/>
      <c r="U600" s="528"/>
      <c r="V600" s="528"/>
      <c r="W600" s="528"/>
      <c r="X600" s="528"/>
      <c r="Y600" s="528"/>
      <c r="Z600" s="528"/>
    </row>
    <row r="601" spans="1:26" s="525" customFormat="1" ht="13">
      <c r="A601" s="529">
        <v>595</v>
      </c>
      <c r="B601" s="83" t="s">
        <v>5954</v>
      </c>
      <c r="C601" s="84" t="s">
        <v>5953</v>
      </c>
      <c r="D601" s="84" t="s">
        <v>1626</v>
      </c>
      <c r="E601" s="84" t="s">
        <v>1627</v>
      </c>
      <c r="F601" s="84" t="s">
        <v>5955</v>
      </c>
      <c r="G601" s="84">
        <v>1</v>
      </c>
      <c r="H601" s="528"/>
      <c r="I601" s="287" t="s">
        <v>3182</v>
      </c>
      <c r="J601" s="84" t="s">
        <v>5951</v>
      </c>
      <c r="K601" s="166" t="s">
        <v>5952</v>
      </c>
      <c r="L601" s="528"/>
      <c r="M601" s="528"/>
      <c r="N601" s="528"/>
      <c r="O601" s="528"/>
      <c r="P601" s="528"/>
      <c r="Q601" s="528"/>
      <c r="R601" s="528"/>
      <c r="S601" s="528"/>
      <c r="T601" s="528"/>
      <c r="U601" s="528"/>
      <c r="V601" s="528"/>
      <c r="W601" s="528"/>
      <c r="X601" s="528"/>
      <c r="Y601" s="528"/>
      <c r="Z601" s="528"/>
    </row>
    <row r="602" spans="1:26" s="525" customFormat="1" ht="13">
      <c r="A602" s="529">
        <v>596</v>
      </c>
      <c r="B602" s="83" t="s">
        <v>5578</v>
      </c>
      <c r="C602" s="84" t="s">
        <v>5958</v>
      </c>
      <c r="D602" s="84" t="s">
        <v>3703</v>
      </c>
      <c r="E602" s="84" t="s">
        <v>5957</v>
      </c>
      <c r="F602" s="528"/>
      <c r="G602" s="84">
        <v>1</v>
      </c>
      <c r="H602" s="528"/>
      <c r="I602" s="28">
        <v>44228</v>
      </c>
      <c r="J602" s="84" t="s">
        <v>5956</v>
      </c>
      <c r="K602" s="166" t="s">
        <v>5583</v>
      </c>
      <c r="L602" s="528"/>
      <c r="M602" s="528"/>
      <c r="N602" s="528"/>
      <c r="O602" s="528"/>
      <c r="P602" s="528"/>
      <c r="Q602" s="528"/>
      <c r="R602" s="528"/>
      <c r="S602" s="528"/>
      <c r="T602" s="528"/>
      <c r="U602" s="528"/>
      <c r="V602" s="528"/>
      <c r="W602" s="528"/>
      <c r="X602" s="528"/>
      <c r="Y602" s="528"/>
      <c r="Z602" s="528"/>
    </row>
    <row r="603" spans="1:26" s="525" customFormat="1" ht="13">
      <c r="A603" s="529">
        <v>597</v>
      </c>
      <c r="B603" s="83" t="s">
        <v>584</v>
      </c>
      <c r="C603" s="84" t="s">
        <v>2882</v>
      </c>
      <c r="D603" s="84" t="s">
        <v>1632</v>
      </c>
      <c r="E603" s="84" t="s">
        <v>2908</v>
      </c>
      <c r="F603" s="84" t="s">
        <v>5990</v>
      </c>
      <c r="G603" s="84">
        <v>5</v>
      </c>
      <c r="H603" s="84" t="s">
        <v>5991</v>
      </c>
      <c r="I603" s="28">
        <v>44202</v>
      </c>
      <c r="J603" s="84" t="s">
        <v>5988</v>
      </c>
      <c r="K603" s="166" t="s">
        <v>5989</v>
      </c>
      <c r="L603" s="528"/>
      <c r="M603" s="528"/>
      <c r="N603" s="528"/>
      <c r="O603" s="528"/>
      <c r="P603" s="528"/>
      <c r="Q603" s="528"/>
      <c r="R603" s="528"/>
      <c r="S603" s="528"/>
      <c r="T603" s="528"/>
      <c r="U603" s="528"/>
      <c r="V603" s="528"/>
      <c r="W603" s="528"/>
      <c r="X603" s="528"/>
      <c r="Y603" s="528"/>
      <c r="Z603" s="528"/>
    </row>
    <row r="604" spans="1:26" s="532" customFormat="1" ht="13">
      <c r="A604" s="536">
        <v>598</v>
      </c>
      <c r="B604" s="83" t="s">
        <v>6008</v>
      </c>
      <c r="C604" s="84" t="s">
        <v>3660</v>
      </c>
      <c r="D604" s="84" t="s">
        <v>2192</v>
      </c>
      <c r="E604" s="84" t="s">
        <v>2885</v>
      </c>
      <c r="F604" s="84" t="s">
        <v>6009</v>
      </c>
      <c r="G604" s="84">
        <v>1</v>
      </c>
      <c r="H604" s="84"/>
      <c r="I604" s="28">
        <v>44275</v>
      </c>
      <c r="J604" s="84" t="s">
        <v>6010</v>
      </c>
      <c r="K604" s="166" t="s">
        <v>6011</v>
      </c>
      <c r="L604" s="535"/>
      <c r="M604" s="535"/>
      <c r="N604" s="535"/>
      <c r="O604" s="535"/>
      <c r="P604" s="535"/>
      <c r="Q604" s="535"/>
      <c r="R604" s="535"/>
      <c r="S604" s="535"/>
      <c r="T604" s="535"/>
      <c r="U604" s="535"/>
      <c r="V604" s="535"/>
      <c r="W604" s="535"/>
      <c r="X604" s="535"/>
      <c r="Y604" s="535"/>
      <c r="Z604" s="535"/>
    </row>
    <row r="605" spans="1:26" s="532" customFormat="1" ht="13">
      <c r="A605" s="536">
        <v>599</v>
      </c>
      <c r="B605" s="83" t="s">
        <v>6012</v>
      </c>
      <c r="C605" s="84" t="s">
        <v>5530</v>
      </c>
      <c r="D605" s="84" t="s">
        <v>1632</v>
      </c>
      <c r="E605" s="84" t="s">
        <v>6014</v>
      </c>
      <c r="F605" s="84" t="s">
        <v>6013</v>
      </c>
      <c r="G605" s="84">
        <v>1</v>
      </c>
      <c r="H605" s="84"/>
      <c r="I605" s="28">
        <v>44271</v>
      </c>
      <c r="J605" s="84" t="s">
        <v>6015</v>
      </c>
      <c r="K605" s="166" t="s">
        <v>6016</v>
      </c>
      <c r="L605" s="535"/>
      <c r="M605" s="535"/>
      <c r="N605" s="535"/>
      <c r="O605" s="535"/>
      <c r="P605" s="535"/>
      <c r="Q605" s="535"/>
      <c r="R605" s="535"/>
      <c r="S605" s="535"/>
      <c r="T605" s="535"/>
      <c r="U605" s="535"/>
      <c r="V605" s="535"/>
      <c r="W605" s="535"/>
      <c r="X605" s="535"/>
      <c r="Y605" s="535"/>
      <c r="Z605" s="535"/>
    </row>
    <row r="606" spans="1:26" s="532" customFormat="1" ht="13">
      <c r="A606" s="536">
        <v>600</v>
      </c>
      <c r="B606" s="83" t="s">
        <v>6017</v>
      </c>
      <c r="C606" s="84" t="s">
        <v>2715</v>
      </c>
      <c r="D606" s="84" t="s">
        <v>1626</v>
      </c>
      <c r="E606" s="84" t="s">
        <v>5809</v>
      </c>
      <c r="F606" s="84" t="s">
        <v>6018</v>
      </c>
      <c r="G606" s="84">
        <v>1</v>
      </c>
      <c r="H606" s="84"/>
      <c r="I606" s="28">
        <v>44271</v>
      </c>
      <c r="J606" s="84" t="s">
        <v>6019</v>
      </c>
      <c r="K606" s="166" t="s">
        <v>6020</v>
      </c>
      <c r="L606" s="535"/>
      <c r="M606" s="535"/>
      <c r="N606" s="535"/>
      <c r="O606" s="535"/>
      <c r="P606" s="535"/>
      <c r="Q606" s="535"/>
      <c r="R606" s="535"/>
      <c r="S606" s="535"/>
      <c r="T606" s="535"/>
      <c r="U606" s="535"/>
      <c r="V606" s="535"/>
      <c r="W606" s="535"/>
      <c r="X606" s="535"/>
      <c r="Y606" s="535"/>
      <c r="Z606" s="535"/>
    </row>
    <row r="607" spans="1:26" s="532" customFormat="1" ht="13">
      <c r="A607" s="536">
        <v>601</v>
      </c>
      <c r="B607" s="83" t="s">
        <v>6021</v>
      </c>
      <c r="C607" s="84" t="s">
        <v>6022</v>
      </c>
      <c r="D607" s="84" t="s">
        <v>1632</v>
      </c>
      <c r="E607" s="84" t="s">
        <v>5504</v>
      </c>
      <c r="F607" s="84" t="s">
        <v>6023</v>
      </c>
      <c r="G607" s="84">
        <v>1</v>
      </c>
      <c r="H607" s="84"/>
      <c r="I607" s="28">
        <v>44265</v>
      </c>
      <c r="J607" s="84" t="s">
        <v>6024</v>
      </c>
      <c r="K607" s="166" t="s">
        <v>6025</v>
      </c>
      <c r="L607" s="535"/>
      <c r="M607" s="535"/>
      <c r="N607" s="535"/>
      <c r="O607" s="535"/>
      <c r="P607" s="535"/>
      <c r="Q607" s="535"/>
      <c r="R607" s="535"/>
      <c r="S607" s="535"/>
      <c r="T607" s="535"/>
      <c r="U607" s="535"/>
      <c r="V607" s="535"/>
      <c r="W607" s="535"/>
      <c r="X607" s="535"/>
      <c r="Y607" s="535"/>
      <c r="Z607" s="535"/>
    </row>
    <row r="608" spans="1:26" s="532" customFormat="1" ht="13">
      <c r="A608" s="536">
        <v>602</v>
      </c>
      <c r="B608" s="83" t="s">
        <v>6026</v>
      </c>
      <c r="C608" s="84" t="s">
        <v>5049</v>
      </c>
      <c r="D608" s="84" t="s">
        <v>4048</v>
      </c>
      <c r="E608" s="84" t="s">
        <v>4049</v>
      </c>
      <c r="F608" s="84" t="s">
        <v>6027</v>
      </c>
      <c r="G608" s="84">
        <v>1</v>
      </c>
      <c r="H608" s="84"/>
      <c r="I608" s="28">
        <v>44265</v>
      </c>
      <c r="J608" s="84" t="s">
        <v>6028</v>
      </c>
      <c r="K608" s="166" t="s">
        <v>6029</v>
      </c>
      <c r="L608" s="535"/>
      <c r="M608" s="535"/>
      <c r="N608" s="535"/>
      <c r="O608" s="535"/>
      <c r="P608" s="535"/>
      <c r="Q608" s="535"/>
      <c r="R608" s="535"/>
      <c r="S608" s="535"/>
      <c r="T608" s="535"/>
      <c r="U608" s="535"/>
      <c r="V608" s="535"/>
      <c r="W608" s="535"/>
      <c r="X608" s="535"/>
      <c r="Y608" s="535"/>
      <c r="Z608" s="535"/>
    </row>
    <row r="609" spans="1:26" s="532" customFormat="1" ht="13">
      <c r="A609" s="536">
        <v>603</v>
      </c>
      <c r="B609" s="83" t="s">
        <v>5281</v>
      </c>
      <c r="C609" s="84" t="s">
        <v>5351</v>
      </c>
      <c r="D609" s="84" t="s">
        <v>1710</v>
      </c>
      <c r="E609" s="84" t="s">
        <v>4878</v>
      </c>
      <c r="F609" s="84" t="s">
        <v>6033</v>
      </c>
      <c r="G609" s="84">
        <v>6</v>
      </c>
      <c r="H609" s="84" t="s">
        <v>6034</v>
      </c>
      <c r="I609" s="28">
        <v>44264</v>
      </c>
      <c r="J609" s="84" t="s">
        <v>6035</v>
      </c>
      <c r="K609" s="166" t="s">
        <v>6036</v>
      </c>
      <c r="L609" s="535"/>
      <c r="M609" s="535"/>
      <c r="N609" s="535"/>
      <c r="O609" s="535"/>
      <c r="P609" s="535"/>
      <c r="Q609" s="535"/>
      <c r="R609" s="535"/>
      <c r="S609" s="535"/>
      <c r="T609" s="535"/>
      <c r="U609" s="535"/>
      <c r="V609" s="535"/>
      <c r="W609" s="535"/>
      <c r="X609" s="535"/>
      <c r="Y609" s="535"/>
      <c r="Z609" s="535"/>
    </row>
    <row r="610" spans="1:26" s="525" customFormat="1" ht="13">
      <c r="A610" s="556">
        <v>604</v>
      </c>
      <c r="B610" s="83" t="s">
        <v>6039</v>
      </c>
      <c r="C610" s="528" t="s">
        <v>5557</v>
      </c>
      <c r="D610" s="84" t="s">
        <v>1703</v>
      </c>
      <c r="E610" s="528" t="s">
        <v>6041</v>
      </c>
      <c r="F610" s="528" t="s">
        <v>6040</v>
      </c>
      <c r="G610" s="84">
        <v>1</v>
      </c>
      <c r="H610" s="528"/>
      <c r="I610" s="28">
        <v>44274</v>
      </c>
      <c r="J610" s="84" t="s">
        <v>6037</v>
      </c>
      <c r="K610" s="166" t="s">
        <v>6038</v>
      </c>
      <c r="L610" s="528"/>
      <c r="M610" s="528"/>
      <c r="N610" s="528"/>
      <c r="O610" s="528"/>
      <c r="P610" s="528"/>
      <c r="Q610" s="528"/>
      <c r="R610" s="528"/>
      <c r="S610" s="528"/>
      <c r="T610" s="528"/>
      <c r="U610" s="528"/>
      <c r="V610" s="528"/>
      <c r="W610" s="528"/>
      <c r="X610" s="528"/>
      <c r="Y610" s="528"/>
      <c r="Z610" s="528"/>
    </row>
    <row r="611" spans="1:26" s="546" customFormat="1" ht="13">
      <c r="A611" s="556">
        <v>605</v>
      </c>
      <c r="B611" s="83" t="s">
        <v>6044</v>
      </c>
      <c r="C611" s="549" t="s">
        <v>5357</v>
      </c>
      <c r="D611" s="84" t="s">
        <v>1632</v>
      </c>
      <c r="E611" s="549" t="s">
        <v>6046</v>
      </c>
      <c r="F611" s="549" t="s">
        <v>6045</v>
      </c>
      <c r="G611" s="84">
        <v>1</v>
      </c>
      <c r="H611" s="549"/>
      <c r="I611" s="28">
        <v>44277</v>
      </c>
      <c r="J611" s="558" t="s">
        <v>6043</v>
      </c>
      <c r="K611" s="166" t="s">
        <v>6042</v>
      </c>
      <c r="L611" s="549"/>
      <c r="M611" s="549"/>
      <c r="N611" s="549"/>
      <c r="O611" s="549"/>
      <c r="P611" s="549"/>
      <c r="Q611" s="549"/>
      <c r="R611" s="549"/>
      <c r="S611" s="549"/>
      <c r="T611" s="549"/>
      <c r="U611" s="549"/>
      <c r="V611" s="549"/>
      <c r="W611" s="549"/>
      <c r="X611" s="549"/>
      <c r="Y611" s="549"/>
      <c r="Z611" s="549"/>
    </row>
    <row r="612" spans="1:26" s="546" customFormat="1" ht="13">
      <c r="A612" s="556">
        <v>606</v>
      </c>
      <c r="B612" s="83" t="s">
        <v>6050</v>
      </c>
      <c r="C612" s="84" t="s">
        <v>6049</v>
      </c>
      <c r="D612" s="84" t="s">
        <v>1516</v>
      </c>
      <c r="E612" s="84" t="s">
        <v>1933</v>
      </c>
      <c r="F612" s="84" t="s">
        <v>6051</v>
      </c>
      <c r="G612" s="84">
        <v>1</v>
      </c>
      <c r="H612" s="156">
        <v>43831</v>
      </c>
      <c r="I612" s="28">
        <v>44271</v>
      </c>
      <c r="J612" s="84" t="s">
        <v>6047</v>
      </c>
      <c r="K612" s="166" t="s">
        <v>6048</v>
      </c>
      <c r="L612" s="549"/>
      <c r="M612" s="549"/>
      <c r="N612" s="549"/>
      <c r="O612" s="549"/>
      <c r="P612" s="549"/>
      <c r="Q612" s="549"/>
      <c r="R612" s="549"/>
      <c r="S612" s="549"/>
      <c r="T612" s="549"/>
      <c r="U612" s="549"/>
      <c r="V612" s="549"/>
      <c r="W612" s="549"/>
      <c r="X612" s="549"/>
      <c r="Y612" s="549"/>
      <c r="Z612" s="549"/>
    </row>
    <row r="613" spans="1:26" s="546" customFormat="1" ht="13">
      <c r="A613" s="556">
        <v>607</v>
      </c>
      <c r="B613" s="83" t="s">
        <v>6055</v>
      </c>
      <c r="C613" s="84" t="s">
        <v>6054</v>
      </c>
      <c r="D613" s="84" t="s">
        <v>1632</v>
      </c>
      <c r="E613" s="84" t="s">
        <v>2908</v>
      </c>
      <c r="F613" s="84" t="s">
        <v>6067</v>
      </c>
      <c r="G613" s="84">
        <v>60</v>
      </c>
      <c r="H613" s="84" t="s">
        <v>6068</v>
      </c>
      <c r="I613" s="156">
        <v>44256</v>
      </c>
      <c r="J613" s="84" t="s">
        <v>6052</v>
      </c>
      <c r="K613" s="166" t="s">
        <v>6053</v>
      </c>
      <c r="L613" s="549"/>
      <c r="M613" s="549"/>
      <c r="N613" s="549"/>
      <c r="O613" s="549"/>
      <c r="P613" s="549"/>
      <c r="Q613" s="549"/>
      <c r="R613" s="549"/>
      <c r="S613" s="549"/>
      <c r="T613" s="549"/>
      <c r="U613" s="549"/>
      <c r="V613" s="549"/>
      <c r="W613" s="549"/>
      <c r="X613" s="549"/>
      <c r="Y613" s="549"/>
      <c r="Z613" s="549"/>
    </row>
    <row r="614" spans="1:26" s="546" customFormat="1" ht="13">
      <c r="A614" s="556">
        <v>608</v>
      </c>
      <c r="B614" s="83" t="s">
        <v>6061</v>
      </c>
      <c r="C614" s="84" t="s">
        <v>2911</v>
      </c>
      <c r="D614" s="84" t="s">
        <v>1632</v>
      </c>
      <c r="E614" s="84" t="s">
        <v>3819</v>
      </c>
      <c r="F614" s="84" t="s">
        <v>6062</v>
      </c>
      <c r="G614" s="84"/>
      <c r="H614" s="549"/>
      <c r="I614" s="28">
        <v>44245</v>
      </c>
      <c r="J614" s="84" t="s">
        <v>6056</v>
      </c>
      <c r="K614" s="166" t="s">
        <v>6057</v>
      </c>
      <c r="L614" s="549"/>
      <c r="M614" s="549"/>
      <c r="N614" s="549"/>
      <c r="O614" s="549"/>
      <c r="P614" s="549"/>
      <c r="Q614" s="549"/>
      <c r="R614" s="549"/>
      <c r="S614" s="549"/>
      <c r="T614" s="549"/>
      <c r="U614" s="549"/>
      <c r="V614" s="549"/>
      <c r="W614" s="549"/>
      <c r="X614" s="549"/>
      <c r="Y614" s="549"/>
      <c r="Z614" s="549"/>
    </row>
    <row r="615" spans="1:26" s="552" customFormat="1" ht="13">
      <c r="A615" s="556">
        <v>609</v>
      </c>
      <c r="B615" s="83" t="s">
        <v>6083</v>
      </c>
      <c r="C615" s="84" t="s">
        <v>1747</v>
      </c>
      <c r="D615" s="84" t="s">
        <v>2192</v>
      </c>
      <c r="E615" s="84" t="s">
        <v>2885</v>
      </c>
      <c r="F615" s="84" t="s">
        <v>6084</v>
      </c>
      <c r="G615" s="84">
        <v>1</v>
      </c>
      <c r="H615" s="84" t="s">
        <v>6085</v>
      </c>
      <c r="I615" s="28">
        <v>44280</v>
      </c>
      <c r="J615" s="84" t="s">
        <v>6086</v>
      </c>
      <c r="K615" s="166" t="s">
        <v>6087</v>
      </c>
      <c r="L615" s="555"/>
      <c r="M615" s="555"/>
      <c r="N615" s="555"/>
      <c r="O615" s="555"/>
      <c r="P615" s="555"/>
      <c r="Q615" s="555"/>
      <c r="R615" s="555"/>
      <c r="S615" s="555"/>
      <c r="T615" s="555"/>
      <c r="U615" s="555"/>
      <c r="V615" s="555"/>
      <c r="W615" s="555"/>
      <c r="X615" s="555"/>
      <c r="Y615" s="555"/>
      <c r="Z615" s="555"/>
    </row>
    <row r="616" spans="1:26" s="552" customFormat="1" ht="13">
      <c r="A616" s="556">
        <v>610</v>
      </c>
      <c r="B616" s="83" t="s">
        <v>6089</v>
      </c>
      <c r="C616" s="84" t="s">
        <v>6090</v>
      </c>
      <c r="D616" s="84" t="s">
        <v>1638</v>
      </c>
      <c r="E616" s="84" t="s">
        <v>2210</v>
      </c>
      <c r="F616" s="84" t="s">
        <v>6091</v>
      </c>
      <c r="G616" s="84">
        <v>30</v>
      </c>
      <c r="H616" s="84" t="s">
        <v>5937</v>
      </c>
      <c r="I616" s="28">
        <v>44237</v>
      </c>
      <c r="J616" s="189" t="s">
        <v>6092</v>
      </c>
      <c r="K616" s="166" t="s">
        <v>6093</v>
      </c>
      <c r="L616" s="555"/>
      <c r="M616" s="555"/>
      <c r="N616" s="555"/>
      <c r="O616" s="555"/>
      <c r="P616" s="555"/>
      <c r="Q616" s="555"/>
      <c r="R616" s="555"/>
      <c r="S616" s="555"/>
      <c r="T616" s="555"/>
      <c r="U616" s="555"/>
      <c r="V616" s="555"/>
      <c r="W616" s="555"/>
      <c r="X616" s="555"/>
      <c r="Y616" s="555"/>
      <c r="Z616" s="555"/>
    </row>
    <row r="617" spans="1:26" s="552" customFormat="1" ht="13">
      <c r="A617" s="556">
        <v>611</v>
      </c>
      <c r="B617" s="83" t="s">
        <v>6097</v>
      </c>
      <c r="C617" s="84" t="s">
        <v>5530</v>
      </c>
      <c r="D617" s="84" t="s">
        <v>1817</v>
      </c>
      <c r="E617" s="84" t="s">
        <v>4246</v>
      </c>
      <c r="F617" s="84" t="s">
        <v>6098</v>
      </c>
      <c r="G617" s="84">
        <v>1</v>
      </c>
      <c r="H617" s="84"/>
      <c r="I617" s="28">
        <v>44256</v>
      </c>
      <c r="J617" s="84" t="s">
        <v>6099</v>
      </c>
      <c r="K617" s="166" t="s">
        <v>6100</v>
      </c>
      <c r="L617" s="555"/>
      <c r="M617" s="555"/>
      <c r="N617" s="555"/>
      <c r="O617" s="555"/>
      <c r="P617" s="555"/>
      <c r="Q617" s="555"/>
      <c r="R617" s="555"/>
      <c r="S617" s="555"/>
      <c r="T617" s="555"/>
      <c r="U617" s="555"/>
      <c r="V617" s="555"/>
      <c r="W617" s="555"/>
      <c r="X617" s="555"/>
      <c r="Y617" s="555"/>
      <c r="Z617" s="555"/>
    </row>
    <row r="618" spans="1:26" s="552" customFormat="1" ht="13">
      <c r="A618" s="556">
        <v>612</v>
      </c>
      <c r="B618" s="83" t="s">
        <v>6102</v>
      </c>
      <c r="C618" s="84" t="s">
        <v>6103</v>
      </c>
      <c r="D618" s="84" t="s">
        <v>1703</v>
      </c>
      <c r="E618" s="84" t="s">
        <v>2301</v>
      </c>
      <c r="F618" s="84" t="s">
        <v>6104</v>
      </c>
      <c r="G618" s="84">
        <v>1</v>
      </c>
      <c r="H618" s="84"/>
      <c r="I618" s="28">
        <v>44278</v>
      </c>
      <c r="J618" s="84" t="s">
        <v>6105</v>
      </c>
      <c r="K618" s="166" t="s">
        <v>6106</v>
      </c>
      <c r="L618" s="555"/>
      <c r="M618" s="555"/>
      <c r="N618" s="555"/>
      <c r="O618" s="555"/>
      <c r="P618" s="555"/>
      <c r="Q618" s="555"/>
      <c r="R618" s="555"/>
      <c r="S618" s="555"/>
      <c r="T618" s="555"/>
      <c r="U618" s="555"/>
      <c r="V618" s="555"/>
      <c r="W618" s="555"/>
      <c r="X618" s="555"/>
      <c r="Y618" s="555"/>
      <c r="Z618" s="555"/>
    </row>
    <row r="619" spans="1:26" s="552" customFormat="1" ht="13">
      <c r="A619" s="556">
        <v>613</v>
      </c>
      <c r="B619" s="83" t="s">
        <v>6108</v>
      </c>
      <c r="C619" s="84" t="s">
        <v>2048</v>
      </c>
      <c r="D619" s="84" t="s">
        <v>6110</v>
      </c>
      <c r="E619" s="84" t="s">
        <v>6111</v>
      </c>
      <c r="F619" s="84" t="s">
        <v>6109</v>
      </c>
      <c r="G619" s="84">
        <v>1</v>
      </c>
      <c r="H619" s="84"/>
      <c r="I619" s="28">
        <v>44278</v>
      </c>
      <c r="J619" s="84" t="s">
        <v>6112</v>
      </c>
      <c r="K619" s="166" t="s">
        <v>6113</v>
      </c>
      <c r="L619" s="555"/>
      <c r="M619" s="555"/>
      <c r="N619" s="555"/>
      <c r="O619" s="555"/>
      <c r="P619" s="555"/>
      <c r="Q619" s="555"/>
      <c r="R619" s="555"/>
      <c r="S619" s="555"/>
      <c r="T619" s="555"/>
      <c r="U619" s="555"/>
      <c r="V619" s="555"/>
      <c r="W619" s="555"/>
      <c r="X619" s="555"/>
      <c r="Y619" s="555"/>
      <c r="Z619" s="555"/>
    </row>
    <row r="620" spans="1:26" s="552" customFormat="1" ht="13">
      <c r="A620" s="556">
        <v>614</v>
      </c>
      <c r="B620" s="83" t="s">
        <v>6121</v>
      </c>
      <c r="C620" s="84" t="s">
        <v>6122</v>
      </c>
      <c r="D620" s="84" t="s">
        <v>1703</v>
      </c>
      <c r="E620" s="84" t="s">
        <v>5936</v>
      </c>
      <c r="F620" s="84" t="s">
        <v>6123</v>
      </c>
      <c r="G620" s="84">
        <v>26</v>
      </c>
      <c r="H620" s="84" t="s">
        <v>6124</v>
      </c>
      <c r="I620" s="28">
        <v>44278</v>
      </c>
      <c r="J620" s="84" t="s">
        <v>6125</v>
      </c>
      <c r="K620" s="166" t="s">
        <v>6126</v>
      </c>
      <c r="L620" s="555"/>
      <c r="M620" s="555"/>
      <c r="N620" s="555"/>
      <c r="O620" s="555"/>
      <c r="P620" s="555"/>
      <c r="Q620" s="555"/>
      <c r="R620" s="555"/>
      <c r="S620" s="555"/>
      <c r="T620" s="555"/>
      <c r="U620" s="555"/>
      <c r="V620" s="555"/>
      <c r="W620" s="555"/>
      <c r="X620" s="555"/>
      <c r="Y620" s="555"/>
      <c r="Z620" s="555"/>
    </row>
    <row r="621" spans="1:26" s="552" customFormat="1" ht="13">
      <c r="A621" s="556">
        <v>615</v>
      </c>
      <c r="B621" s="83" t="s">
        <v>4096</v>
      </c>
      <c r="C621" s="84" t="s">
        <v>4211</v>
      </c>
      <c r="D621" s="84" t="s">
        <v>4048</v>
      </c>
      <c r="E621" s="84"/>
      <c r="F621" s="84" t="s">
        <v>4213</v>
      </c>
      <c r="G621" s="84">
        <v>8485</v>
      </c>
      <c r="H621" s="84" t="s">
        <v>6127</v>
      </c>
      <c r="I621" s="28"/>
      <c r="J621" s="84" t="s">
        <v>6128</v>
      </c>
      <c r="K621" s="166" t="s">
        <v>6129</v>
      </c>
      <c r="L621" s="555"/>
      <c r="M621" s="555"/>
      <c r="N621" s="555"/>
      <c r="O621" s="555"/>
      <c r="P621" s="555"/>
      <c r="Q621" s="555"/>
      <c r="R621" s="555"/>
      <c r="S621" s="555"/>
      <c r="T621" s="555"/>
      <c r="U621" s="555"/>
      <c r="V621" s="555"/>
      <c r="W621" s="555"/>
      <c r="X621" s="555"/>
      <c r="Y621" s="555"/>
      <c r="Z621" s="555"/>
    </row>
    <row r="622" spans="1:26" s="552" customFormat="1" ht="13">
      <c r="A622" s="556">
        <v>616</v>
      </c>
      <c r="B622" s="83" t="s">
        <v>6131</v>
      </c>
      <c r="C622" s="84" t="s">
        <v>6132</v>
      </c>
      <c r="D622" s="84" t="s">
        <v>3916</v>
      </c>
      <c r="E622" s="84" t="s">
        <v>4424</v>
      </c>
      <c r="F622" s="84" t="s">
        <v>6133</v>
      </c>
      <c r="G622" s="84">
        <v>35</v>
      </c>
      <c r="H622" s="84" t="s">
        <v>5010</v>
      </c>
      <c r="I622" s="28">
        <v>44270</v>
      </c>
      <c r="J622" s="84" t="s">
        <v>6134</v>
      </c>
      <c r="K622" s="166" t="s">
        <v>6135</v>
      </c>
      <c r="L622" s="555"/>
      <c r="M622" s="555"/>
      <c r="N622" s="555"/>
      <c r="O622" s="555"/>
      <c r="P622" s="555"/>
      <c r="Q622" s="555"/>
      <c r="R622" s="555"/>
      <c r="S622" s="555"/>
      <c r="T622" s="555"/>
      <c r="U622" s="555"/>
      <c r="V622" s="555"/>
      <c r="W622" s="555"/>
      <c r="X622" s="555"/>
      <c r="Y622" s="555"/>
      <c r="Z622" s="555"/>
    </row>
    <row r="623" spans="1:26" s="552" customFormat="1" ht="13">
      <c r="A623" s="556">
        <v>617</v>
      </c>
      <c r="B623" s="83" t="s">
        <v>6139</v>
      </c>
      <c r="C623" s="84" t="s">
        <v>5334</v>
      </c>
      <c r="D623" s="84" t="s">
        <v>1703</v>
      </c>
      <c r="E623" s="84" t="s">
        <v>6141</v>
      </c>
      <c r="F623" s="189" t="s">
        <v>6140</v>
      </c>
      <c r="G623" s="84">
        <v>8</v>
      </c>
      <c r="H623" s="84" t="s">
        <v>6142</v>
      </c>
      <c r="I623" s="28">
        <v>44273</v>
      </c>
      <c r="J623" s="84" t="s">
        <v>6143</v>
      </c>
      <c r="K623" s="166" t="s">
        <v>6144</v>
      </c>
      <c r="L623" s="555"/>
      <c r="M623" s="555"/>
      <c r="N623" s="555"/>
      <c r="O623" s="555"/>
      <c r="P623" s="555"/>
      <c r="Q623" s="555"/>
      <c r="R623" s="555"/>
      <c r="S623" s="555"/>
      <c r="T623" s="555"/>
      <c r="U623" s="555"/>
      <c r="V623" s="555"/>
      <c r="W623" s="555"/>
      <c r="X623" s="555"/>
      <c r="Y623" s="555"/>
      <c r="Z623" s="555"/>
    </row>
    <row r="624" spans="1:26" s="552" customFormat="1" ht="13">
      <c r="A624" s="556">
        <v>618</v>
      </c>
      <c r="B624" s="83" t="s">
        <v>6148</v>
      </c>
      <c r="C624" s="84" t="s">
        <v>6149</v>
      </c>
      <c r="D624" s="84" t="s">
        <v>6151</v>
      </c>
      <c r="E624" s="84" t="s">
        <v>6152</v>
      </c>
      <c r="F624" s="189" t="s">
        <v>6150</v>
      </c>
      <c r="G624" s="84">
        <v>30</v>
      </c>
      <c r="H624" s="84" t="s">
        <v>6153</v>
      </c>
      <c r="I624" s="28">
        <v>44272</v>
      </c>
      <c r="J624" s="84" t="s">
        <v>6154</v>
      </c>
      <c r="K624" s="166" t="s">
        <v>6155</v>
      </c>
      <c r="L624" s="555"/>
      <c r="M624" s="555"/>
      <c r="N624" s="555"/>
      <c r="O624" s="555"/>
      <c r="P624" s="555"/>
      <c r="Q624" s="555"/>
      <c r="R624" s="555"/>
      <c r="S624" s="555"/>
      <c r="T624" s="555"/>
      <c r="U624" s="555"/>
      <c r="V624" s="555"/>
      <c r="W624" s="555"/>
      <c r="X624" s="555"/>
      <c r="Y624" s="555"/>
      <c r="Z624" s="555"/>
    </row>
    <row r="625" spans="1:40" s="552" customFormat="1" ht="13">
      <c r="A625" s="556">
        <v>619</v>
      </c>
      <c r="B625" s="83" t="s">
        <v>6160</v>
      </c>
      <c r="C625" s="84" t="s">
        <v>6161</v>
      </c>
      <c r="D625" s="84" t="s">
        <v>1817</v>
      </c>
      <c r="E625" s="84" t="s">
        <v>6163</v>
      </c>
      <c r="F625" s="84" t="s">
        <v>6162</v>
      </c>
      <c r="G625" s="84">
        <v>28</v>
      </c>
      <c r="H625" s="84" t="s">
        <v>5336</v>
      </c>
      <c r="I625" s="28"/>
      <c r="J625" s="84" t="s">
        <v>6164</v>
      </c>
      <c r="K625" s="166" t="s">
        <v>6165</v>
      </c>
      <c r="L625" s="555"/>
      <c r="M625" s="555"/>
      <c r="N625" s="555"/>
      <c r="O625" s="555"/>
      <c r="P625" s="555"/>
      <c r="Q625" s="555"/>
      <c r="R625" s="555"/>
      <c r="S625" s="555"/>
      <c r="T625" s="555"/>
      <c r="U625" s="555"/>
      <c r="V625" s="555"/>
      <c r="W625" s="555"/>
      <c r="X625" s="555"/>
      <c r="Y625" s="555"/>
      <c r="Z625" s="555"/>
    </row>
    <row r="626" spans="1:40" s="546" customFormat="1" ht="13">
      <c r="A626" s="578">
        <v>620</v>
      </c>
      <c r="B626" s="424" t="s">
        <v>6169</v>
      </c>
      <c r="C626" s="549" t="s">
        <v>2939</v>
      </c>
      <c r="D626" s="84" t="s">
        <v>1516</v>
      </c>
      <c r="E626" s="549" t="s">
        <v>1523</v>
      </c>
      <c r="F626" s="555" t="s">
        <v>6170</v>
      </c>
      <c r="G626" s="84">
        <v>39</v>
      </c>
      <c r="H626" s="549" t="s">
        <v>6171</v>
      </c>
      <c r="I626" s="28">
        <v>44281</v>
      </c>
      <c r="J626" s="84" t="s">
        <v>6167</v>
      </c>
      <c r="K626" s="166" t="s">
        <v>6168</v>
      </c>
      <c r="L626" s="549"/>
      <c r="M626" s="549"/>
      <c r="N626" s="549"/>
      <c r="O626" s="549"/>
      <c r="P626" s="549"/>
      <c r="Q626" s="549"/>
      <c r="R626" s="549"/>
      <c r="S626" s="549"/>
      <c r="T626" s="549"/>
      <c r="U626" s="549"/>
      <c r="V626" s="549"/>
      <c r="W626" s="549"/>
      <c r="X626" s="549"/>
      <c r="Y626" s="549"/>
      <c r="Z626" s="549"/>
    </row>
    <row r="627" spans="1:40" s="466" customFormat="1" ht="13">
      <c r="A627" s="578">
        <v>621</v>
      </c>
      <c r="B627" s="83" t="s">
        <v>6102</v>
      </c>
      <c r="C627" s="564" t="s">
        <v>6103</v>
      </c>
      <c r="D627" s="84" t="s">
        <v>1703</v>
      </c>
      <c r="E627" s="564" t="s">
        <v>6173</v>
      </c>
      <c r="F627" s="564" t="s">
        <v>6178</v>
      </c>
      <c r="G627" s="84">
        <v>1</v>
      </c>
      <c r="I627" s="570">
        <v>44278</v>
      </c>
      <c r="J627" s="84" t="s">
        <v>6105</v>
      </c>
      <c r="K627" s="569" t="s">
        <v>6172</v>
      </c>
      <c r="N627" s="471"/>
      <c r="O627" s="471"/>
      <c r="P627" s="471"/>
      <c r="Q627" s="471"/>
      <c r="R627" s="471"/>
      <c r="S627" s="471"/>
      <c r="T627" s="471"/>
      <c r="U627" s="471"/>
      <c r="V627" s="471"/>
      <c r="W627" s="471"/>
      <c r="X627" s="471"/>
      <c r="Y627" s="471"/>
      <c r="Z627" s="471"/>
    </row>
    <row r="628" spans="1:40" s="466" customFormat="1" ht="13">
      <c r="A628" s="578">
        <v>622</v>
      </c>
      <c r="B628" s="83" t="s">
        <v>6175</v>
      </c>
      <c r="C628" s="564" t="s">
        <v>5021</v>
      </c>
      <c r="D628" s="84" t="s">
        <v>3798</v>
      </c>
      <c r="E628" s="564" t="s">
        <v>3801</v>
      </c>
      <c r="F628" s="564" t="s">
        <v>6177</v>
      </c>
      <c r="G628" s="84">
        <v>1</v>
      </c>
      <c r="I628" s="28">
        <v>44231</v>
      </c>
      <c r="J628" s="84" t="s">
        <v>6174</v>
      </c>
      <c r="K628" s="150" t="s">
        <v>6176</v>
      </c>
      <c r="N628" s="471"/>
      <c r="O628" s="471"/>
      <c r="P628" s="471"/>
      <c r="Q628" s="471"/>
      <c r="R628" s="471"/>
      <c r="S628" s="471"/>
      <c r="T628" s="471"/>
      <c r="U628" s="471"/>
      <c r="V628" s="471"/>
      <c r="W628" s="471"/>
      <c r="X628" s="471"/>
      <c r="Y628" s="471"/>
      <c r="Z628" s="471"/>
    </row>
    <row r="629" spans="1:40" ht="13">
      <c r="A629" s="578">
        <v>623</v>
      </c>
      <c r="B629" s="581" t="s">
        <v>6181</v>
      </c>
      <c r="C629" s="564" t="s">
        <v>2128</v>
      </c>
      <c r="D629" s="84" t="s">
        <v>6184</v>
      </c>
      <c r="F629" s="567" t="s">
        <v>6199</v>
      </c>
      <c r="G629" s="84" t="s">
        <v>6203</v>
      </c>
      <c r="H629" s="564" t="s">
        <v>6183</v>
      </c>
      <c r="I629" s="28">
        <v>44277</v>
      </c>
      <c r="J629" s="84" t="s">
        <v>6180</v>
      </c>
      <c r="K629" s="150" t="s">
        <v>6182</v>
      </c>
      <c r="N629" s="63"/>
      <c r="O629" s="63"/>
      <c r="P629" s="63"/>
      <c r="Q629" s="63"/>
      <c r="R629" s="63"/>
      <c r="S629" s="63"/>
      <c r="T629" s="63"/>
      <c r="U629" s="63"/>
      <c r="V629" s="63"/>
      <c r="W629" s="63"/>
      <c r="X629" s="63"/>
      <c r="Y629" s="63"/>
      <c r="Z629" s="63"/>
      <c r="AA629" s="72"/>
      <c r="AB629" s="72"/>
      <c r="AC629" s="72"/>
      <c r="AD629" s="72"/>
      <c r="AE629" s="72"/>
      <c r="AF629" s="72"/>
      <c r="AG629" s="72"/>
      <c r="AH629" s="72"/>
      <c r="AI629" s="72"/>
      <c r="AJ629" s="72"/>
      <c r="AK629" s="72"/>
      <c r="AL629" s="72"/>
      <c r="AM629" s="72"/>
      <c r="AN629" s="72"/>
    </row>
    <row r="630" spans="1:40" ht="13">
      <c r="A630" s="578">
        <v>624</v>
      </c>
      <c r="B630" s="581" t="s">
        <v>6187</v>
      </c>
      <c r="C630" s="564" t="s">
        <v>2128</v>
      </c>
      <c r="D630" s="84" t="s">
        <v>2192</v>
      </c>
      <c r="F630" s="566" t="s">
        <v>6207</v>
      </c>
      <c r="G630" s="84">
        <v>578</v>
      </c>
      <c r="H630" s="566" t="s">
        <v>6208</v>
      </c>
      <c r="I630" s="28">
        <v>44281</v>
      </c>
      <c r="J630" s="84" t="s">
        <v>6185</v>
      </c>
      <c r="K630" s="150" t="s">
        <v>6186</v>
      </c>
      <c r="N630" s="63"/>
      <c r="O630" s="63"/>
      <c r="P630" s="63"/>
      <c r="Q630" s="63"/>
      <c r="R630" s="63"/>
      <c r="S630" s="63"/>
      <c r="T630" s="63"/>
      <c r="U630" s="63"/>
      <c r="V630" s="63"/>
      <c r="W630" s="63"/>
      <c r="X630" s="63"/>
      <c r="Y630" s="63"/>
      <c r="Z630" s="63"/>
      <c r="AA630" s="72"/>
      <c r="AB630" s="72"/>
      <c r="AC630" s="72"/>
      <c r="AD630" s="72"/>
      <c r="AE630" s="72"/>
      <c r="AF630" s="72"/>
      <c r="AG630" s="72"/>
      <c r="AH630" s="72"/>
      <c r="AI630" s="72"/>
      <c r="AJ630" s="72"/>
      <c r="AK630" s="72"/>
      <c r="AL630" s="72"/>
      <c r="AM630" s="72"/>
      <c r="AN630" s="72"/>
    </row>
    <row r="631" spans="1:40" ht="13">
      <c r="A631" s="578">
        <v>625</v>
      </c>
      <c r="B631" s="83" t="s">
        <v>6192</v>
      </c>
      <c r="C631" s="564" t="s">
        <v>6190</v>
      </c>
      <c r="D631" s="84" t="s">
        <v>1817</v>
      </c>
      <c r="F631" t="s">
        <v>6191</v>
      </c>
      <c r="G631" s="189" t="s">
        <v>6229</v>
      </c>
      <c r="I631" s="28">
        <v>44275</v>
      </c>
      <c r="J631" s="84" t="s">
        <v>6188</v>
      </c>
      <c r="K631" s="150" t="s">
        <v>6189</v>
      </c>
      <c r="N631" s="63"/>
      <c r="O631" s="63"/>
      <c r="P631" s="63"/>
      <c r="Q631" s="63"/>
      <c r="R631" s="63"/>
      <c r="S631" s="63"/>
      <c r="T631" s="63"/>
      <c r="U631" s="63"/>
      <c r="V631" s="63"/>
      <c r="W631" s="63"/>
      <c r="X631" s="63"/>
      <c r="Y631" s="63"/>
      <c r="Z631" s="63"/>
      <c r="AA631" s="72"/>
      <c r="AB631" s="72"/>
      <c r="AC631" s="72"/>
      <c r="AD631" s="72"/>
      <c r="AE631" s="72"/>
      <c r="AF631" s="72"/>
      <c r="AG631" s="72"/>
      <c r="AH631" s="72"/>
      <c r="AI631" s="72"/>
      <c r="AJ631" s="72"/>
      <c r="AK631" s="72"/>
      <c r="AL631" s="72"/>
      <c r="AM631" s="72"/>
      <c r="AN631" s="72"/>
    </row>
    <row r="632" spans="1:40" ht="13">
      <c r="A632" s="578">
        <v>626</v>
      </c>
      <c r="B632" s="83" t="s">
        <v>6234</v>
      </c>
      <c r="C632" s="577" t="s">
        <v>6235</v>
      </c>
      <c r="D632" s="84" t="s">
        <v>1810</v>
      </c>
      <c r="F632" s="577" t="s">
        <v>6236</v>
      </c>
      <c r="G632" s="84">
        <v>247</v>
      </c>
      <c r="H632" s="84" t="s">
        <v>6237</v>
      </c>
      <c r="J632" s="574" t="s">
        <v>6238</v>
      </c>
      <c r="K632" s="574" t="s">
        <v>6239</v>
      </c>
      <c r="N632" s="63"/>
      <c r="O632" s="63"/>
      <c r="P632" s="63"/>
      <c r="Q632" s="63"/>
      <c r="R632" s="63"/>
      <c r="S632" s="63"/>
      <c r="T632" s="63"/>
      <c r="U632" s="63"/>
      <c r="V632" s="63"/>
      <c r="W632" s="63"/>
      <c r="X632" s="63"/>
      <c r="Y632" s="63"/>
      <c r="Z632" s="63"/>
      <c r="AA632" s="72"/>
      <c r="AB632" s="72"/>
      <c r="AC632" s="72"/>
      <c r="AD632" s="72"/>
      <c r="AE632" s="72"/>
      <c r="AF632" s="72"/>
      <c r="AG632" s="72"/>
      <c r="AH632" s="72"/>
      <c r="AI632" s="72"/>
      <c r="AJ632" s="72"/>
      <c r="AK632" s="72"/>
      <c r="AL632" s="72"/>
      <c r="AM632" s="72"/>
      <c r="AN632" s="72"/>
    </row>
    <row r="633" spans="1:40" ht="15.75" customHeight="1">
      <c r="A633" s="578">
        <v>627</v>
      </c>
      <c r="B633" s="83" t="s">
        <v>6241</v>
      </c>
      <c r="C633" s="577" t="s">
        <v>4741</v>
      </c>
      <c r="D633" s="577" t="s">
        <v>1632</v>
      </c>
      <c r="E633" s="84" t="s">
        <v>2172</v>
      </c>
      <c r="F633" s="574" t="s">
        <v>6242</v>
      </c>
      <c r="G633" s="84">
        <v>1</v>
      </c>
      <c r="I633" s="151">
        <v>44254</v>
      </c>
      <c r="J633" s="574" t="s">
        <v>6243</v>
      </c>
      <c r="K633" s="574" t="s">
        <v>6244</v>
      </c>
    </row>
    <row r="634" spans="1:40" ht="13">
      <c r="A634" s="578">
        <v>628</v>
      </c>
      <c r="B634" s="83" t="s">
        <v>6247</v>
      </c>
      <c r="C634" s="577" t="s">
        <v>6248</v>
      </c>
      <c r="D634" s="577" t="s">
        <v>1655</v>
      </c>
      <c r="E634" s="189" t="s">
        <v>1857</v>
      </c>
      <c r="F634" s="584" t="s">
        <v>6249</v>
      </c>
      <c r="G634" s="84">
        <v>30</v>
      </c>
      <c r="H634" s="308" t="s">
        <v>6250</v>
      </c>
      <c r="I634" s="151">
        <v>44264</v>
      </c>
      <c r="J634" s="574" t="s">
        <v>6251</v>
      </c>
      <c r="K634" s="574" t="s">
        <v>6252</v>
      </c>
      <c r="N634" s="63"/>
      <c r="O634" s="63"/>
      <c r="P634" s="63"/>
      <c r="Q634" s="63"/>
      <c r="R634" s="63"/>
      <c r="S634" s="63"/>
      <c r="T634" s="63"/>
      <c r="U634" s="63"/>
      <c r="V634" s="63"/>
      <c r="W634" s="63"/>
      <c r="X634" s="63"/>
      <c r="Y634" s="63"/>
      <c r="Z634" s="63"/>
      <c r="AA634" s="72"/>
      <c r="AB634" s="72"/>
      <c r="AC634" s="72"/>
      <c r="AD634" s="72"/>
      <c r="AE634" s="72"/>
      <c r="AF634" s="72"/>
      <c r="AG634" s="72"/>
      <c r="AH634" s="72"/>
      <c r="AI634" s="72"/>
      <c r="AJ634" s="72"/>
      <c r="AK634" s="72"/>
      <c r="AL634" s="72"/>
      <c r="AM634" s="72"/>
      <c r="AN634" s="72"/>
    </row>
    <row r="635" spans="1:40" ht="13">
      <c r="A635" s="83">
        <v>629</v>
      </c>
      <c r="B635" s="83" t="s">
        <v>6256</v>
      </c>
      <c r="C635" s="577" t="s">
        <v>6248</v>
      </c>
      <c r="D635" s="577" t="s">
        <v>1655</v>
      </c>
      <c r="E635" s="189" t="s">
        <v>6257</v>
      </c>
      <c r="F635" s="189" t="s">
        <v>6258</v>
      </c>
      <c r="G635" s="84">
        <v>1</v>
      </c>
      <c r="H635" s="580"/>
      <c r="I635" s="151">
        <v>44272</v>
      </c>
      <c r="J635" s="574" t="s">
        <v>6259</v>
      </c>
      <c r="K635" s="574" t="s">
        <v>6260</v>
      </c>
      <c r="N635" s="63"/>
      <c r="O635" s="63"/>
      <c r="P635" s="63"/>
      <c r="Q635" s="63"/>
      <c r="R635" s="63"/>
      <c r="S635" s="63"/>
      <c r="T635" s="63"/>
      <c r="U635" s="63"/>
      <c r="V635" s="63"/>
      <c r="W635" s="63"/>
      <c r="X635" s="63"/>
      <c r="Y635" s="63"/>
      <c r="Z635" s="63"/>
      <c r="AA635" s="72"/>
      <c r="AB635" s="72"/>
      <c r="AC635" s="72"/>
      <c r="AD635" s="72"/>
      <c r="AE635" s="72"/>
      <c r="AF635" s="72"/>
      <c r="AG635" s="72"/>
      <c r="AH635" s="72"/>
      <c r="AI635" s="72"/>
      <c r="AJ635" s="72"/>
      <c r="AK635" s="72"/>
      <c r="AL635" s="72"/>
      <c r="AM635" s="72"/>
      <c r="AN635" s="72"/>
    </row>
    <row r="636" spans="1:40" ht="13">
      <c r="A636" s="597">
        <v>630</v>
      </c>
      <c r="B636" s="83" t="s">
        <v>6262</v>
      </c>
      <c r="C636" s="589" t="s">
        <v>6263</v>
      </c>
      <c r="D636" s="589" t="s">
        <v>1632</v>
      </c>
      <c r="E636" s="189" t="s">
        <v>2172</v>
      </c>
      <c r="G636" s="84">
        <v>84</v>
      </c>
      <c r="H636" s="84" t="s">
        <v>6269</v>
      </c>
      <c r="I636" s="151">
        <v>44280</v>
      </c>
      <c r="J636" s="586" t="s">
        <v>6261</v>
      </c>
      <c r="K636" s="150" t="s">
        <v>6265</v>
      </c>
      <c r="N636" s="63"/>
      <c r="O636" s="63"/>
      <c r="P636" s="63"/>
      <c r="Q636" s="63"/>
      <c r="R636" s="63"/>
      <c r="S636" s="63"/>
      <c r="T636" s="63"/>
      <c r="U636" s="63"/>
      <c r="V636" s="63"/>
      <c r="W636" s="63"/>
      <c r="X636" s="63"/>
      <c r="Y636" s="63"/>
      <c r="Z636" s="63"/>
      <c r="AA636" s="72"/>
      <c r="AB636" s="72"/>
      <c r="AC636" s="72"/>
      <c r="AD636" s="72"/>
      <c r="AE636" s="72"/>
      <c r="AF636" s="72"/>
      <c r="AG636" s="72"/>
      <c r="AH636" s="72"/>
      <c r="AI636" s="72"/>
      <c r="AJ636" s="72"/>
      <c r="AK636" s="72"/>
      <c r="AL636" s="72"/>
      <c r="AM636" s="72"/>
      <c r="AN636" s="72"/>
    </row>
    <row r="637" spans="1:40" ht="13">
      <c r="A637" s="597">
        <v>631</v>
      </c>
      <c r="B637" s="83" t="s">
        <v>6268</v>
      </c>
      <c r="C637" s="63" t="s">
        <v>6267</v>
      </c>
      <c r="D637" s="63" t="s">
        <v>1632</v>
      </c>
      <c r="E637" s="63" t="s">
        <v>3819</v>
      </c>
      <c r="F637" s="63" t="s">
        <v>6271</v>
      </c>
      <c r="G637" s="84">
        <v>106</v>
      </c>
      <c r="H637" s="63" t="s">
        <v>6270</v>
      </c>
      <c r="I637" s="151">
        <v>44287</v>
      </c>
      <c r="J637" s="63" t="s">
        <v>6264</v>
      </c>
      <c r="K637" s="166" t="s">
        <v>6266</v>
      </c>
      <c r="L637" s="63"/>
      <c r="M637" s="63"/>
      <c r="N637" s="63"/>
      <c r="O637" s="63"/>
      <c r="P637" s="63"/>
      <c r="Q637" s="63"/>
      <c r="R637" s="63"/>
      <c r="S637" s="63"/>
      <c r="T637" s="63"/>
      <c r="U637" s="63"/>
      <c r="V637" s="63"/>
      <c r="W637" s="63"/>
      <c r="X637" s="63"/>
      <c r="Y637" s="63"/>
      <c r="Z637" s="63"/>
      <c r="AA637" s="72"/>
      <c r="AB637" s="72"/>
      <c r="AC637" s="72"/>
      <c r="AD637" s="72"/>
      <c r="AE637" s="72"/>
      <c r="AF637" s="72"/>
      <c r="AG637" s="72"/>
      <c r="AH637" s="72"/>
      <c r="AI637" s="72"/>
      <c r="AJ637" s="72"/>
      <c r="AK637" s="72"/>
      <c r="AL637" s="72"/>
      <c r="AM637" s="72"/>
      <c r="AN637" s="72"/>
    </row>
    <row r="638" spans="1:40" ht="13">
      <c r="A638" s="597">
        <v>632</v>
      </c>
      <c r="B638" s="83" t="s">
        <v>6274</v>
      </c>
      <c r="C638" s="84" t="s">
        <v>5943</v>
      </c>
      <c r="D638" s="84" t="s">
        <v>1632</v>
      </c>
      <c r="E638" s="84" t="s">
        <v>6276</v>
      </c>
      <c r="F638" s="84" t="s">
        <v>6275</v>
      </c>
      <c r="G638" s="84">
        <v>50</v>
      </c>
      <c r="H638" s="84" t="s">
        <v>6280</v>
      </c>
      <c r="I638" s="28">
        <v>44288</v>
      </c>
      <c r="J638" s="63" t="s">
        <v>6273</v>
      </c>
      <c r="K638" s="166" t="s">
        <v>6272</v>
      </c>
      <c r="L638" s="63"/>
      <c r="M638" s="63"/>
      <c r="N638" s="63"/>
      <c r="O638" s="63"/>
      <c r="P638" s="63"/>
      <c r="Q638" s="63"/>
      <c r="R638" s="63"/>
      <c r="S638" s="63"/>
      <c r="T638" s="63"/>
      <c r="U638" s="63"/>
      <c r="V638" s="63"/>
      <c r="W638" s="63"/>
      <c r="X638" s="63"/>
      <c r="Y638" s="63"/>
      <c r="Z638" s="63"/>
      <c r="AA638" s="72"/>
      <c r="AB638" s="72"/>
      <c r="AC638" s="72"/>
      <c r="AD638" s="72"/>
      <c r="AE638" s="72"/>
      <c r="AF638" s="72"/>
      <c r="AG638" s="72"/>
      <c r="AH638" s="72"/>
      <c r="AI638" s="72"/>
      <c r="AJ638" s="72"/>
      <c r="AK638" s="72"/>
      <c r="AL638" s="72"/>
      <c r="AM638" s="72"/>
      <c r="AN638" s="72"/>
    </row>
    <row r="639" spans="1:40" s="586" customFormat="1" ht="13">
      <c r="A639" s="83">
        <v>633</v>
      </c>
      <c r="B639" s="424" t="s">
        <v>5281</v>
      </c>
      <c r="C639" s="84" t="s">
        <v>6279</v>
      </c>
      <c r="D639" s="84" t="s">
        <v>1710</v>
      </c>
      <c r="E639" s="84" t="s">
        <v>4878</v>
      </c>
      <c r="F639" s="84" t="s">
        <v>6281</v>
      </c>
      <c r="G639" s="84">
        <v>45</v>
      </c>
      <c r="H639" s="84" t="s">
        <v>6282</v>
      </c>
      <c r="I639" s="28">
        <v>44282</v>
      </c>
      <c r="J639" s="84" t="s">
        <v>6277</v>
      </c>
      <c r="K639" s="166" t="s">
        <v>6278</v>
      </c>
      <c r="L639" s="589"/>
      <c r="M639" s="589"/>
      <c r="N639" s="589"/>
      <c r="O639" s="589"/>
      <c r="P639" s="589"/>
      <c r="Q639" s="589"/>
      <c r="R639" s="589"/>
      <c r="S639" s="589"/>
      <c r="T639" s="589"/>
      <c r="U639" s="589"/>
      <c r="V639" s="589"/>
      <c r="W639" s="589"/>
      <c r="X639" s="589"/>
      <c r="Y639" s="589"/>
      <c r="Z639" s="589"/>
    </row>
    <row r="640" spans="1:40" s="586" customFormat="1" ht="13">
      <c r="A640" s="597">
        <v>634</v>
      </c>
      <c r="B640" s="83" t="s">
        <v>6285</v>
      </c>
      <c r="C640" s="84" t="s">
        <v>6286</v>
      </c>
      <c r="D640" s="84" t="s">
        <v>2716</v>
      </c>
      <c r="E640" s="84" t="s">
        <v>6152</v>
      </c>
      <c r="F640" s="589"/>
      <c r="G640" s="84">
        <v>1</v>
      </c>
      <c r="H640" s="589"/>
      <c r="I640" s="28">
        <v>44209</v>
      </c>
      <c r="J640" s="84" t="s">
        <v>6283</v>
      </c>
      <c r="K640" s="166" t="s">
        <v>6284</v>
      </c>
      <c r="L640" s="589"/>
      <c r="M640" s="589"/>
      <c r="N640" s="589"/>
      <c r="O640" s="589"/>
      <c r="P640" s="589"/>
      <c r="Q640" s="589"/>
      <c r="R640" s="589"/>
      <c r="S640" s="589"/>
      <c r="T640" s="589"/>
      <c r="U640" s="589"/>
      <c r="V640" s="589"/>
      <c r="W640" s="589"/>
      <c r="X640" s="589"/>
      <c r="Y640" s="589"/>
      <c r="Z640" s="589"/>
    </row>
    <row r="641" spans="1:40" s="586" customFormat="1" ht="13">
      <c r="A641" s="597">
        <v>635</v>
      </c>
      <c r="B641" s="83" t="s">
        <v>6316</v>
      </c>
      <c r="C641" s="84" t="s">
        <v>2361</v>
      </c>
      <c r="D641" s="84" t="s">
        <v>1881</v>
      </c>
      <c r="E641" s="84" t="s">
        <v>6317</v>
      </c>
      <c r="F641" s="596" t="s">
        <v>6318</v>
      </c>
      <c r="G641" s="84">
        <v>12</v>
      </c>
      <c r="H641" s="84" t="s">
        <v>6315</v>
      </c>
      <c r="I641" s="151">
        <v>44260</v>
      </c>
      <c r="J641" s="596" t="s">
        <v>6319</v>
      </c>
      <c r="K641" s="596" t="s">
        <v>6320</v>
      </c>
      <c r="L641" s="589"/>
      <c r="M641" s="589"/>
      <c r="N641" s="589"/>
      <c r="O641" s="589"/>
      <c r="P641" s="589"/>
      <c r="Q641" s="589"/>
      <c r="R641" s="589"/>
      <c r="S641" s="589"/>
      <c r="T641" s="589"/>
      <c r="U641" s="589"/>
      <c r="V641" s="589"/>
      <c r="W641" s="589"/>
      <c r="X641" s="589"/>
      <c r="Y641" s="589"/>
      <c r="Z641" s="589"/>
    </row>
    <row r="642" spans="1:40" s="593" customFormat="1" ht="13">
      <c r="A642" s="597">
        <v>636</v>
      </c>
      <c r="B642" s="83" t="s">
        <v>6326</v>
      </c>
      <c r="C642" s="84" t="s">
        <v>5064</v>
      </c>
      <c r="D642" s="84" t="s">
        <v>1626</v>
      </c>
      <c r="E642" s="84" t="s">
        <v>1627</v>
      </c>
      <c r="F642" s="596" t="s">
        <v>6327</v>
      </c>
      <c r="G642" s="84">
        <v>29</v>
      </c>
      <c r="H642" s="84" t="s">
        <v>6328</v>
      </c>
      <c r="I642" s="151">
        <v>44291</v>
      </c>
      <c r="J642" s="596" t="s">
        <v>6329</v>
      </c>
      <c r="K642" s="596" t="s">
        <v>6330</v>
      </c>
      <c r="L642" s="596"/>
      <c r="M642" s="596"/>
      <c r="N642" s="596"/>
      <c r="O642" s="596"/>
      <c r="P642" s="596"/>
      <c r="Q642" s="596"/>
      <c r="R642" s="596"/>
      <c r="S642" s="596"/>
      <c r="T642" s="596"/>
      <c r="U642" s="596"/>
      <c r="V642" s="596"/>
      <c r="W642" s="596"/>
      <c r="X642" s="596"/>
      <c r="Y642" s="596"/>
      <c r="Z642" s="596"/>
    </row>
    <row r="643" spans="1:40" s="586" customFormat="1" ht="13">
      <c r="A643" s="83">
        <v>637</v>
      </c>
      <c r="B643" s="83" t="s">
        <v>6335</v>
      </c>
      <c r="C643" s="84" t="s">
        <v>6336</v>
      </c>
      <c r="D643" s="84" t="s">
        <v>1632</v>
      </c>
      <c r="E643" s="84" t="s">
        <v>2172</v>
      </c>
      <c r="F643" s="596" t="s">
        <v>6337</v>
      </c>
      <c r="G643" s="84">
        <v>38</v>
      </c>
      <c r="H643" s="589"/>
      <c r="I643" s="151">
        <v>44284</v>
      </c>
      <c r="J643" s="596" t="s">
        <v>6338</v>
      </c>
      <c r="K643" s="596" t="s">
        <v>6339</v>
      </c>
      <c r="L643" s="589"/>
      <c r="M643" s="589"/>
      <c r="N643" s="589"/>
      <c r="O643" s="589"/>
      <c r="P643" s="589"/>
      <c r="Q643" s="589"/>
      <c r="R643" s="589"/>
      <c r="S643" s="589"/>
      <c r="T643" s="589"/>
      <c r="U643" s="589"/>
      <c r="V643" s="589"/>
      <c r="W643" s="589"/>
      <c r="X643" s="589"/>
      <c r="Y643" s="589"/>
      <c r="Z643" s="589"/>
    </row>
    <row r="644" spans="1:40" s="593" customFormat="1" ht="13">
      <c r="A644" s="83">
        <v>638</v>
      </c>
      <c r="B644" s="83" t="s">
        <v>6342</v>
      </c>
      <c r="C644" s="84" t="s">
        <v>6343</v>
      </c>
      <c r="D644" s="84" t="s">
        <v>1632</v>
      </c>
      <c r="E644" s="84" t="s">
        <v>5276</v>
      </c>
      <c r="F644" s="596" t="s">
        <v>6344</v>
      </c>
      <c r="G644" s="84">
        <v>7</v>
      </c>
      <c r="H644" s="596"/>
      <c r="I644" s="151">
        <v>44286</v>
      </c>
      <c r="J644" s="596" t="s">
        <v>6345</v>
      </c>
      <c r="K644" s="596" t="s">
        <v>6346</v>
      </c>
      <c r="L644" s="596"/>
      <c r="M644" s="596"/>
      <c r="N644" s="596"/>
      <c r="O644" s="596"/>
      <c r="P644" s="596"/>
      <c r="Q644" s="596"/>
      <c r="R644" s="596"/>
      <c r="S644" s="596"/>
      <c r="T644" s="596"/>
      <c r="U644" s="596"/>
      <c r="V644" s="596"/>
      <c r="W644" s="596"/>
      <c r="X644" s="596"/>
      <c r="Y644" s="596"/>
      <c r="Z644" s="596"/>
    </row>
    <row r="645" spans="1:40" s="593" customFormat="1" ht="13">
      <c r="A645" s="83">
        <v>639</v>
      </c>
      <c r="B645" s="83" t="s">
        <v>6349</v>
      </c>
      <c r="C645" s="84" t="s">
        <v>6267</v>
      </c>
      <c r="D645" s="84" t="s">
        <v>1516</v>
      </c>
      <c r="E645" s="84" t="s">
        <v>6350</v>
      </c>
      <c r="F645" s="84" t="s">
        <v>6351</v>
      </c>
      <c r="G645" s="84">
        <v>23</v>
      </c>
      <c r="H645" s="84" t="s">
        <v>6352</v>
      </c>
      <c r="I645" s="151">
        <v>44288</v>
      </c>
      <c r="J645" s="596" t="s">
        <v>6353</v>
      </c>
      <c r="K645" s="596" t="s">
        <v>6354</v>
      </c>
      <c r="L645" s="596"/>
      <c r="M645" s="596"/>
      <c r="N645" s="596"/>
      <c r="O645" s="596"/>
      <c r="P645" s="596"/>
      <c r="Q645" s="596"/>
      <c r="R645" s="596"/>
      <c r="S645" s="596"/>
      <c r="T645" s="596"/>
      <c r="U645" s="596"/>
      <c r="V645" s="596"/>
      <c r="W645" s="596"/>
      <c r="X645" s="596"/>
      <c r="Y645" s="596"/>
      <c r="Z645" s="596"/>
    </row>
    <row r="646" spans="1:40" s="593" customFormat="1" ht="13">
      <c r="A646" s="83">
        <v>640</v>
      </c>
      <c r="B646" s="83" t="s">
        <v>5281</v>
      </c>
      <c r="C646" s="84" t="s">
        <v>6356</v>
      </c>
      <c r="D646" s="84" t="s">
        <v>1710</v>
      </c>
      <c r="E646" s="84" t="s">
        <v>4878</v>
      </c>
      <c r="F646" s="84" t="s">
        <v>6357</v>
      </c>
      <c r="G646" s="84">
        <v>45</v>
      </c>
      <c r="H646" s="84" t="s">
        <v>5283</v>
      </c>
      <c r="I646" s="151">
        <v>44282</v>
      </c>
      <c r="J646" s="596" t="s">
        <v>6277</v>
      </c>
      <c r="K646" s="596" t="s">
        <v>6358</v>
      </c>
      <c r="L646" s="596"/>
      <c r="M646" s="596"/>
      <c r="N646" s="596"/>
      <c r="O646" s="596"/>
      <c r="P646" s="596"/>
      <c r="Q646" s="596"/>
      <c r="R646" s="596"/>
      <c r="S646" s="596"/>
      <c r="T646" s="596"/>
      <c r="U646" s="596"/>
      <c r="V646" s="596"/>
      <c r="W646" s="596"/>
      <c r="X646" s="596"/>
      <c r="Y646" s="596"/>
      <c r="Z646" s="596"/>
    </row>
    <row r="647" spans="1:40" s="593" customFormat="1" ht="13">
      <c r="A647" s="83">
        <v>641</v>
      </c>
      <c r="B647" s="83" t="s">
        <v>6363</v>
      </c>
      <c r="C647" s="84" t="s">
        <v>1932</v>
      </c>
      <c r="D647" s="84" t="s">
        <v>1703</v>
      </c>
      <c r="E647" s="84" t="s">
        <v>2301</v>
      </c>
      <c r="F647" s="84" t="s">
        <v>6364</v>
      </c>
      <c r="G647" s="84">
        <v>258</v>
      </c>
      <c r="H647" s="84" t="s">
        <v>6365</v>
      </c>
      <c r="I647" s="151">
        <v>44295</v>
      </c>
      <c r="J647" s="596" t="s">
        <v>6366</v>
      </c>
      <c r="K647" s="596" t="s">
        <v>6367</v>
      </c>
      <c r="L647" s="596"/>
      <c r="M647" s="596"/>
      <c r="N647" s="596"/>
      <c r="O647" s="596"/>
      <c r="P647" s="596"/>
      <c r="Q647" s="596"/>
      <c r="R647" s="596"/>
      <c r="S647" s="596"/>
      <c r="T647" s="596"/>
      <c r="U647" s="596"/>
      <c r="V647" s="596"/>
      <c r="W647" s="596"/>
      <c r="X647" s="596"/>
      <c r="Y647" s="596"/>
      <c r="Z647" s="596"/>
    </row>
    <row r="648" spans="1:40" s="593" customFormat="1" ht="13">
      <c r="A648" s="83">
        <v>642</v>
      </c>
      <c r="B648" s="83" t="s">
        <v>42</v>
      </c>
      <c r="C648" s="84" t="s">
        <v>1528</v>
      </c>
      <c r="D648" s="84" t="s">
        <v>1516</v>
      </c>
      <c r="E648" s="84" t="s">
        <v>2042</v>
      </c>
      <c r="F648" s="84" t="s">
        <v>6370</v>
      </c>
      <c r="G648" s="84">
        <v>13</v>
      </c>
      <c r="H648" s="84" t="s">
        <v>6371</v>
      </c>
      <c r="I648" s="151">
        <v>44292</v>
      </c>
      <c r="J648" s="596" t="s">
        <v>6372</v>
      </c>
      <c r="K648" s="596" t="s">
        <v>6373</v>
      </c>
      <c r="L648" s="596"/>
      <c r="M648" s="596"/>
      <c r="N648" s="596"/>
      <c r="O648" s="596"/>
      <c r="P648" s="596"/>
      <c r="Q648" s="596"/>
      <c r="R648" s="596"/>
      <c r="S648" s="596"/>
      <c r="T648" s="596"/>
      <c r="U648" s="596"/>
      <c r="V648" s="596"/>
      <c r="W648" s="596"/>
      <c r="X648" s="596"/>
      <c r="Y648" s="596"/>
      <c r="Z648" s="596"/>
    </row>
    <row r="649" spans="1:40" s="586" customFormat="1" ht="13">
      <c r="A649" s="590">
        <v>643</v>
      </c>
      <c r="B649" s="83" t="s">
        <v>6379</v>
      </c>
      <c r="C649" s="84" t="s">
        <v>1932</v>
      </c>
      <c r="D649" s="84" t="s">
        <v>1703</v>
      </c>
      <c r="E649" s="84" t="s">
        <v>2301</v>
      </c>
      <c r="F649" s="596" t="s">
        <v>6380</v>
      </c>
      <c r="G649" s="84">
        <v>110</v>
      </c>
      <c r="H649" s="84" t="s">
        <v>6381</v>
      </c>
      <c r="I649" s="151">
        <v>44294</v>
      </c>
      <c r="J649" s="596" t="s">
        <v>6382</v>
      </c>
      <c r="K649" s="596" t="s">
        <v>6383</v>
      </c>
      <c r="L649" s="589"/>
      <c r="M649" s="589"/>
      <c r="N649" s="589"/>
      <c r="O649" s="589"/>
      <c r="P649" s="589"/>
      <c r="Q649" s="589"/>
      <c r="R649" s="589"/>
      <c r="S649" s="589"/>
      <c r="T649" s="589"/>
      <c r="U649" s="589"/>
      <c r="V649" s="589"/>
      <c r="W649" s="589"/>
      <c r="X649" s="589"/>
      <c r="Y649" s="589"/>
      <c r="Z649" s="589"/>
    </row>
    <row r="650" spans="1:40" s="586" customFormat="1" ht="13">
      <c r="A650" s="590"/>
      <c r="B650" s="590"/>
      <c r="C650" s="589"/>
      <c r="D650" s="589"/>
      <c r="E650" s="589"/>
      <c r="F650" s="589"/>
      <c r="G650" s="84"/>
      <c r="H650" s="589"/>
      <c r="I650" s="589"/>
      <c r="J650" s="589"/>
      <c r="K650" s="589"/>
      <c r="L650" s="589"/>
      <c r="M650" s="589"/>
      <c r="N650" s="589"/>
      <c r="O650" s="589"/>
      <c r="P650" s="589"/>
      <c r="Q650" s="589"/>
      <c r="R650" s="589"/>
      <c r="S650" s="589"/>
      <c r="T650" s="589"/>
      <c r="U650" s="589"/>
      <c r="V650" s="589"/>
      <c r="W650" s="589"/>
      <c r="X650" s="589"/>
      <c r="Y650" s="589"/>
      <c r="Z650" s="589"/>
    </row>
    <row r="651" spans="1:40" ht="13">
      <c r="A651" s="83"/>
      <c r="B651" s="200" t="s">
        <v>1694</v>
      </c>
      <c r="C651" s="471"/>
      <c r="D651" s="466"/>
      <c r="E651" s="471"/>
      <c r="F651" s="150"/>
      <c r="G651" s="84"/>
      <c r="H651" s="471"/>
      <c r="J651" s="466"/>
      <c r="K651" s="471"/>
      <c r="L651" s="471"/>
      <c r="M651" s="471"/>
      <c r="N651" s="63"/>
      <c r="O651" s="63"/>
      <c r="P651" s="63"/>
      <c r="Q651" s="63"/>
      <c r="R651" s="63"/>
      <c r="S651" s="63"/>
      <c r="T651" s="63"/>
      <c r="U651" s="63"/>
      <c r="V651" s="63"/>
      <c r="W651" s="63"/>
      <c r="X651" s="63"/>
      <c r="Y651" s="63"/>
      <c r="Z651" s="63"/>
      <c r="AA651" s="72"/>
      <c r="AB651" s="72"/>
      <c r="AC651" s="72"/>
      <c r="AD651" s="72"/>
      <c r="AE651" s="72"/>
      <c r="AF651" s="72"/>
      <c r="AG651" s="72"/>
      <c r="AH651" s="72"/>
      <c r="AI651" s="72"/>
      <c r="AJ651" s="72"/>
      <c r="AK651" s="72"/>
      <c r="AL651" s="72"/>
      <c r="AM651" s="72"/>
      <c r="AN651" s="72"/>
    </row>
    <row r="652" spans="1:40" ht="13">
      <c r="A652" s="174" t="s">
        <v>3008</v>
      </c>
      <c r="B652" s="83" t="s">
        <v>3006</v>
      </c>
      <c r="C652" s="84" t="s">
        <v>3007</v>
      </c>
      <c r="D652" s="471"/>
      <c r="E652" s="471"/>
      <c r="F652" s="471"/>
      <c r="G652" s="84">
        <v>21</v>
      </c>
      <c r="H652" s="471"/>
      <c r="I652" s="151">
        <v>44056</v>
      </c>
      <c r="J652" s="84" t="s">
        <v>3005</v>
      </c>
      <c r="K652" s="166" t="s">
        <v>3004</v>
      </c>
      <c r="L652" s="471"/>
      <c r="M652" s="471"/>
      <c r="N652" s="63"/>
      <c r="O652" s="63"/>
      <c r="P652" s="63"/>
      <c r="Q652" s="63"/>
      <c r="R652" s="63"/>
      <c r="S652" s="63"/>
      <c r="T652" s="63"/>
      <c r="U652" s="63"/>
      <c r="V652" s="63"/>
      <c r="W652" s="63"/>
      <c r="X652" s="63"/>
      <c r="Y652" s="63"/>
      <c r="Z652" s="63"/>
      <c r="AA652" s="72"/>
      <c r="AB652" s="72"/>
      <c r="AC652" s="72"/>
      <c r="AD652" s="72"/>
      <c r="AE652" s="72"/>
      <c r="AF652" s="72"/>
      <c r="AG652" s="72"/>
      <c r="AH652" s="72"/>
      <c r="AI652" s="72"/>
      <c r="AJ652" s="72"/>
      <c r="AK652" s="72"/>
      <c r="AL652" s="72"/>
      <c r="AM652" s="72"/>
      <c r="AN652" s="72"/>
    </row>
    <row r="653" spans="1:40" ht="13">
      <c r="A653" s="79"/>
      <c r="B653" s="83"/>
      <c r="C653" s="63"/>
      <c r="D653" s="63"/>
      <c r="E653" s="63"/>
      <c r="F653" s="63"/>
      <c r="G653" s="84"/>
      <c r="H653" s="63"/>
      <c r="J653" s="63"/>
      <c r="K653" s="63"/>
      <c r="L653" s="63"/>
      <c r="M653" s="63"/>
      <c r="N653" s="63"/>
      <c r="O653" s="63"/>
      <c r="P653" s="63"/>
      <c r="Q653" s="63"/>
      <c r="R653" s="63"/>
      <c r="S653" s="63"/>
      <c r="T653" s="63"/>
      <c r="U653" s="63"/>
      <c r="V653" s="63"/>
      <c r="W653" s="63"/>
      <c r="X653" s="63"/>
      <c r="Y653" s="63"/>
      <c r="Z653" s="63"/>
      <c r="AA653" s="72"/>
      <c r="AB653" s="72"/>
      <c r="AC653" s="72"/>
      <c r="AD653" s="72"/>
      <c r="AE653" s="72"/>
      <c r="AF653" s="72"/>
      <c r="AG653" s="72"/>
      <c r="AH653" s="72"/>
      <c r="AI653" s="72"/>
      <c r="AJ653" s="72"/>
      <c r="AK653" s="72"/>
      <c r="AL653" s="72"/>
      <c r="AM653" s="72"/>
      <c r="AN653" s="72"/>
    </row>
    <row r="654" spans="1:40" ht="13">
      <c r="A654" s="79"/>
      <c r="B654" s="79"/>
      <c r="C654" s="63"/>
      <c r="D654" s="63"/>
      <c r="E654" s="63"/>
      <c r="F654" s="63"/>
      <c r="G654" s="84"/>
      <c r="H654" s="63"/>
      <c r="J654" s="63"/>
      <c r="K654" s="63"/>
      <c r="L654" s="63"/>
      <c r="M654" s="63"/>
      <c r="N654" s="63"/>
      <c r="O654" s="63"/>
      <c r="P654" s="63"/>
      <c r="Q654" s="63"/>
      <c r="R654" s="63"/>
      <c r="S654" s="63"/>
      <c r="T654" s="63"/>
      <c r="U654" s="63"/>
      <c r="V654" s="63"/>
      <c r="W654" s="63"/>
      <c r="X654" s="63"/>
      <c r="Y654" s="63"/>
      <c r="Z654" s="63"/>
      <c r="AA654" s="72"/>
      <c r="AB654" s="72"/>
      <c r="AC654" s="72"/>
      <c r="AD654" s="72"/>
      <c r="AE654" s="72"/>
      <c r="AF654" s="72"/>
      <c r="AG654" s="72"/>
      <c r="AH654" s="72"/>
      <c r="AI654" s="72"/>
      <c r="AJ654" s="72"/>
      <c r="AK654" s="72"/>
      <c r="AL654" s="72"/>
      <c r="AM654" s="72"/>
      <c r="AN654" s="72"/>
    </row>
    <row r="655" spans="1:40" ht="13">
      <c r="A655" s="79"/>
      <c r="B655" s="538"/>
      <c r="C655" s="63" t="s">
        <v>5893</v>
      </c>
      <c r="D655" s="63"/>
      <c r="E655" s="63"/>
      <c r="F655" s="63"/>
      <c r="G655" s="84"/>
      <c r="H655" s="63"/>
      <c r="J655" s="63"/>
      <c r="K655" s="63"/>
      <c r="L655" s="63"/>
      <c r="M655" s="63"/>
      <c r="N655" s="63"/>
      <c r="O655" s="63"/>
      <c r="P655" s="63"/>
      <c r="Q655" s="63"/>
      <c r="R655" s="63"/>
      <c r="S655" s="63"/>
      <c r="T655" s="63"/>
      <c r="U655" s="63"/>
      <c r="V655" s="63"/>
      <c r="W655" s="63"/>
      <c r="X655" s="63"/>
      <c r="Y655" s="63"/>
      <c r="Z655" s="63"/>
      <c r="AA655" s="72"/>
      <c r="AB655" s="72"/>
      <c r="AC655" s="72"/>
      <c r="AD655" s="72"/>
      <c r="AE655" s="72"/>
      <c r="AF655" s="72"/>
      <c r="AG655" s="72"/>
      <c r="AH655" s="72"/>
      <c r="AI655" s="72"/>
      <c r="AJ655" s="72"/>
      <c r="AK655" s="72"/>
      <c r="AL655" s="72"/>
      <c r="AM655" s="72"/>
      <c r="AN655" s="72"/>
    </row>
    <row r="656" spans="1:40" ht="13">
      <c r="A656" s="79"/>
      <c r="B656" s="208"/>
      <c r="C656" s="63"/>
      <c r="D656" s="63"/>
      <c r="E656" s="63"/>
      <c r="F656" s="63"/>
      <c r="G656" s="84"/>
      <c r="H656" s="63"/>
      <c r="J656" s="63"/>
      <c r="K656" s="63"/>
      <c r="L656" s="63"/>
      <c r="M656" s="63"/>
      <c r="N656" s="63"/>
      <c r="O656" s="63"/>
      <c r="P656" s="63"/>
      <c r="Q656" s="63"/>
      <c r="R656" s="63"/>
      <c r="S656" s="63"/>
      <c r="T656" s="63"/>
      <c r="U656" s="63"/>
      <c r="V656" s="63"/>
      <c r="W656" s="63"/>
      <c r="X656" s="63"/>
      <c r="Y656" s="63"/>
      <c r="Z656" s="63"/>
      <c r="AA656" s="72"/>
      <c r="AB656" s="72"/>
      <c r="AC656" s="72"/>
      <c r="AD656" s="72"/>
      <c r="AE656" s="72"/>
      <c r="AF656" s="72"/>
      <c r="AG656" s="72"/>
      <c r="AH656" s="72"/>
      <c r="AI656" s="72"/>
      <c r="AJ656" s="72"/>
      <c r="AK656" s="72"/>
      <c r="AL656" s="72"/>
      <c r="AM656" s="72"/>
      <c r="AN656" s="72"/>
    </row>
    <row r="657" spans="1:40" ht="13">
      <c r="A657" s="79"/>
      <c r="B657" s="208"/>
      <c r="C657" s="63"/>
      <c r="D657" s="63"/>
      <c r="E657" s="63"/>
      <c r="F657" s="63"/>
      <c r="G657" s="84"/>
      <c r="H657" s="63"/>
      <c r="J657" s="63"/>
      <c r="K657" s="63"/>
      <c r="L657" s="63"/>
      <c r="M657" s="63"/>
      <c r="N657" s="63"/>
      <c r="O657" s="63"/>
      <c r="P657" s="63"/>
      <c r="Q657" s="63"/>
      <c r="R657" s="63"/>
      <c r="S657" s="63"/>
      <c r="T657" s="63"/>
      <c r="U657" s="63"/>
      <c r="V657" s="63"/>
      <c r="W657" s="63"/>
      <c r="X657" s="63"/>
      <c r="Y657" s="63"/>
      <c r="Z657" s="63"/>
      <c r="AA657" s="72"/>
      <c r="AB657" s="72"/>
      <c r="AC657" s="72"/>
      <c r="AD657" s="72"/>
      <c r="AE657" s="72"/>
      <c r="AF657" s="72"/>
      <c r="AG657" s="72"/>
      <c r="AH657" s="72"/>
      <c r="AI657" s="72"/>
      <c r="AJ657" s="72"/>
      <c r="AK657" s="72"/>
      <c r="AL657" s="72"/>
      <c r="AM657" s="72"/>
      <c r="AN657" s="72"/>
    </row>
    <row r="658" spans="1:40" ht="13">
      <c r="A658" s="83" t="s">
        <v>6166</v>
      </c>
      <c r="B658" s="83" t="s">
        <v>6058</v>
      </c>
      <c r="C658" s="166" t="s">
        <v>6059</v>
      </c>
      <c r="D658" s="84" t="s">
        <v>6060</v>
      </c>
      <c r="E658" s="63"/>
      <c r="F658" s="63"/>
      <c r="G658" s="84"/>
      <c r="H658" s="63"/>
      <c r="J658" s="63"/>
      <c r="K658" s="63"/>
      <c r="L658" s="63"/>
      <c r="M658" s="63"/>
      <c r="N658" s="63"/>
      <c r="O658" s="63"/>
      <c r="P658" s="63"/>
      <c r="Q658" s="63"/>
      <c r="R658" s="63"/>
      <c r="S658" s="63"/>
      <c r="T658" s="63"/>
      <c r="U658" s="63"/>
      <c r="V658" s="63"/>
      <c r="W658" s="63"/>
      <c r="X658" s="63"/>
      <c r="Y658" s="63"/>
      <c r="Z658" s="63"/>
      <c r="AA658" s="72"/>
      <c r="AB658" s="72"/>
      <c r="AC658" s="72"/>
      <c r="AD658" s="72"/>
      <c r="AE658" s="72"/>
      <c r="AF658" s="72"/>
      <c r="AG658" s="72"/>
      <c r="AH658" s="72"/>
      <c r="AI658" s="72"/>
      <c r="AJ658" s="72"/>
      <c r="AK658" s="72"/>
      <c r="AL658" s="72"/>
      <c r="AM658" s="72"/>
      <c r="AN658" s="72"/>
    </row>
    <row r="659" spans="1:40" ht="13">
      <c r="A659" s="79"/>
      <c r="B659" s="83"/>
      <c r="C659" s="63"/>
      <c r="D659" s="63"/>
      <c r="E659" s="63"/>
      <c r="F659" s="63"/>
      <c r="G659" s="84"/>
      <c r="H659" s="63"/>
      <c r="J659" s="63"/>
      <c r="K659" s="63"/>
      <c r="L659" s="63"/>
      <c r="M659" s="63"/>
      <c r="N659" s="63"/>
      <c r="O659" s="63"/>
      <c r="P659" s="63"/>
      <c r="Q659" s="63"/>
      <c r="R659" s="63"/>
      <c r="S659" s="63"/>
      <c r="T659" s="63"/>
      <c r="U659" s="63"/>
      <c r="V659" s="63"/>
      <c r="W659" s="63"/>
      <c r="X659" s="63"/>
      <c r="Y659" s="63"/>
      <c r="Z659" s="63"/>
      <c r="AA659" s="72"/>
      <c r="AB659" s="72"/>
      <c r="AC659" s="72"/>
      <c r="AD659" s="72"/>
      <c r="AE659" s="72"/>
      <c r="AF659" s="72"/>
      <c r="AG659" s="72"/>
      <c r="AH659" s="72"/>
      <c r="AI659" s="72"/>
      <c r="AJ659" s="72"/>
      <c r="AK659" s="72"/>
      <c r="AL659" s="72"/>
      <c r="AM659" s="72"/>
      <c r="AN659" s="72"/>
    </row>
    <row r="660" spans="1:40" ht="13">
      <c r="A660" s="79"/>
      <c r="B660" s="83"/>
      <c r="C660" s="63"/>
      <c r="D660" s="63"/>
      <c r="E660" s="63"/>
      <c r="F660" s="63"/>
      <c r="G660" s="84"/>
      <c r="H660" s="63"/>
      <c r="J660" s="63"/>
      <c r="K660" s="63"/>
      <c r="L660" s="63"/>
      <c r="M660" s="63"/>
      <c r="N660" s="63"/>
      <c r="O660" s="63"/>
      <c r="P660" s="63"/>
      <c r="Q660" s="63"/>
      <c r="R660" s="63"/>
      <c r="S660" s="63"/>
      <c r="T660" s="63"/>
      <c r="U660" s="63"/>
      <c r="V660" s="63"/>
      <c r="W660" s="63"/>
      <c r="X660" s="63"/>
      <c r="Y660" s="63"/>
      <c r="Z660" s="63"/>
      <c r="AA660" s="72"/>
      <c r="AB660" s="72"/>
      <c r="AC660" s="72"/>
      <c r="AD660" s="72"/>
      <c r="AE660" s="72"/>
      <c r="AF660" s="72"/>
      <c r="AG660" s="72"/>
      <c r="AH660" s="72"/>
      <c r="AI660" s="72"/>
      <c r="AJ660" s="72"/>
      <c r="AK660" s="72"/>
      <c r="AL660" s="72"/>
      <c r="AM660" s="72"/>
      <c r="AN660" s="72"/>
    </row>
    <row r="661" spans="1:40" ht="13">
      <c r="A661" s="79"/>
      <c r="B661" s="79"/>
      <c r="C661" s="63"/>
      <c r="D661" s="63"/>
      <c r="E661" s="63"/>
      <c r="F661" s="63"/>
      <c r="G661" s="84"/>
      <c r="H661" s="63"/>
      <c r="J661" s="63"/>
      <c r="K661" s="63"/>
      <c r="L661" s="63"/>
      <c r="M661" s="63"/>
      <c r="N661" s="63"/>
      <c r="O661" s="63"/>
      <c r="P661" s="63"/>
      <c r="Q661" s="63"/>
      <c r="R661" s="63"/>
      <c r="S661" s="63"/>
      <c r="T661" s="63"/>
      <c r="U661" s="63"/>
      <c r="V661" s="63"/>
      <c r="W661" s="63"/>
      <c r="X661" s="63"/>
      <c r="Y661" s="63"/>
      <c r="Z661" s="63"/>
      <c r="AA661" s="72"/>
      <c r="AB661" s="72"/>
      <c r="AC661" s="72"/>
      <c r="AD661" s="72"/>
      <c r="AE661" s="72"/>
      <c r="AF661" s="72"/>
      <c r="AG661" s="72"/>
      <c r="AH661" s="72"/>
      <c r="AI661" s="72"/>
      <c r="AJ661" s="72"/>
      <c r="AK661" s="72"/>
      <c r="AL661" s="72"/>
      <c r="AM661" s="72"/>
      <c r="AN661" s="72"/>
    </row>
    <row r="662" spans="1:40" ht="13">
      <c r="A662" s="79"/>
      <c r="B662" s="79"/>
      <c r="C662" s="63"/>
      <c r="D662" s="63"/>
      <c r="E662" s="63"/>
      <c r="F662" s="63"/>
      <c r="G662" s="84"/>
      <c r="H662" s="63"/>
      <c r="J662" s="63"/>
      <c r="K662" s="63"/>
      <c r="L662" s="63"/>
      <c r="M662" s="63"/>
      <c r="N662" s="63"/>
      <c r="O662" s="63"/>
      <c r="P662" s="63"/>
      <c r="Q662" s="63"/>
      <c r="R662" s="63"/>
      <c r="S662" s="63"/>
      <c r="T662" s="63"/>
      <c r="U662" s="63"/>
      <c r="V662" s="63"/>
      <c r="W662" s="63"/>
      <c r="X662" s="63"/>
      <c r="Y662" s="63"/>
      <c r="Z662" s="63"/>
      <c r="AA662" s="72"/>
      <c r="AB662" s="72"/>
      <c r="AC662" s="72"/>
      <c r="AD662" s="72"/>
      <c r="AE662" s="72"/>
      <c r="AF662" s="72"/>
      <c r="AG662" s="72"/>
      <c r="AH662" s="72"/>
      <c r="AI662" s="72"/>
      <c r="AJ662" s="72"/>
      <c r="AK662" s="72"/>
      <c r="AL662" s="72"/>
      <c r="AM662" s="72"/>
      <c r="AN662" s="72"/>
    </row>
    <row r="663" spans="1:40" ht="13">
      <c r="A663" s="79"/>
      <c r="B663" s="79"/>
      <c r="C663" s="63"/>
      <c r="D663" s="63"/>
      <c r="E663" s="63"/>
      <c r="F663" s="63"/>
      <c r="G663" s="84"/>
      <c r="H663" s="63"/>
      <c r="J663" s="63"/>
      <c r="K663" s="63"/>
      <c r="L663" s="63"/>
      <c r="M663" s="63"/>
      <c r="N663" s="63"/>
      <c r="O663" s="63"/>
      <c r="P663" s="63"/>
      <c r="Q663" s="63"/>
      <c r="R663" s="63"/>
      <c r="S663" s="63"/>
      <c r="T663" s="63"/>
      <c r="U663" s="63"/>
      <c r="V663" s="63"/>
      <c r="W663" s="63"/>
      <c r="X663" s="63"/>
      <c r="Y663" s="63"/>
      <c r="Z663" s="63"/>
      <c r="AA663" s="72"/>
      <c r="AB663" s="72"/>
      <c r="AC663" s="72"/>
      <c r="AD663" s="72"/>
      <c r="AE663" s="72"/>
      <c r="AF663" s="72"/>
      <c r="AG663" s="72"/>
      <c r="AH663" s="72"/>
      <c r="AI663" s="72"/>
      <c r="AJ663" s="72"/>
      <c r="AK663" s="72"/>
      <c r="AL663" s="72"/>
      <c r="AM663" s="72"/>
      <c r="AN663" s="72"/>
    </row>
    <row r="664" spans="1:40" ht="13">
      <c r="A664" s="79"/>
      <c r="B664" s="79"/>
      <c r="C664" s="63"/>
      <c r="D664" s="63"/>
      <c r="E664" s="63"/>
      <c r="F664" s="63"/>
      <c r="G664" s="84"/>
      <c r="H664" s="63"/>
      <c r="J664" s="63"/>
      <c r="K664" s="63"/>
      <c r="L664" s="63"/>
      <c r="M664" s="63"/>
      <c r="N664" s="63"/>
      <c r="O664" s="63"/>
      <c r="P664" s="63"/>
      <c r="Q664" s="63"/>
      <c r="R664" s="63"/>
      <c r="S664" s="63"/>
      <c r="T664" s="63"/>
      <c r="U664" s="63"/>
      <c r="V664" s="63"/>
      <c r="W664" s="63"/>
      <c r="X664" s="63"/>
      <c r="Y664" s="63"/>
      <c r="Z664" s="63"/>
      <c r="AA664" s="72"/>
      <c r="AB664" s="72"/>
      <c r="AC664" s="72"/>
      <c r="AD664" s="72"/>
      <c r="AE664" s="72"/>
      <c r="AF664" s="72"/>
      <c r="AG664" s="72"/>
      <c r="AH664" s="72"/>
      <c r="AI664" s="72"/>
      <c r="AJ664" s="72"/>
      <c r="AK664" s="72"/>
      <c r="AL664" s="72"/>
      <c r="AM664" s="72"/>
      <c r="AN664" s="72"/>
    </row>
    <row r="665" spans="1:40" ht="13">
      <c r="A665" s="79"/>
      <c r="B665" s="79"/>
      <c r="C665" s="63"/>
      <c r="D665" s="63"/>
      <c r="E665" s="63"/>
      <c r="F665" s="63"/>
      <c r="G665" s="84"/>
      <c r="H665" s="63"/>
      <c r="J665" s="63"/>
      <c r="K665" s="63"/>
      <c r="L665" s="63"/>
      <c r="M665" s="63"/>
      <c r="N665" s="63"/>
      <c r="O665" s="63"/>
      <c r="P665" s="63"/>
      <c r="Q665" s="63"/>
      <c r="R665" s="63"/>
      <c r="S665" s="63"/>
      <c r="T665" s="63"/>
      <c r="U665" s="63"/>
      <c r="V665" s="63"/>
      <c r="W665" s="63"/>
      <c r="X665" s="63"/>
      <c r="Y665" s="63"/>
      <c r="Z665" s="63"/>
      <c r="AA665" s="72"/>
      <c r="AB665" s="72"/>
      <c r="AC665" s="72"/>
      <c r="AD665" s="72"/>
      <c r="AE665" s="72"/>
      <c r="AF665" s="72"/>
      <c r="AG665" s="72"/>
      <c r="AH665" s="72"/>
      <c r="AI665" s="72"/>
      <c r="AJ665" s="72"/>
      <c r="AK665" s="72"/>
      <c r="AL665" s="72"/>
      <c r="AM665" s="72"/>
      <c r="AN665" s="72"/>
    </row>
    <row r="666" spans="1:40" ht="13">
      <c r="A666" s="79"/>
      <c r="B666" s="79"/>
      <c r="C666" s="63"/>
      <c r="D666" s="63"/>
      <c r="E666" s="63"/>
      <c r="F666" s="63"/>
      <c r="G666" s="84"/>
      <c r="H666" s="63"/>
      <c r="J666" s="63"/>
      <c r="K666" s="63"/>
      <c r="L666" s="63"/>
      <c r="M666" s="63"/>
      <c r="N666" s="63"/>
      <c r="O666" s="63"/>
      <c r="P666" s="63"/>
      <c r="Q666" s="63"/>
      <c r="R666" s="63"/>
      <c r="S666" s="63"/>
      <c r="T666" s="63"/>
      <c r="U666" s="63"/>
      <c r="V666" s="63"/>
      <c r="W666" s="63"/>
      <c r="X666" s="63"/>
      <c r="Y666" s="63"/>
      <c r="Z666" s="63"/>
      <c r="AA666" s="72"/>
      <c r="AB666" s="72"/>
      <c r="AC666" s="72"/>
      <c r="AD666" s="72"/>
      <c r="AE666" s="72"/>
      <c r="AF666" s="72"/>
      <c r="AG666" s="72"/>
      <c r="AH666" s="72"/>
      <c r="AI666" s="72"/>
      <c r="AJ666" s="72"/>
      <c r="AK666" s="72"/>
      <c r="AL666" s="72"/>
      <c r="AM666" s="72"/>
      <c r="AN666" s="72"/>
    </row>
    <row r="667" spans="1:40" ht="13">
      <c r="A667" s="79"/>
      <c r="B667" s="79"/>
      <c r="C667" s="63"/>
      <c r="D667" s="63"/>
      <c r="E667" s="63"/>
      <c r="F667" s="63"/>
      <c r="G667" s="84"/>
      <c r="H667" s="63"/>
      <c r="J667" s="63"/>
      <c r="K667" s="63"/>
      <c r="L667" s="63"/>
      <c r="M667" s="63"/>
      <c r="N667" s="63"/>
      <c r="O667" s="63"/>
      <c r="P667" s="63"/>
      <c r="Q667" s="63"/>
      <c r="R667" s="63"/>
      <c r="S667" s="63"/>
      <c r="T667" s="63"/>
      <c r="U667" s="63"/>
      <c r="V667" s="63"/>
      <c r="W667" s="63"/>
      <c r="X667" s="63"/>
      <c r="Y667" s="63"/>
      <c r="Z667" s="63"/>
      <c r="AA667" s="72"/>
      <c r="AB667" s="72"/>
      <c r="AC667" s="72"/>
      <c r="AD667" s="72"/>
      <c r="AE667" s="72"/>
      <c r="AF667" s="72"/>
      <c r="AG667" s="72"/>
      <c r="AH667" s="72"/>
      <c r="AI667" s="72"/>
      <c r="AJ667" s="72"/>
      <c r="AK667" s="72"/>
      <c r="AL667" s="72"/>
      <c r="AM667" s="72"/>
      <c r="AN667" s="72"/>
    </row>
    <row r="668" spans="1:40" ht="13">
      <c r="A668" s="79"/>
      <c r="B668" s="79"/>
      <c r="C668" s="63"/>
      <c r="D668" s="63"/>
      <c r="E668" s="63"/>
      <c r="F668" s="63"/>
      <c r="G668" s="84"/>
      <c r="H668" s="63"/>
      <c r="J668" s="63"/>
      <c r="K668" s="63"/>
      <c r="L668" s="63"/>
      <c r="M668" s="63"/>
      <c r="N668" s="63"/>
      <c r="O668" s="63"/>
      <c r="P668" s="63"/>
      <c r="Q668" s="63"/>
      <c r="R668" s="63"/>
      <c r="S668" s="63"/>
      <c r="T668" s="63"/>
      <c r="U668" s="63"/>
      <c r="V668" s="63"/>
      <c r="W668" s="63"/>
      <c r="X668" s="63"/>
      <c r="Y668" s="63"/>
      <c r="Z668" s="63"/>
      <c r="AA668" s="72"/>
      <c r="AB668" s="72"/>
      <c r="AC668" s="72"/>
      <c r="AD668" s="72"/>
      <c r="AE668" s="72"/>
      <c r="AF668" s="72"/>
      <c r="AG668" s="72"/>
      <c r="AH668" s="72"/>
      <c r="AI668" s="72"/>
      <c r="AJ668" s="72"/>
      <c r="AK668" s="72"/>
      <c r="AL668" s="72"/>
      <c r="AM668" s="72"/>
      <c r="AN668" s="72"/>
    </row>
    <row r="669" spans="1:40" ht="13">
      <c r="A669" s="79"/>
      <c r="B669" s="79"/>
      <c r="C669" s="63"/>
      <c r="D669" s="63"/>
      <c r="E669" s="63"/>
      <c r="F669" s="63"/>
      <c r="G669" s="84"/>
      <c r="H669" s="63"/>
      <c r="J669" s="63"/>
      <c r="K669" s="63"/>
      <c r="L669" s="63"/>
      <c r="M669" s="63"/>
      <c r="N669" s="63"/>
      <c r="O669" s="63"/>
      <c r="P669" s="63"/>
      <c r="Q669" s="63"/>
      <c r="R669" s="63"/>
      <c r="S669" s="63"/>
      <c r="T669" s="63"/>
      <c r="U669" s="63"/>
      <c r="V669" s="63"/>
      <c r="W669" s="63"/>
      <c r="X669" s="63"/>
      <c r="Y669" s="63"/>
      <c r="Z669" s="63"/>
      <c r="AA669" s="72"/>
      <c r="AB669" s="72"/>
      <c r="AC669" s="72"/>
      <c r="AD669" s="72"/>
      <c r="AE669" s="72"/>
      <c r="AF669" s="72"/>
      <c r="AG669" s="72"/>
      <c r="AH669" s="72"/>
      <c r="AI669" s="72"/>
      <c r="AJ669" s="72"/>
      <c r="AK669" s="72"/>
      <c r="AL669" s="72"/>
      <c r="AM669" s="72"/>
      <c r="AN669" s="72"/>
    </row>
    <row r="670" spans="1:40" ht="13">
      <c r="A670" s="79"/>
      <c r="B670" s="79"/>
      <c r="C670" s="63"/>
      <c r="D670" s="63"/>
      <c r="E670" s="63"/>
      <c r="F670" s="63"/>
      <c r="G670" s="84"/>
      <c r="H670" s="63"/>
      <c r="J670" s="63"/>
      <c r="K670" s="63"/>
      <c r="L670" s="63"/>
      <c r="M670" s="63"/>
      <c r="N670" s="63"/>
      <c r="O670" s="63"/>
      <c r="P670" s="63"/>
      <c r="Q670" s="63"/>
      <c r="R670" s="63"/>
      <c r="S670" s="63"/>
      <c r="T670" s="63"/>
      <c r="U670" s="63"/>
      <c r="V670" s="63"/>
      <c r="W670" s="63"/>
      <c r="X670" s="63"/>
      <c r="Y670" s="63"/>
      <c r="Z670" s="63"/>
      <c r="AA670" s="72"/>
      <c r="AB670" s="72"/>
      <c r="AC670" s="72"/>
      <c r="AD670" s="72"/>
      <c r="AE670" s="72"/>
      <c r="AF670" s="72"/>
      <c r="AG670" s="72"/>
      <c r="AH670" s="72"/>
      <c r="AI670" s="72"/>
      <c r="AJ670" s="72"/>
      <c r="AK670" s="72"/>
      <c r="AL670" s="72"/>
      <c r="AM670" s="72"/>
      <c r="AN670" s="72"/>
    </row>
    <row r="671" spans="1:40" ht="13">
      <c r="A671" s="79"/>
      <c r="B671" s="79"/>
      <c r="C671" s="63"/>
      <c r="D671" s="63"/>
      <c r="E671" s="63"/>
      <c r="F671" s="63"/>
      <c r="G671" s="84"/>
      <c r="H671" s="63"/>
      <c r="J671" s="63"/>
      <c r="K671" s="63"/>
      <c r="L671" s="63"/>
      <c r="M671" s="63"/>
      <c r="N671" s="63"/>
      <c r="O671" s="63"/>
      <c r="P671" s="63"/>
      <c r="Q671" s="63"/>
      <c r="R671" s="63"/>
      <c r="S671" s="63"/>
      <c r="T671" s="63"/>
      <c r="U671" s="63"/>
      <c r="V671" s="63"/>
      <c r="W671" s="63"/>
      <c r="X671" s="63"/>
      <c r="Y671" s="63"/>
      <c r="Z671" s="63"/>
      <c r="AA671" s="72"/>
      <c r="AB671" s="72"/>
      <c r="AC671" s="72"/>
      <c r="AD671" s="72"/>
      <c r="AE671" s="72"/>
      <c r="AF671" s="72"/>
      <c r="AG671" s="72"/>
      <c r="AH671" s="72"/>
      <c r="AI671" s="72"/>
      <c r="AJ671" s="72"/>
      <c r="AK671" s="72"/>
      <c r="AL671" s="72"/>
      <c r="AM671" s="72"/>
      <c r="AN671" s="72"/>
    </row>
    <row r="672" spans="1:40" ht="13">
      <c r="A672" s="79"/>
      <c r="B672" s="79"/>
      <c r="C672" s="63"/>
      <c r="D672" s="63"/>
      <c r="E672" s="63"/>
      <c r="F672" s="63"/>
      <c r="G672" s="84"/>
      <c r="H672" s="63"/>
      <c r="J672" s="63"/>
      <c r="K672" s="63"/>
      <c r="L672" s="63"/>
      <c r="M672" s="63"/>
      <c r="N672" s="63"/>
      <c r="O672" s="63"/>
      <c r="P672" s="63"/>
      <c r="Q672" s="63"/>
      <c r="R672" s="63"/>
      <c r="S672" s="63"/>
      <c r="T672" s="63"/>
      <c r="U672" s="63"/>
      <c r="V672" s="63"/>
      <c r="W672" s="63"/>
      <c r="X672" s="63"/>
      <c r="Y672" s="63"/>
      <c r="Z672" s="63"/>
      <c r="AA672" s="72"/>
      <c r="AB672" s="72"/>
      <c r="AC672" s="72"/>
      <c r="AD672" s="72"/>
      <c r="AE672" s="72"/>
      <c r="AF672" s="72"/>
      <c r="AG672" s="72"/>
      <c r="AH672" s="72"/>
      <c r="AI672" s="72"/>
      <c r="AJ672" s="72"/>
      <c r="AK672" s="72"/>
      <c r="AL672" s="72"/>
      <c r="AM672" s="72"/>
      <c r="AN672" s="72"/>
    </row>
    <row r="673" spans="1:40" ht="13">
      <c r="A673" s="79"/>
      <c r="B673" s="79"/>
      <c r="C673" s="63"/>
      <c r="D673" s="63"/>
      <c r="E673" s="63"/>
      <c r="F673" s="63"/>
      <c r="G673" s="84"/>
      <c r="H673" s="63"/>
      <c r="J673" s="63"/>
      <c r="K673" s="63"/>
      <c r="L673" s="63"/>
      <c r="M673" s="63"/>
      <c r="N673" s="63"/>
      <c r="O673" s="63"/>
      <c r="P673" s="63"/>
      <c r="Q673" s="63"/>
      <c r="R673" s="63"/>
      <c r="S673" s="63"/>
      <c r="T673" s="63"/>
      <c r="U673" s="63"/>
      <c r="V673" s="63"/>
      <c r="W673" s="63"/>
      <c r="X673" s="63"/>
      <c r="Y673" s="63"/>
      <c r="Z673" s="63"/>
      <c r="AA673" s="72"/>
      <c r="AB673" s="72"/>
      <c r="AC673" s="72"/>
      <c r="AD673" s="72"/>
      <c r="AE673" s="72"/>
      <c r="AF673" s="72"/>
      <c r="AG673" s="72"/>
      <c r="AH673" s="72"/>
      <c r="AI673" s="72"/>
      <c r="AJ673" s="72"/>
      <c r="AK673" s="72"/>
      <c r="AL673" s="72"/>
      <c r="AM673" s="72"/>
      <c r="AN673" s="72"/>
    </row>
    <row r="674" spans="1:40" ht="13">
      <c r="A674" s="79"/>
      <c r="B674" s="79"/>
      <c r="C674" s="63"/>
      <c r="D674" s="63"/>
      <c r="E674" s="63"/>
      <c r="F674" s="63"/>
      <c r="G674" s="84"/>
      <c r="H674" s="63"/>
      <c r="J674" s="63"/>
      <c r="K674" s="63"/>
      <c r="L674" s="63"/>
      <c r="M674" s="63"/>
      <c r="N674" s="63"/>
      <c r="O674" s="63"/>
      <c r="P674" s="63"/>
      <c r="Q674" s="63"/>
      <c r="R674" s="63"/>
      <c r="S674" s="63"/>
      <c r="T674" s="63"/>
      <c r="U674" s="63"/>
      <c r="V674" s="63"/>
      <c r="W674" s="63"/>
      <c r="X674" s="63"/>
      <c r="Y674" s="63"/>
      <c r="Z674" s="63"/>
      <c r="AA674" s="72"/>
      <c r="AB674" s="72"/>
      <c r="AC674" s="72"/>
      <c r="AD674" s="72"/>
      <c r="AE674" s="72"/>
      <c r="AF674" s="72"/>
      <c r="AG674" s="72"/>
      <c r="AH674" s="72"/>
      <c r="AI674" s="72"/>
      <c r="AJ674" s="72"/>
      <c r="AK674" s="72"/>
      <c r="AL674" s="72"/>
      <c r="AM674" s="72"/>
      <c r="AN674" s="72"/>
    </row>
    <row r="675" spans="1:40" ht="13">
      <c r="A675" s="79"/>
      <c r="B675" s="79"/>
      <c r="C675" s="63"/>
      <c r="D675" s="63"/>
      <c r="E675" s="63"/>
      <c r="F675" s="63"/>
      <c r="G675" s="84"/>
      <c r="H675" s="63"/>
      <c r="J675" s="63"/>
      <c r="K675" s="63"/>
      <c r="L675" s="63"/>
      <c r="M675" s="63"/>
      <c r="N675" s="63"/>
      <c r="O675" s="63"/>
      <c r="P675" s="63"/>
      <c r="Q675" s="63"/>
      <c r="R675" s="63"/>
      <c r="S675" s="63"/>
      <c r="T675" s="63"/>
      <c r="U675" s="63"/>
      <c r="V675" s="63"/>
      <c r="W675" s="63"/>
      <c r="X675" s="63"/>
      <c r="Y675" s="63"/>
      <c r="Z675" s="63"/>
      <c r="AA675" s="72"/>
      <c r="AB675" s="72"/>
      <c r="AC675" s="72"/>
      <c r="AD675" s="72"/>
      <c r="AE675" s="72"/>
      <c r="AF675" s="72"/>
      <c r="AG675" s="72"/>
      <c r="AH675" s="72"/>
      <c r="AI675" s="72"/>
      <c r="AJ675" s="72"/>
      <c r="AK675" s="72"/>
      <c r="AL675" s="72"/>
      <c r="AM675" s="72"/>
      <c r="AN675" s="72"/>
    </row>
    <row r="676" spans="1:40" ht="13">
      <c r="A676" s="79"/>
      <c r="B676" s="79"/>
      <c r="C676" s="63"/>
      <c r="D676" s="63"/>
      <c r="E676" s="63"/>
      <c r="F676" s="63"/>
      <c r="G676" s="84"/>
      <c r="H676" s="63"/>
      <c r="J676" s="63"/>
      <c r="K676" s="63"/>
      <c r="L676" s="63"/>
      <c r="M676" s="63"/>
      <c r="N676" s="63"/>
      <c r="O676" s="63"/>
      <c r="P676" s="63"/>
      <c r="Q676" s="63"/>
      <c r="R676" s="63"/>
      <c r="S676" s="63"/>
      <c r="T676" s="63"/>
      <c r="U676" s="63"/>
      <c r="V676" s="63"/>
      <c r="W676" s="63"/>
      <c r="X676" s="63"/>
      <c r="Y676" s="63"/>
      <c r="Z676" s="63"/>
      <c r="AA676" s="72"/>
      <c r="AB676" s="72"/>
      <c r="AC676" s="72"/>
      <c r="AD676" s="72"/>
      <c r="AE676" s="72"/>
      <c r="AF676" s="72"/>
      <c r="AG676" s="72"/>
      <c r="AH676" s="72"/>
      <c r="AI676" s="72"/>
      <c r="AJ676" s="72"/>
      <c r="AK676" s="72"/>
      <c r="AL676" s="72"/>
      <c r="AM676" s="72"/>
      <c r="AN676" s="72"/>
    </row>
    <row r="677" spans="1:40" ht="13">
      <c r="A677" s="79"/>
      <c r="B677" s="79"/>
      <c r="C677" s="63"/>
      <c r="D677" s="63"/>
      <c r="E677" s="63"/>
      <c r="F677" s="63"/>
      <c r="G677" s="84"/>
      <c r="H677" s="63"/>
      <c r="J677" s="63"/>
      <c r="K677" s="63"/>
      <c r="L677" s="63"/>
      <c r="M677" s="63"/>
      <c r="N677" s="63"/>
      <c r="O677" s="63"/>
      <c r="P677" s="63"/>
      <c r="Q677" s="63"/>
      <c r="R677" s="63"/>
      <c r="S677" s="63"/>
      <c r="T677" s="63"/>
      <c r="U677" s="63"/>
      <c r="V677" s="63"/>
      <c r="W677" s="63"/>
      <c r="X677" s="63"/>
      <c r="Y677" s="63"/>
      <c r="Z677" s="63"/>
      <c r="AA677" s="72"/>
      <c r="AB677" s="72"/>
      <c r="AC677" s="72"/>
      <c r="AD677" s="72"/>
      <c r="AE677" s="72"/>
      <c r="AF677" s="72"/>
      <c r="AG677" s="72"/>
      <c r="AH677" s="72"/>
      <c r="AI677" s="72"/>
      <c r="AJ677" s="72"/>
      <c r="AK677" s="72"/>
      <c r="AL677" s="72"/>
      <c r="AM677" s="72"/>
      <c r="AN677" s="72"/>
    </row>
    <row r="678" spans="1:40" ht="13">
      <c r="A678" s="79"/>
      <c r="B678" s="79"/>
      <c r="C678" s="63"/>
      <c r="D678" s="63"/>
      <c r="E678" s="63"/>
      <c r="F678" s="63"/>
      <c r="G678" s="84"/>
      <c r="H678" s="63"/>
      <c r="J678" s="63"/>
      <c r="K678" s="63"/>
      <c r="L678" s="63"/>
      <c r="M678" s="63"/>
      <c r="N678" s="63"/>
      <c r="O678" s="63"/>
      <c r="P678" s="63"/>
      <c r="Q678" s="63"/>
      <c r="R678" s="63"/>
      <c r="S678" s="63"/>
      <c r="T678" s="63"/>
      <c r="U678" s="63"/>
      <c r="V678" s="63"/>
      <c r="W678" s="63"/>
      <c r="X678" s="63"/>
      <c r="Y678" s="63"/>
      <c r="Z678" s="63"/>
      <c r="AA678" s="72"/>
      <c r="AB678" s="72"/>
      <c r="AC678" s="72"/>
      <c r="AD678" s="72"/>
      <c r="AE678" s="72"/>
      <c r="AF678" s="72"/>
      <c r="AG678" s="72"/>
      <c r="AH678" s="72"/>
      <c r="AI678" s="72"/>
      <c r="AJ678" s="72"/>
      <c r="AK678" s="72"/>
      <c r="AL678" s="72"/>
      <c r="AM678" s="72"/>
      <c r="AN678" s="72"/>
    </row>
    <row r="679" spans="1:40" ht="13">
      <c r="A679" s="79"/>
      <c r="B679" s="79"/>
      <c r="C679" s="63"/>
      <c r="D679" s="63"/>
      <c r="E679" s="63"/>
      <c r="F679" s="63"/>
      <c r="G679" s="84"/>
      <c r="H679" s="63"/>
      <c r="J679" s="63"/>
      <c r="K679" s="63"/>
      <c r="L679" s="63"/>
      <c r="M679" s="63"/>
      <c r="N679" s="63"/>
      <c r="O679" s="63"/>
      <c r="P679" s="63"/>
      <c r="Q679" s="63"/>
      <c r="R679" s="63"/>
      <c r="S679" s="63"/>
      <c r="T679" s="63"/>
      <c r="U679" s="63"/>
      <c r="V679" s="63"/>
      <c r="W679" s="63"/>
      <c r="X679" s="63"/>
      <c r="Y679" s="63"/>
      <c r="Z679" s="63"/>
      <c r="AA679" s="72"/>
      <c r="AB679" s="72"/>
      <c r="AC679" s="72"/>
      <c r="AD679" s="72"/>
      <c r="AE679" s="72"/>
      <c r="AF679" s="72"/>
      <c r="AG679" s="72"/>
      <c r="AH679" s="72"/>
      <c r="AI679" s="72"/>
      <c r="AJ679" s="72"/>
      <c r="AK679" s="72"/>
      <c r="AL679" s="72"/>
      <c r="AM679" s="72"/>
      <c r="AN679" s="72"/>
    </row>
    <row r="680" spans="1:40" ht="13">
      <c r="A680" s="79"/>
      <c r="B680" s="79"/>
      <c r="C680" s="63"/>
      <c r="D680" s="63"/>
      <c r="E680" s="63"/>
      <c r="F680" s="63"/>
      <c r="G680" s="84"/>
      <c r="H680" s="63"/>
      <c r="J680" s="63"/>
      <c r="K680" s="63"/>
      <c r="L680" s="63"/>
      <c r="M680" s="63"/>
      <c r="N680" s="63"/>
      <c r="O680" s="63"/>
      <c r="P680" s="63"/>
      <c r="Q680" s="63"/>
      <c r="R680" s="63"/>
      <c r="S680" s="63"/>
      <c r="T680" s="63"/>
      <c r="U680" s="63"/>
      <c r="V680" s="63"/>
      <c r="W680" s="63"/>
      <c r="X680" s="63"/>
      <c r="Y680" s="63"/>
      <c r="Z680" s="63"/>
      <c r="AA680" s="72"/>
      <c r="AB680" s="72"/>
      <c r="AC680" s="72"/>
      <c r="AD680" s="72"/>
      <c r="AE680" s="72"/>
      <c r="AF680" s="72"/>
      <c r="AG680" s="72"/>
      <c r="AH680" s="72"/>
      <c r="AI680" s="72"/>
      <c r="AJ680" s="72"/>
      <c r="AK680" s="72"/>
      <c r="AL680" s="72"/>
      <c r="AM680" s="72"/>
      <c r="AN680" s="72"/>
    </row>
    <row r="681" spans="1:40" ht="13">
      <c r="A681" s="79"/>
      <c r="B681" s="79"/>
      <c r="C681" s="63"/>
      <c r="D681" s="63"/>
      <c r="E681" s="63"/>
      <c r="F681" s="63"/>
      <c r="G681" s="84"/>
      <c r="H681" s="63"/>
      <c r="J681" s="63"/>
      <c r="K681" s="63"/>
      <c r="L681" s="63"/>
      <c r="M681" s="63"/>
      <c r="N681" s="63"/>
      <c r="O681" s="63"/>
      <c r="P681" s="63"/>
      <c r="Q681" s="63"/>
      <c r="R681" s="63"/>
      <c r="S681" s="63"/>
      <c r="T681" s="63"/>
      <c r="U681" s="63"/>
      <c r="V681" s="63"/>
      <c r="W681" s="63"/>
      <c r="X681" s="63"/>
      <c r="Y681" s="63"/>
      <c r="Z681" s="63"/>
      <c r="AA681" s="72"/>
      <c r="AB681" s="72"/>
      <c r="AC681" s="72"/>
      <c r="AD681" s="72"/>
      <c r="AE681" s="72"/>
      <c r="AF681" s="72"/>
      <c r="AG681" s="72"/>
      <c r="AH681" s="72"/>
      <c r="AI681" s="72"/>
      <c r="AJ681" s="72"/>
      <c r="AK681" s="72"/>
      <c r="AL681" s="72"/>
      <c r="AM681" s="72"/>
      <c r="AN681" s="72"/>
    </row>
    <row r="682" spans="1:40" ht="13">
      <c r="A682" s="79"/>
      <c r="B682" s="79"/>
      <c r="C682" s="63"/>
      <c r="D682" s="63"/>
      <c r="E682" s="63"/>
      <c r="F682" s="63"/>
      <c r="G682" s="84"/>
      <c r="H682" s="63"/>
      <c r="J682" s="63"/>
      <c r="K682" s="63"/>
      <c r="L682" s="63"/>
      <c r="M682" s="63"/>
      <c r="N682" s="63"/>
      <c r="O682" s="63"/>
      <c r="P682" s="63"/>
      <c r="Q682" s="63"/>
      <c r="R682" s="63"/>
      <c r="S682" s="63"/>
      <c r="T682" s="63"/>
      <c r="U682" s="63"/>
      <c r="V682" s="63"/>
      <c r="W682" s="63"/>
      <c r="X682" s="63"/>
      <c r="Y682" s="63"/>
      <c r="Z682" s="63"/>
      <c r="AA682" s="72"/>
      <c r="AB682" s="72"/>
      <c r="AC682" s="72"/>
      <c r="AD682" s="72"/>
      <c r="AE682" s="72"/>
      <c r="AF682" s="72"/>
      <c r="AG682" s="72"/>
      <c r="AH682" s="72"/>
      <c r="AI682" s="72"/>
      <c r="AJ682" s="72"/>
      <c r="AK682" s="72"/>
      <c r="AL682" s="72"/>
      <c r="AM682" s="72"/>
      <c r="AN682" s="72"/>
    </row>
    <row r="683" spans="1:40" ht="13">
      <c r="A683" s="79"/>
      <c r="B683" s="79"/>
      <c r="C683" s="63"/>
      <c r="D683" s="63"/>
      <c r="E683" s="63"/>
      <c r="F683" s="63"/>
      <c r="G683" s="84"/>
      <c r="H683" s="63"/>
      <c r="J683" s="63"/>
      <c r="K683" s="63"/>
      <c r="L683" s="63"/>
      <c r="M683" s="63"/>
      <c r="N683" s="63"/>
      <c r="O683" s="63"/>
      <c r="P683" s="63"/>
      <c r="Q683" s="63"/>
      <c r="R683" s="63"/>
      <c r="S683" s="63"/>
      <c r="T683" s="63"/>
      <c r="U683" s="63"/>
      <c r="V683" s="63"/>
      <c r="W683" s="63"/>
      <c r="X683" s="63"/>
      <c r="Y683" s="63"/>
      <c r="Z683" s="63"/>
      <c r="AA683" s="72"/>
      <c r="AB683" s="72"/>
      <c r="AC683" s="72"/>
      <c r="AD683" s="72"/>
      <c r="AE683" s="72"/>
      <c r="AF683" s="72"/>
      <c r="AG683" s="72"/>
      <c r="AH683" s="72"/>
      <c r="AI683" s="72"/>
      <c r="AJ683" s="72"/>
      <c r="AK683" s="72"/>
      <c r="AL683" s="72"/>
      <c r="AM683" s="72"/>
      <c r="AN683" s="72"/>
    </row>
    <row r="684" spans="1:40" ht="13">
      <c r="A684" s="79"/>
      <c r="B684" s="79"/>
      <c r="C684" s="63"/>
      <c r="D684" s="63"/>
      <c r="E684" s="63"/>
      <c r="F684" s="63"/>
      <c r="G684" s="84"/>
      <c r="H684" s="63"/>
      <c r="J684" s="63"/>
      <c r="K684" s="63"/>
      <c r="L684" s="63"/>
      <c r="M684" s="63"/>
      <c r="N684" s="63"/>
      <c r="O684" s="63"/>
      <c r="P684" s="63"/>
      <c r="Q684" s="63"/>
      <c r="R684" s="63"/>
      <c r="S684" s="63"/>
      <c r="T684" s="63"/>
      <c r="U684" s="63"/>
      <c r="V684" s="63"/>
      <c r="W684" s="63"/>
      <c r="X684" s="63"/>
      <c r="Y684" s="63"/>
      <c r="Z684" s="63"/>
      <c r="AA684" s="72"/>
      <c r="AB684" s="72"/>
      <c r="AC684" s="72"/>
      <c r="AD684" s="72"/>
      <c r="AE684" s="72"/>
      <c r="AF684" s="72"/>
      <c r="AG684" s="72"/>
      <c r="AH684" s="72"/>
      <c r="AI684" s="72"/>
      <c r="AJ684" s="72"/>
      <c r="AK684" s="72"/>
      <c r="AL684" s="72"/>
      <c r="AM684" s="72"/>
      <c r="AN684" s="72"/>
    </row>
    <row r="685" spans="1:40" ht="13">
      <c r="A685" s="79"/>
      <c r="B685" s="79"/>
      <c r="C685" s="63"/>
      <c r="D685" s="63"/>
      <c r="E685" s="63"/>
      <c r="F685" s="63"/>
      <c r="G685" s="84"/>
      <c r="H685" s="63"/>
      <c r="J685" s="63"/>
      <c r="K685" s="63"/>
      <c r="L685" s="63"/>
      <c r="M685" s="63"/>
      <c r="N685" s="63"/>
      <c r="O685" s="63"/>
      <c r="P685" s="63"/>
      <c r="Q685" s="63"/>
      <c r="R685" s="63"/>
      <c r="S685" s="63"/>
      <c r="T685" s="63"/>
      <c r="U685" s="63"/>
      <c r="V685" s="63"/>
      <c r="W685" s="63"/>
      <c r="X685" s="63"/>
      <c r="Y685" s="63"/>
      <c r="Z685" s="63"/>
      <c r="AA685" s="72"/>
      <c r="AB685" s="72"/>
      <c r="AC685" s="72"/>
      <c r="AD685" s="72"/>
      <c r="AE685" s="72"/>
      <c r="AF685" s="72"/>
      <c r="AG685" s="72"/>
      <c r="AH685" s="72"/>
      <c r="AI685" s="72"/>
      <c r="AJ685" s="72"/>
      <c r="AK685" s="72"/>
      <c r="AL685" s="72"/>
      <c r="AM685" s="72"/>
      <c r="AN685" s="72"/>
    </row>
    <row r="686" spans="1:40" ht="13">
      <c r="A686" s="79"/>
      <c r="B686" s="79"/>
      <c r="C686" s="63"/>
      <c r="D686" s="63"/>
      <c r="E686" s="63"/>
      <c r="F686" s="63"/>
      <c r="G686" s="84"/>
      <c r="H686" s="63"/>
      <c r="J686" s="63"/>
      <c r="K686" s="63"/>
      <c r="L686" s="63"/>
      <c r="M686" s="63"/>
      <c r="N686" s="63"/>
      <c r="O686" s="63"/>
      <c r="P686" s="63"/>
      <c r="Q686" s="63"/>
      <c r="R686" s="63"/>
      <c r="S686" s="63"/>
      <c r="T686" s="63"/>
      <c r="U686" s="63"/>
      <c r="V686" s="63"/>
      <c r="W686" s="63"/>
      <c r="X686" s="63"/>
      <c r="Y686" s="63"/>
      <c r="Z686" s="63"/>
      <c r="AA686" s="72"/>
      <c r="AB686" s="72"/>
      <c r="AC686" s="72"/>
      <c r="AD686" s="72"/>
      <c r="AE686" s="72"/>
      <c r="AF686" s="72"/>
      <c r="AG686" s="72"/>
      <c r="AH686" s="72"/>
      <c r="AI686" s="72"/>
      <c r="AJ686" s="72"/>
      <c r="AK686" s="72"/>
      <c r="AL686" s="72"/>
      <c r="AM686" s="72"/>
      <c r="AN686" s="72"/>
    </row>
    <row r="687" spans="1:40" ht="13">
      <c r="A687" s="79"/>
      <c r="B687" s="79"/>
      <c r="C687" s="63"/>
      <c r="D687" s="63"/>
      <c r="E687" s="63"/>
      <c r="F687" s="63"/>
      <c r="G687" s="84"/>
      <c r="H687" s="63"/>
      <c r="J687" s="63"/>
      <c r="K687" s="63"/>
      <c r="L687" s="63"/>
      <c r="M687" s="63"/>
      <c r="N687" s="63"/>
      <c r="O687" s="63"/>
      <c r="P687" s="63"/>
      <c r="Q687" s="63"/>
      <c r="R687" s="63"/>
      <c r="S687" s="63"/>
      <c r="T687" s="63"/>
      <c r="U687" s="63"/>
      <c r="V687" s="63"/>
      <c r="W687" s="63"/>
      <c r="X687" s="63"/>
      <c r="Y687" s="63"/>
      <c r="Z687" s="63"/>
      <c r="AA687" s="72"/>
      <c r="AB687" s="72"/>
      <c r="AC687" s="72"/>
      <c r="AD687" s="72"/>
      <c r="AE687" s="72"/>
      <c r="AF687" s="72"/>
      <c r="AG687" s="72"/>
      <c r="AH687" s="72"/>
      <c r="AI687" s="72"/>
      <c r="AJ687" s="72"/>
      <c r="AK687" s="72"/>
      <c r="AL687" s="72"/>
      <c r="AM687" s="72"/>
      <c r="AN687" s="72"/>
    </row>
    <row r="688" spans="1:40" ht="13">
      <c r="A688" s="79"/>
      <c r="B688" s="79"/>
      <c r="C688" s="63"/>
      <c r="D688" s="63"/>
      <c r="E688" s="63"/>
      <c r="F688" s="63"/>
      <c r="G688" s="84"/>
      <c r="H688" s="63"/>
      <c r="J688" s="63"/>
      <c r="K688" s="63"/>
      <c r="L688" s="63"/>
      <c r="M688" s="63"/>
      <c r="N688" s="63"/>
      <c r="O688" s="63"/>
      <c r="P688" s="63"/>
      <c r="Q688" s="63"/>
      <c r="R688" s="63"/>
      <c r="S688" s="63"/>
      <c r="T688" s="63"/>
      <c r="U688" s="63"/>
      <c r="V688" s="63"/>
      <c r="W688" s="63"/>
      <c r="X688" s="63"/>
      <c r="Y688" s="63"/>
      <c r="Z688" s="63"/>
      <c r="AA688" s="72"/>
      <c r="AB688" s="72"/>
      <c r="AC688" s="72"/>
      <c r="AD688" s="72"/>
      <c r="AE688" s="72"/>
      <c r="AF688" s="72"/>
      <c r="AG688" s="72"/>
      <c r="AH688" s="72"/>
      <c r="AI688" s="72"/>
      <c r="AJ688" s="72"/>
      <c r="AK688" s="72"/>
      <c r="AL688" s="72"/>
      <c r="AM688" s="72"/>
      <c r="AN688" s="72"/>
    </row>
    <row r="689" spans="1:40" ht="13">
      <c r="A689" s="79"/>
      <c r="B689" s="79"/>
      <c r="C689" s="63"/>
      <c r="D689" s="63"/>
      <c r="E689" s="63"/>
      <c r="F689" s="63"/>
      <c r="G689" s="84"/>
      <c r="H689" s="63"/>
      <c r="J689" s="63"/>
      <c r="K689" s="63"/>
      <c r="L689" s="63"/>
      <c r="M689" s="63"/>
      <c r="N689" s="63"/>
      <c r="O689" s="63"/>
      <c r="P689" s="63"/>
      <c r="Q689" s="63"/>
      <c r="R689" s="63"/>
      <c r="S689" s="63"/>
      <c r="T689" s="63"/>
      <c r="U689" s="63"/>
      <c r="V689" s="63"/>
      <c r="W689" s="63"/>
      <c r="X689" s="63"/>
      <c r="Y689" s="63"/>
      <c r="Z689" s="63"/>
      <c r="AA689" s="72"/>
      <c r="AB689" s="72"/>
      <c r="AC689" s="72"/>
      <c r="AD689" s="72"/>
      <c r="AE689" s="72"/>
      <c r="AF689" s="72"/>
      <c r="AG689" s="72"/>
      <c r="AH689" s="72"/>
      <c r="AI689" s="72"/>
      <c r="AJ689" s="72"/>
      <c r="AK689" s="72"/>
      <c r="AL689" s="72"/>
      <c r="AM689" s="72"/>
      <c r="AN689" s="72"/>
    </row>
    <row r="690" spans="1:40" ht="13">
      <c r="A690" s="79"/>
      <c r="B690" s="79"/>
      <c r="C690" s="63"/>
      <c r="D690" s="63"/>
      <c r="E690" s="63"/>
      <c r="F690" s="63"/>
      <c r="G690" s="84"/>
      <c r="H690" s="63"/>
      <c r="J690" s="63"/>
      <c r="K690" s="63"/>
      <c r="L690" s="63"/>
      <c r="M690" s="63"/>
      <c r="N690" s="63"/>
      <c r="O690" s="63"/>
      <c r="P690" s="63"/>
      <c r="Q690" s="63"/>
      <c r="R690" s="63"/>
      <c r="S690" s="63"/>
      <c r="T690" s="63"/>
      <c r="U690" s="63"/>
      <c r="V690" s="63"/>
      <c r="W690" s="63"/>
      <c r="X690" s="63"/>
      <c r="Y690" s="63"/>
      <c r="Z690" s="63"/>
      <c r="AA690" s="72"/>
      <c r="AB690" s="72"/>
      <c r="AC690" s="72"/>
      <c r="AD690" s="72"/>
      <c r="AE690" s="72"/>
      <c r="AF690" s="72"/>
      <c r="AG690" s="72"/>
      <c r="AH690" s="72"/>
      <c r="AI690" s="72"/>
      <c r="AJ690" s="72"/>
      <c r="AK690" s="72"/>
      <c r="AL690" s="72"/>
      <c r="AM690" s="72"/>
      <c r="AN690" s="72"/>
    </row>
    <row r="691" spans="1:40" ht="13">
      <c r="A691" s="79"/>
      <c r="B691" s="79"/>
      <c r="C691" s="63"/>
      <c r="D691" s="63"/>
      <c r="E691" s="63"/>
      <c r="F691" s="63"/>
      <c r="G691" s="84"/>
      <c r="H691" s="63"/>
      <c r="J691" s="63"/>
      <c r="K691" s="63"/>
      <c r="L691" s="63"/>
      <c r="M691" s="63"/>
      <c r="N691" s="63"/>
      <c r="O691" s="63"/>
      <c r="P691" s="63"/>
      <c r="Q691" s="63"/>
      <c r="R691" s="63"/>
      <c r="S691" s="63"/>
      <c r="T691" s="63"/>
      <c r="U691" s="63"/>
      <c r="V691" s="63"/>
      <c r="W691" s="63"/>
      <c r="X691" s="63"/>
      <c r="Y691" s="63"/>
      <c r="Z691" s="63"/>
      <c r="AA691" s="72"/>
      <c r="AB691" s="72"/>
      <c r="AC691" s="72"/>
      <c r="AD691" s="72"/>
      <c r="AE691" s="72"/>
      <c r="AF691" s="72"/>
      <c r="AG691" s="72"/>
      <c r="AH691" s="72"/>
      <c r="AI691" s="72"/>
      <c r="AJ691" s="72"/>
      <c r="AK691" s="72"/>
      <c r="AL691" s="72"/>
      <c r="AM691" s="72"/>
      <c r="AN691" s="72"/>
    </row>
    <row r="692" spans="1:40" ht="13">
      <c r="A692" s="79"/>
      <c r="B692" s="79"/>
      <c r="C692" s="63"/>
      <c r="D692" s="63"/>
      <c r="E692" s="63"/>
      <c r="F692" s="63"/>
      <c r="G692" s="84"/>
      <c r="H692" s="63"/>
      <c r="J692" s="63"/>
      <c r="K692" s="63"/>
      <c r="L692" s="63"/>
      <c r="M692" s="63"/>
      <c r="N692" s="63"/>
      <c r="O692" s="63"/>
      <c r="P692" s="63"/>
      <c r="Q692" s="63"/>
      <c r="R692" s="63"/>
      <c r="S692" s="63"/>
      <c r="T692" s="63"/>
      <c r="U692" s="63"/>
      <c r="V692" s="63"/>
      <c r="W692" s="63"/>
      <c r="X692" s="63"/>
      <c r="Y692" s="63"/>
      <c r="Z692" s="63"/>
      <c r="AA692" s="72"/>
      <c r="AB692" s="72"/>
      <c r="AC692" s="72"/>
      <c r="AD692" s="72"/>
      <c r="AE692" s="72"/>
      <c r="AF692" s="72"/>
      <c r="AG692" s="72"/>
      <c r="AH692" s="72"/>
      <c r="AI692" s="72"/>
      <c r="AJ692" s="72"/>
      <c r="AK692" s="72"/>
      <c r="AL692" s="72"/>
      <c r="AM692" s="72"/>
      <c r="AN692" s="72"/>
    </row>
    <row r="693" spans="1:40" ht="13">
      <c r="A693" s="79"/>
      <c r="B693" s="79"/>
      <c r="C693" s="63"/>
      <c r="D693" s="63"/>
      <c r="E693" s="63"/>
      <c r="F693" s="63"/>
      <c r="G693" s="84"/>
      <c r="H693" s="63"/>
      <c r="J693" s="63"/>
      <c r="K693" s="63"/>
      <c r="L693" s="63"/>
      <c r="M693" s="63"/>
      <c r="N693" s="63"/>
      <c r="O693" s="63"/>
      <c r="P693" s="63"/>
      <c r="Q693" s="63"/>
      <c r="R693" s="63"/>
      <c r="S693" s="63"/>
      <c r="T693" s="63"/>
      <c r="U693" s="63"/>
      <c r="V693" s="63"/>
      <c r="W693" s="63"/>
      <c r="X693" s="63"/>
      <c r="Y693" s="63"/>
      <c r="Z693" s="63"/>
      <c r="AA693" s="72"/>
      <c r="AB693" s="72"/>
      <c r="AC693" s="72"/>
      <c r="AD693" s="72"/>
      <c r="AE693" s="72"/>
      <c r="AF693" s="72"/>
      <c r="AG693" s="72"/>
      <c r="AH693" s="72"/>
      <c r="AI693" s="72"/>
      <c r="AJ693" s="72"/>
      <c r="AK693" s="72"/>
      <c r="AL693" s="72"/>
      <c r="AM693" s="72"/>
      <c r="AN693" s="72"/>
    </row>
    <row r="694" spans="1:40" ht="13">
      <c r="A694" s="79"/>
      <c r="B694" s="79"/>
      <c r="C694" s="63"/>
      <c r="D694" s="63"/>
      <c r="E694" s="63"/>
      <c r="F694" s="63"/>
      <c r="G694" s="84"/>
      <c r="H694" s="63"/>
      <c r="J694" s="63"/>
      <c r="K694" s="63"/>
      <c r="L694" s="63"/>
      <c r="M694" s="63"/>
      <c r="N694" s="63"/>
      <c r="O694" s="63"/>
      <c r="P694" s="63"/>
      <c r="Q694" s="63"/>
      <c r="R694" s="63"/>
      <c r="S694" s="63"/>
      <c r="T694" s="63"/>
      <c r="U694" s="63"/>
      <c r="V694" s="63"/>
      <c r="W694" s="63"/>
      <c r="X694" s="63"/>
      <c r="Y694" s="63"/>
      <c r="Z694" s="63"/>
      <c r="AA694" s="72"/>
      <c r="AB694" s="72"/>
      <c r="AC694" s="72"/>
      <c r="AD694" s="72"/>
      <c r="AE694" s="72"/>
      <c r="AF694" s="72"/>
      <c r="AG694" s="72"/>
      <c r="AH694" s="72"/>
      <c r="AI694" s="72"/>
      <c r="AJ694" s="72"/>
      <c r="AK694" s="72"/>
      <c r="AL694" s="72"/>
      <c r="AM694" s="72"/>
      <c r="AN694" s="72"/>
    </row>
    <row r="695" spans="1:40" ht="13">
      <c r="A695" s="79"/>
      <c r="B695" s="79"/>
      <c r="C695" s="63"/>
      <c r="D695" s="63"/>
      <c r="E695" s="63"/>
      <c r="F695" s="63"/>
      <c r="G695" s="84"/>
      <c r="H695" s="63"/>
      <c r="J695" s="63"/>
      <c r="K695" s="63"/>
      <c r="L695" s="63"/>
      <c r="M695" s="63"/>
      <c r="N695" s="63"/>
      <c r="O695" s="63"/>
      <c r="P695" s="63"/>
      <c r="Q695" s="63"/>
      <c r="R695" s="63"/>
      <c r="S695" s="63"/>
      <c r="T695" s="63"/>
      <c r="U695" s="63"/>
      <c r="V695" s="63"/>
      <c r="W695" s="63"/>
      <c r="X695" s="63"/>
      <c r="Y695" s="63"/>
      <c r="Z695" s="63"/>
      <c r="AA695" s="72"/>
      <c r="AB695" s="72"/>
      <c r="AC695" s="72"/>
      <c r="AD695" s="72"/>
      <c r="AE695" s="72"/>
      <c r="AF695" s="72"/>
      <c r="AG695" s="72"/>
      <c r="AH695" s="72"/>
      <c r="AI695" s="72"/>
      <c r="AJ695" s="72"/>
      <c r="AK695" s="72"/>
      <c r="AL695" s="72"/>
      <c r="AM695" s="72"/>
      <c r="AN695" s="72"/>
    </row>
    <row r="696" spans="1:40" ht="13">
      <c r="A696" s="79"/>
      <c r="B696" s="79"/>
      <c r="C696" s="63"/>
      <c r="D696" s="63"/>
      <c r="E696" s="63"/>
      <c r="F696" s="63"/>
      <c r="G696" s="84"/>
      <c r="H696" s="63"/>
      <c r="J696" s="63"/>
      <c r="K696" s="63"/>
      <c r="L696" s="63"/>
      <c r="M696" s="63"/>
      <c r="N696" s="63"/>
      <c r="O696" s="63"/>
      <c r="P696" s="63"/>
      <c r="Q696" s="63"/>
      <c r="R696" s="63"/>
      <c r="S696" s="63"/>
      <c r="T696" s="63"/>
      <c r="U696" s="63"/>
      <c r="V696" s="63"/>
      <c r="W696" s="63"/>
      <c r="X696" s="63"/>
      <c r="Y696" s="63"/>
      <c r="Z696" s="63"/>
      <c r="AA696" s="72"/>
      <c r="AB696" s="72"/>
      <c r="AC696" s="72"/>
      <c r="AD696" s="72"/>
      <c r="AE696" s="72"/>
      <c r="AF696" s="72"/>
      <c r="AG696" s="72"/>
      <c r="AH696" s="72"/>
      <c r="AI696" s="72"/>
      <c r="AJ696" s="72"/>
      <c r="AK696" s="72"/>
      <c r="AL696" s="72"/>
      <c r="AM696" s="72"/>
      <c r="AN696" s="72"/>
    </row>
    <row r="697" spans="1:40" ht="13">
      <c r="A697" s="79"/>
      <c r="B697" s="79"/>
      <c r="C697" s="63"/>
      <c r="D697" s="63"/>
      <c r="E697" s="63"/>
      <c r="F697" s="63"/>
      <c r="G697" s="84"/>
      <c r="H697" s="63"/>
      <c r="J697" s="63"/>
      <c r="K697" s="63"/>
      <c r="L697" s="63"/>
      <c r="M697" s="63"/>
      <c r="N697" s="63"/>
      <c r="O697" s="63"/>
      <c r="P697" s="63"/>
      <c r="Q697" s="63"/>
      <c r="R697" s="63"/>
      <c r="S697" s="63"/>
      <c r="T697" s="63"/>
      <c r="U697" s="63"/>
      <c r="V697" s="63"/>
      <c r="W697" s="63"/>
      <c r="X697" s="63"/>
      <c r="Y697" s="63"/>
      <c r="Z697" s="63"/>
      <c r="AA697" s="72"/>
      <c r="AB697" s="72"/>
      <c r="AC697" s="72"/>
      <c r="AD697" s="72"/>
      <c r="AE697" s="72"/>
      <c r="AF697" s="72"/>
      <c r="AG697" s="72"/>
      <c r="AH697" s="72"/>
      <c r="AI697" s="72"/>
      <c r="AJ697" s="72"/>
      <c r="AK697" s="72"/>
      <c r="AL697" s="72"/>
      <c r="AM697" s="72"/>
      <c r="AN697" s="72"/>
    </row>
    <row r="698" spans="1:40" ht="13">
      <c r="A698" s="79"/>
      <c r="B698" s="79"/>
      <c r="C698" s="63"/>
      <c r="D698" s="63"/>
      <c r="E698" s="63"/>
      <c r="F698" s="63"/>
      <c r="G698" s="84"/>
      <c r="H698" s="63"/>
      <c r="J698" s="63"/>
      <c r="K698" s="63"/>
      <c r="L698" s="63"/>
      <c r="M698" s="63"/>
      <c r="N698" s="63"/>
      <c r="O698" s="63"/>
      <c r="P698" s="63"/>
      <c r="Q698" s="63"/>
      <c r="R698" s="63"/>
      <c r="S698" s="63"/>
      <c r="T698" s="63"/>
      <c r="U698" s="63"/>
      <c r="V698" s="63"/>
      <c r="W698" s="63"/>
      <c r="X698" s="63"/>
      <c r="Y698" s="63"/>
      <c r="Z698" s="63"/>
      <c r="AA698" s="72"/>
      <c r="AB698" s="72"/>
      <c r="AC698" s="72"/>
      <c r="AD698" s="72"/>
      <c r="AE698" s="72"/>
      <c r="AF698" s="72"/>
      <c r="AG698" s="72"/>
      <c r="AH698" s="72"/>
      <c r="AI698" s="72"/>
      <c r="AJ698" s="72"/>
      <c r="AK698" s="72"/>
      <c r="AL698" s="72"/>
      <c r="AM698" s="72"/>
      <c r="AN698" s="72"/>
    </row>
    <row r="699" spans="1:40" ht="13">
      <c r="A699" s="79"/>
      <c r="B699" s="79"/>
      <c r="C699" s="63"/>
      <c r="D699" s="63"/>
      <c r="E699" s="63"/>
      <c r="F699" s="63"/>
      <c r="G699" s="84"/>
      <c r="H699" s="63"/>
      <c r="J699" s="63"/>
      <c r="K699" s="63"/>
      <c r="L699" s="63"/>
      <c r="M699" s="63"/>
      <c r="N699" s="63"/>
      <c r="O699" s="63"/>
      <c r="P699" s="63"/>
      <c r="Q699" s="63"/>
      <c r="R699" s="63"/>
      <c r="S699" s="63"/>
      <c r="T699" s="63"/>
      <c r="U699" s="63"/>
      <c r="V699" s="63"/>
      <c r="W699" s="63"/>
      <c r="X699" s="63"/>
      <c r="Y699" s="63"/>
      <c r="Z699" s="63"/>
      <c r="AA699" s="72"/>
      <c r="AB699" s="72"/>
      <c r="AC699" s="72"/>
      <c r="AD699" s="72"/>
      <c r="AE699" s="72"/>
      <c r="AF699" s="72"/>
      <c r="AG699" s="72"/>
      <c r="AH699" s="72"/>
      <c r="AI699" s="72"/>
      <c r="AJ699" s="72"/>
      <c r="AK699" s="72"/>
      <c r="AL699" s="72"/>
      <c r="AM699" s="72"/>
      <c r="AN699" s="72"/>
    </row>
    <row r="700" spans="1:40" ht="13">
      <c r="A700" s="79"/>
      <c r="B700" s="79"/>
      <c r="C700" s="63"/>
      <c r="D700" s="63"/>
      <c r="E700" s="63"/>
      <c r="F700" s="63"/>
      <c r="G700" s="84"/>
      <c r="H700" s="63"/>
      <c r="J700" s="63"/>
      <c r="K700" s="63"/>
      <c r="L700" s="63"/>
      <c r="M700" s="63"/>
      <c r="N700" s="63"/>
      <c r="O700" s="63"/>
      <c r="P700" s="63"/>
      <c r="Q700" s="63"/>
      <c r="R700" s="63"/>
      <c r="S700" s="63"/>
      <c r="T700" s="63"/>
      <c r="U700" s="63"/>
      <c r="V700" s="63"/>
      <c r="W700" s="63"/>
      <c r="X700" s="63"/>
      <c r="Y700" s="63"/>
      <c r="Z700" s="63"/>
      <c r="AA700" s="72"/>
      <c r="AB700" s="72"/>
      <c r="AC700" s="72"/>
      <c r="AD700" s="72"/>
      <c r="AE700" s="72"/>
      <c r="AF700" s="72"/>
      <c r="AG700" s="72"/>
      <c r="AH700" s="72"/>
      <c r="AI700" s="72"/>
      <c r="AJ700" s="72"/>
      <c r="AK700" s="72"/>
      <c r="AL700" s="72"/>
      <c r="AM700" s="72"/>
      <c r="AN700" s="72"/>
    </row>
    <row r="701" spans="1:40" ht="13">
      <c r="A701" s="79"/>
      <c r="B701" s="79"/>
      <c r="C701" s="63"/>
      <c r="D701" s="63"/>
      <c r="E701" s="63"/>
      <c r="F701" s="63"/>
      <c r="G701" s="84"/>
      <c r="H701" s="63"/>
      <c r="J701" s="63"/>
      <c r="K701" s="63"/>
      <c r="L701" s="63"/>
      <c r="M701" s="63"/>
      <c r="N701" s="63"/>
      <c r="O701" s="63"/>
      <c r="P701" s="63"/>
      <c r="Q701" s="63"/>
      <c r="R701" s="63"/>
      <c r="S701" s="63"/>
      <c r="T701" s="63"/>
      <c r="U701" s="63"/>
      <c r="V701" s="63"/>
      <c r="W701" s="63"/>
      <c r="X701" s="63"/>
      <c r="Y701" s="63"/>
      <c r="Z701" s="63"/>
      <c r="AA701" s="72"/>
      <c r="AB701" s="72"/>
      <c r="AC701" s="72"/>
      <c r="AD701" s="72"/>
      <c r="AE701" s="72"/>
      <c r="AF701" s="72"/>
      <c r="AG701" s="72"/>
      <c r="AH701" s="72"/>
      <c r="AI701" s="72"/>
      <c r="AJ701" s="72"/>
      <c r="AK701" s="72"/>
      <c r="AL701" s="72"/>
      <c r="AM701" s="72"/>
      <c r="AN701" s="72"/>
    </row>
    <row r="702" spans="1:40" ht="13">
      <c r="A702" s="79"/>
      <c r="B702" s="79"/>
      <c r="C702" s="63"/>
      <c r="D702" s="63"/>
      <c r="E702" s="63"/>
      <c r="F702" s="63"/>
      <c r="G702" s="84"/>
      <c r="H702" s="63"/>
      <c r="J702" s="63"/>
      <c r="K702" s="63"/>
      <c r="L702" s="63"/>
      <c r="M702" s="63"/>
      <c r="N702" s="63"/>
      <c r="O702" s="63"/>
      <c r="P702" s="63"/>
      <c r="Q702" s="63"/>
      <c r="R702" s="63"/>
      <c r="S702" s="63"/>
      <c r="T702" s="63"/>
      <c r="U702" s="63"/>
      <c r="V702" s="63"/>
      <c r="W702" s="63"/>
      <c r="X702" s="63"/>
      <c r="Y702" s="63"/>
      <c r="Z702" s="63"/>
      <c r="AA702" s="72"/>
      <c r="AB702" s="72"/>
      <c r="AC702" s="72"/>
      <c r="AD702" s="72"/>
      <c r="AE702" s="72"/>
      <c r="AF702" s="72"/>
      <c r="AG702" s="72"/>
      <c r="AH702" s="72"/>
      <c r="AI702" s="72"/>
      <c r="AJ702" s="72"/>
      <c r="AK702" s="72"/>
      <c r="AL702" s="72"/>
      <c r="AM702" s="72"/>
      <c r="AN702" s="72"/>
    </row>
    <row r="703" spans="1:40" ht="13">
      <c r="A703" s="79"/>
      <c r="B703" s="79"/>
      <c r="C703" s="63"/>
      <c r="D703" s="63"/>
      <c r="E703" s="63"/>
      <c r="F703" s="63"/>
      <c r="G703" s="84"/>
      <c r="H703" s="63"/>
      <c r="J703" s="63"/>
      <c r="K703" s="63"/>
      <c r="L703" s="63"/>
      <c r="M703" s="63"/>
      <c r="N703" s="63"/>
      <c r="O703" s="63"/>
      <c r="P703" s="63"/>
      <c r="Q703" s="63"/>
      <c r="R703" s="63"/>
      <c r="S703" s="63"/>
      <c r="T703" s="63"/>
      <c r="U703" s="63"/>
      <c r="V703" s="63"/>
      <c r="W703" s="63"/>
      <c r="X703" s="63"/>
      <c r="Y703" s="63"/>
      <c r="Z703" s="63"/>
      <c r="AA703" s="72"/>
      <c r="AB703" s="72"/>
      <c r="AC703" s="72"/>
      <c r="AD703" s="72"/>
      <c r="AE703" s="72"/>
      <c r="AF703" s="72"/>
      <c r="AG703" s="72"/>
      <c r="AH703" s="72"/>
      <c r="AI703" s="72"/>
      <c r="AJ703" s="72"/>
      <c r="AK703" s="72"/>
      <c r="AL703" s="72"/>
      <c r="AM703" s="72"/>
      <c r="AN703" s="72"/>
    </row>
    <row r="704" spans="1:40" ht="13">
      <c r="A704" s="79"/>
      <c r="B704" s="79"/>
      <c r="C704" s="63"/>
      <c r="D704" s="63"/>
      <c r="E704" s="63"/>
      <c r="F704" s="63"/>
      <c r="G704" s="84"/>
      <c r="H704" s="63"/>
      <c r="J704" s="63"/>
      <c r="K704" s="63"/>
      <c r="L704" s="63"/>
      <c r="M704" s="63"/>
      <c r="N704" s="63"/>
      <c r="O704" s="63"/>
      <c r="P704" s="63"/>
      <c r="Q704" s="63"/>
      <c r="R704" s="63"/>
      <c r="S704" s="63"/>
      <c r="T704" s="63"/>
      <c r="U704" s="63"/>
      <c r="V704" s="63"/>
      <c r="W704" s="63"/>
      <c r="X704" s="63"/>
      <c r="Y704" s="63"/>
      <c r="Z704" s="63"/>
      <c r="AA704" s="72"/>
      <c r="AB704" s="72"/>
      <c r="AC704" s="72"/>
      <c r="AD704" s="72"/>
      <c r="AE704" s="72"/>
      <c r="AF704" s="72"/>
      <c r="AG704" s="72"/>
      <c r="AH704" s="72"/>
      <c r="AI704" s="72"/>
      <c r="AJ704" s="72"/>
      <c r="AK704" s="72"/>
      <c r="AL704" s="72"/>
      <c r="AM704" s="72"/>
      <c r="AN704" s="72"/>
    </row>
    <row r="705" spans="1:40" ht="13">
      <c r="A705" s="79"/>
      <c r="B705" s="79"/>
      <c r="C705" s="63"/>
      <c r="D705" s="63"/>
      <c r="E705" s="63"/>
      <c r="F705" s="63"/>
      <c r="G705" s="84"/>
      <c r="H705" s="63"/>
      <c r="J705" s="63"/>
      <c r="K705" s="63"/>
      <c r="L705" s="63"/>
      <c r="M705" s="63"/>
      <c r="N705" s="63"/>
      <c r="O705" s="63"/>
      <c r="P705" s="63"/>
      <c r="Q705" s="63"/>
      <c r="R705" s="63"/>
      <c r="S705" s="63"/>
      <c r="T705" s="63"/>
      <c r="U705" s="63"/>
      <c r="V705" s="63"/>
      <c r="W705" s="63"/>
      <c r="X705" s="63"/>
      <c r="Y705" s="63"/>
      <c r="Z705" s="63"/>
      <c r="AA705" s="72"/>
      <c r="AB705" s="72"/>
      <c r="AC705" s="72"/>
      <c r="AD705" s="72"/>
      <c r="AE705" s="72"/>
      <c r="AF705" s="72"/>
      <c r="AG705" s="72"/>
      <c r="AH705" s="72"/>
      <c r="AI705" s="72"/>
      <c r="AJ705" s="72"/>
      <c r="AK705" s="72"/>
      <c r="AL705" s="72"/>
      <c r="AM705" s="72"/>
      <c r="AN705" s="72"/>
    </row>
    <row r="706" spans="1:40" ht="13">
      <c r="A706" s="79"/>
      <c r="B706" s="79"/>
      <c r="C706" s="63"/>
      <c r="D706" s="63"/>
      <c r="E706" s="63"/>
      <c r="F706" s="63"/>
      <c r="G706" s="84"/>
      <c r="H706" s="63"/>
      <c r="J706" s="63"/>
      <c r="K706" s="63"/>
      <c r="L706" s="63"/>
      <c r="M706" s="63"/>
      <c r="N706" s="63"/>
      <c r="O706" s="63"/>
      <c r="P706" s="63"/>
      <c r="Q706" s="63"/>
      <c r="R706" s="63"/>
      <c r="S706" s="63"/>
      <c r="T706" s="63"/>
      <c r="U706" s="63"/>
      <c r="V706" s="63"/>
      <c r="W706" s="63"/>
      <c r="X706" s="63"/>
      <c r="Y706" s="63"/>
      <c r="Z706" s="63"/>
      <c r="AA706" s="72"/>
      <c r="AB706" s="72"/>
      <c r="AC706" s="72"/>
      <c r="AD706" s="72"/>
      <c r="AE706" s="72"/>
      <c r="AF706" s="72"/>
      <c r="AG706" s="72"/>
      <c r="AH706" s="72"/>
      <c r="AI706" s="72"/>
      <c r="AJ706" s="72"/>
      <c r="AK706" s="72"/>
      <c r="AL706" s="72"/>
      <c r="AM706" s="72"/>
      <c r="AN706" s="72"/>
    </row>
    <row r="707" spans="1:40" ht="13">
      <c r="A707" s="79"/>
      <c r="B707" s="79"/>
      <c r="C707" s="63"/>
      <c r="D707" s="63"/>
      <c r="E707" s="63"/>
      <c r="F707" s="63"/>
      <c r="G707" s="84"/>
      <c r="H707" s="63"/>
      <c r="J707" s="63"/>
      <c r="K707" s="63"/>
      <c r="L707" s="63"/>
      <c r="M707" s="63"/>
      <c r="N707" s="63"/>
      <c r="O707" s="63"/>
      <c r="P707" s="63"/>
      <c r="Q707" s="63"/>
      <c r="R707" s="63"/>
      <c r="S707" s="63"/>
      <c r="T707" s="63"/>
      <c r="U707" s="63"/>
      <c r="V707" s="63"/>
      <c r="W707" s="63"/>
      <c r="X707" s="63"/>
      <c r="Y707" s="63"/>
      <c r="Z707" s="63"/>
      <c r="AA707" s="72"/>
      <c r="AB707" s="72"/>
      <c r="AC707" s="72"/>
      <c r="AD707" s="72"/>
      <c r="AE707" s="72"/>
      <c r="AF707" s="72"/>
      <c r="AG707" s="72"/>
      <c r="AH707" s="72"/>
      <c r="AI707" s="72"/>
      <c r="AJ707" s="72"/>
      <c r="AK707" s="72"/>
      <c r="AL707" s="72"/>
      <c r="AM707" s="72"/>
      <c r="AN707" s="72"/>
    </row>
    <row r="708" spans="1:40" ht="13">
      <c r="A708" s="79"/>
      <c r="B708" s="79"/>
      <c r="C708" s="63"/>
      <c r="D708" s="63"/>
      <c r="E708" s="63"/>
      <c r="F708" s="63"/>
      <c r="G708" s="84"/>
      <c r="H708" s="63"/>
      <c r="J708" s="63"/>
      <c r="K708" s="63"/>
      <c r="L708" s="63"/>
      <c r="M708" s="63"/>
      <c r="N708" s="63"/>
      <c r="O708" s="63"/>
      <c r="P708" s="63"/>
      <c r="Q708" s="63"/>
      <c r="R708" s="63"/>
      <c r="S708" s="63"/>
      <c r="T708" s="63"/>
      <c r="U708" s="63"/>
      <c r="V708" s="63"/>
      <c r="W708" s="63"/>
      <c r="X708" s="63"/>
      <c r="Y708" s="63"/>
      <c r="Z708" s="63"/>
      <c r="AA708" s="72"/>
      <c r="AB708" s="72"/>
      <c r="AC708" s="72"/>
      <c r="AD708" s="72"/>
      <c r="AE708" s="72"/>
      <c r="AF708" s="72"/>
      <c r="AG708" s="72"/>
      <c r="AH708" s="72"/>
      <c r="AI708" s="72"/>
      <c r="AJ708" s="72"/>
      <c r="AK708" s="72"/>
      <c r="AL708" s="72"/>
      <c r="AM708" s="72"/>
      <c r="AN708" s="72"/>
    </row>
    <row r="709" spans="1:40" ht="13">
      <c r="A709" s="79"/>
      <c r="B709" s="79"/>
      <c r="C709" s="63"/>
      <c r="D709" s="63"/>
      <c r="E709" s="63"/>
      <c r="F709" s="63"/>
      <c r="G709" s="84"/>
      <c r="H709" s="63"/>
      <c r="J709" s="63"/>
      <c r="K709" s="63"/>
      <c r="L709" s="63"/>
      <c r="M709" s="63"/>
      <c r="N709" s="63"/>
      <c r="O709" s="63"/>
      <c r="P709" s="63"/>
      <c r="Q709" s="63"/>
      <c r="R709" s="63"/>
      <c r="S709" s="63"/>
      <c r="T709" s="63"/>
      <c r="U709" s="63"/>
      <c r="V709" s="63"/>
      <c r="W709" s="63"/>
      <c r="X709" s="63"/>
      <c r="Y709" s="63"/>
      <c r="Z709" s="63"/>
      <c r="AA709" s="72"/>
      <c r="AB709" s="72"/>
      <c r="AC709" s="72"/>
      <c r="AD709" s="72"/>
      <c r="AE709" s="72"/>
      <c r="AF709" s="72"/>
      <c r="AG709" s="72"/>
      <c r="AH709" s="72"/>
      <c r="AI709" s="72"/>
      <c r="AJ709" s="72"/>
      <c r="AK709" s="72"/>
      <c r="AL709" s="72"/>
      <c r="AM709" s="72"/>
      <c r="AN709" s="72"/>
    </row>
    <row r="710" spans="1:40" ht="13">
      <c r="A710" s="79"/>
      <c r="B710" s="79"/>
      <c r="C710" s="63"/>
      <c r="D710" s="63"/>
      <c r="E710" s="63"/>
      <c r="F710" s="63"/>
      <c r="G710" s="84"/>
      <c r="H710" s="63"/>
      <c r="J710" s="63"/>
      <c r="K710" s="63"/>
      <c r="L710" s="63"/>
      <c r="M710" s="63"/>
      <c r="N710" s="63"/>
      <c r="O710" s="63"/>
      <c r="P710" s="63"/>
      <c r="Q710" s="63"/>
      <c r="R710" s="63"/>
      <c r="S710" s="63"/>
      <c r="T710" s="63"/>
      <c r="U710" s="63"/>
      <c r="V710" s="63"/>
      <c r="W710" s="63"/>
      <c r="X710" s="63"/>
      <c r="Y710" s="63"/>
      <c r="Z710" s="63"/>
      <c r="AA710" s="72"/>
      <c r="AB710" s="72"/>
      <c r="AC710" s="72"/>
      <c r="AD710" s="72"/>
      <c r="AE710" s="72"/>
      <c r="AF710" s="72"/>
      <c r="AG710" s="72"/>
      <c r="AH710" s="72"/>
      <c r="AI710" s="72"/>
      <c r="AJ710" s="72"/>
      <c r="AK710" s="72"/>
      <c r="AL710" s="72"/>
      <c r="AM710" s="72"/>
      <c r="AN710" s="72"/>
    </row>
    <row r="711" spans="1:40" ht="13">
      <c r="A711" s="79"/>
      <c r="B711" s="79"/>
      <c r="C711" s="63"/>
      <c r="D711" s="63"/>
      <c r="E711" s="63"/>
      <c r="F711" s="63"/>
      <c r="G711" s="84"/>
      <c r="H711" s="63"/>
      <c r="J711" s="63"/>
      <c r="K711" s="63"/>
      <c r="L711" s="63"/>
      <c r="M711" s="63"/>
      <c r="N711" s="63"/>
      <c r="O711" s="63"/>
      <c r="P711" s="63"/>
      <c r="Q711" s="63"/>
      <c r="R711" s="63"/>
      <c r="S711" s="63"/>
      <c r="T711" s="63"/>
      <c r="U711" s="63"/>
      <c r="V711" s="63"/>
      <c r="W711" s="63"/>
      <c r="X711" s="63"/>
      <c r="Y711" s="63"/>
      <c r="Z711" s="63"/>
      <c r="AA711" s="72"/>
      <c r="AB711" s="72"/>
      <c r="AC711" s="72"/>
      <c r="AD711" s="72"/>
      <c r="AE711" s="72"/>
      <c r="AF711" s="72"/>
      <c r="AG711" s="72"/>
      <c r="AH711" s="72"/>
      <c r="AI711" s="72"/>
      <c r="AJ711" s="72"/>
      <c r="AK711" s="72"/>
      <c r="AL711" s="72"/>
      <c r="AM711" s="72"/>
      <c r="AN711" s="72"/>
    </row>
    <row r="712" spans="1:40" ht="13">
      <c r="A712" s="79"/>
      <c r="B712" s="79"/>
      <c r="C712" s="63"/>
      <c r="D712" s="63"/>
      <c r="E712" s="63"/>
      <c r="F712" s="63"/>
      <c r="G712" s="84"/>
      <c r="H712" s="63"/>
      <c r="J712" s="63"/>
      <c r="K712" s="63"/>
      <c r="L712" s="63"/>
      <c r="M712" s="63"/>
      <c r="N712" s="63"/>
      <c r="O712" s="63"/>
      <c r="P712" s="63"/>
      <c r="Q712" s="63"/>
      <c r="R712" s="63"/>
      <c r="S712" s="63"/>
      <c r="T712" s="63"/>
      <c r="U712" s="63"/>
      <c r="V712" s="63"/>
      <c r="W712" s="63"/>
      <c r="X712" s="63"/>
      <c r="Y712" s="63"/>
      <c r="Z712" s="63"/>
      <c r="AA712" s="72"/>
      <c r="AB712" s="72"/>
      <c r="AC712" s="72"/>
      <c r="AD712" s="72"/>
      <c r="AE712" s="72"/>
      <c r="AF712" s="72"/>
      <c r="AG712" s="72"/>
      <c r="AH712" s="72"/>
      <c r="AI712" s="72"/>
      <c r="AJ712" s="72"/>
      <c r="AK712" s="72"/>
      <c r="AL712" s="72"/>
      <c r="AM712" s="72"/>
      <c r="AN712" s="72"/>
    </row>
    <row r="713" spans="1:40" ht="13">
      <c r="A713" s="79"/>
      <c r="B713" s="79"/>
      <c r="C713" s="63"/>
      <c r="D713" s="63"/>
      <c r="E713" s="63"/>
      <c r="F713" s="63"/>
      <c r="G713" s="84"/>
      <c r="H713" s="63"/>
      <c r="J713" s="63"/>
      <c r="K713" s="63"/>
      <c r="L713" s="63"/>
      <c r="M713" s="63"/>
      <c r="N713" s="63"/>
      <c r="O713" s="63"/>
      <c r="P713" s="63"/>
      <c r="Q713" s="63"/>
      <c r="R713" s="63"/>
      <c r="S713" s="63"/>
      <c r="T713" s="63"/>
      <c r="U713" s="63"/>
      <c r="V713" s="63"/>
      <c r="W713" s="63"/>
      <c r="X713" s="63"/>
      <c r="Y713" s="63"/>
      <c r="Z713" s="63"/>
      <c r="AA713" s="72"/>
      <c r="AB713" s="72"/>
      <c r="AC713" s="72"/>
      <c r="AD713" s="72"/>
      <c r="AE713" s="72"/>
      <c r="AF713" s="72"/>
      <c r="AG713" s="72"/>
      <c r="AH713" s="72"/>
      <c r="AI713" s="72"/>
      <c r="AJ713" s="72"/>
      <c r="AK713" s="72"/>
      <c r="AL713" s="72"/>
      <c r="AM713" s="72"/>
      <c r="AN713" s="72"/>
    </row>
    <row r="714" spans="1:40" ht="13">
      <c r="A714" s="79"/>
      <c r="B714" s="79"/>
      <c r="C714" s="63"/>
      <c r="D714" s="63"/>
      <c r="E714" s="63"/>
      <c r="F714" s="63"/>
      <c r="G714" s="84"/>
      <c r="H714" s="63"/>
      <c r="J714" s="63"/>
      <c r="K714" s="63"/>
      <c r="L714" s="63"/>
      <c r="M714" s="63"/>
      <c r="N714" s="63"/>
      <c r="O714" s="63"/>
      <c r="P714" s="63"/>
      <c r="Q714" s="63"/>
      <c r="R714" s="63"/>
      <c r="S714" s="63"/>
      <c r="T714" s="63"/>
      <c r="U714" s="63"/>
      <c r="V714" s="63"/>
      <c r="W714" s="63"/>
      <c r="X714" s="63"/>
      <c r="Y714" s="63"/>
      <c r="Z714" s="63"/>
      <c r="AA714" s="72"/>
      <c r="AB714" s="72"/>
      <c r="AC714" s="72"/>
      <c r="AD714" s="72"/>
      <c r="AE714" s="72"/>
      <c r="AF714" s="72"/>
      <c r="AG714" s="72"/>
      <c r="AH714" s="72"/>
      <c r="AI714" s="72"/>
      <c r="AJ714" s="72"/>
      <c r="AK714" s="72"/>
      <c r="AL714" s="72"/>
      <c r="AM714" s="72"/>
      <c r="AN714" s="72"/>
    </row>
    <row r="715" spans="1:40" ht="13">
      <c r="A715" s="79"/>
      <c r="B715" s="79"/>
      <c r="C715" s="63"/>
      <c r="D715" s="63"/>
      <c r="E715" s="63"/>
      <c r="F715" s="63"/>
      <c r="G715" s="84"/>
      <c r="H715" s="63"/>
      <c r="J715" s="63"/>
      <c r="K715" s="63"/>
      <c r="L715" s="63"/>
      <c r="M715" s="63"/>
      <c r="N715" s="63"/>
      <c r="O715" s="63"/>
      <c r="P715" s="63"/>
      <c r="Q715" s="63"/>
      <c r="R715" s="63"/>
      <c r="S715" s="63"/>
      <c r="T715" s="63"/>
      <c r="U715" s="63"/>
      <c r="V715" s="63"/>
      <c r="W715" s="63"/>
      <c r="X715" s="63"/>
      <c r="Y715" s="63"/>
      <c r="Z715" s="63"/>
      <c r="AA715" s="72"/>
      <c r="AB715" s="72"/>
      <c r="AC715" s="72"/>
      <c r="AD715" s="72"/>
      <c r="AE715" s="72"/>
      <c r="AF715" s="72"/>
      <c r="AG715" s="72"/>
      <c r="AH715" s="72"/>
      <c r="AI715" s="72"/>
      <c r="AJ715" s="72"/>
      <c r="AK715" s="72"/>
      <c r="AL715" s="72"/>
      <c r="AM715" s="72"/>
      <c r="AN715" s="72"/>
    </row>
    <row r="716" spans="1:40" ht="13">
      <c r="A716" s="79"/>
      <c r="B716" s="79"/>
      <c r="C716" s="63"/>
      <c r="D716" s="63"/>
      <c r="E716" s="63"/>
      <c r="F716" s="63"/>
      <c r="G716" s="84"/>
      <c r="H716" s="63"/>
      <c r="J716" s="63"/>
      <c r="K716" s="63"/>
      <c r="L716" s="63"/>
      <c r="M716" s="63"/>
      <c r="N716" s="63"/>
      <c r="O716" s="63"/>
      <c r="P716" s="63"/>
      <c r="Q716" s="63"/>
      <c r="R716" s="63"/>
      <c r="S716" s="63"/>
      <c r="T716" s="63"/>
      <c r="U716" s="63"/>
      <c r="V716" s="63"/>
      <c r="W716" s="63"/>
      <c r="X716" s="63"/>
      <c r="Y716" s="63"/>
      <c r="Z716" s="63"/>
      <c r="AA716" s="72"/>
      <c r="AB716" s="72"/>
      <c r="AC716" s="72"/>
      <c r="AD716" s="72"/>
      <c r="AE716" s="72"/>
      <c r="AF716" s="72"/>
      <c r="AG716" s="72"/>
      <c r="AH716" s="72"/>
      <c r="AI716" s="72"/>
      <c r="AJ716" s="72"/>
      <c r="AK716" s="72"/>
      <c r="AL716" s="72"/>
      <c r="AM716" s="72"/>
      <c r="AN716" s="72"/>
    </row>
    <row r="717" spans="1:40" ht="13">
      <c r="A717" s="79"/>
      <c r="B717" s="79"/>
      <c r="C717" s="63"/>
      <c r="D717" s="63"/>
      <c r="E717" s="63"/>
      <c r="F717" s="63"/>
      <c r="G717" s="84"/>
      <c r="H717" s="63"/>
      <c r="J717" s="63"/>
      <c r="K717" s="63"/>
      <c r="L717" s="63"/>
      <c r="M717" s="63"/>
      <c r="N717" s="63"/>
      <c r="O717" s="63"/>
      <c r="P717" s="63"/>
      <c r="Q717" s="63"/>
      <c r="R717" s="63"/>
      <c r="S717" s="63"/>
      <c r="T717" s="63"/>
      <c r="U717" s="63"/>
      <c r="V717" s="63"/>
      <c r="W717" s="63"/>
      <c r="X717" s="63"/>
      <c r="Y717" s="63"/>
      <c r="Z717" s="63"/>
      <c r="AA717" s="72"/>
      <c r="AB717" s="72"/>
      <c r="AC717" s="72"/>
      <c r="AD717" s="72"/>
      <c r="AE717" s="72"/>
      <c r="AF717" s="72"/>
      <c r="AG717" s="72"/>
      <c r="AH717" s="72"/>
      <c r="AI717" s="72"/>
      <c r="AJ717" s="72"/>
      <c r="AK717" s="72"/>
      <c r="AL717" s="72"/>
      <c r="AM717" s="72"/>
      <c r="AN717" s="72"/>
    </row>
    <row r="718" spans="1:40" ht="13">
      <c r="A718" s="79"/>
      <c r="B718" s="79"/>
      <c r="C718" s="63"/>
      <c r="D718" s="63"/>
      <c r="E718" s="63"/>
      <c r="F718" s="63"/>
      <c r="G718" s="84"/>
      <c r="H718" s="63"/>
      <c r="J718" s="63"/>
      <c r="K718" s="63"/>
      <c r="L718" s="63"/>
      <c r="M718" s="63"/>
      <c r="N718" s="63"/>
      <c r="O718" s="63"/>
      <c r="P718" s="63"/>
      <c r="Q718" s="63"/>
      <c r="R718" s="63"/>
      <c r="S718" s="63"/>
      <c r="T718" s="63"/>
      <c r="U718" s="63"/>
      <c r="V718" s="63"/>
      <c r="W718" s="63"/>
      <c r="X718" s="63"/>
      <c r="Y718" s="63"/>
      <c r="Z718" s="63"/>
      <c r="AA718" s="72"/>
      <c r="AB718" s="72"/>
      <c r="AC718" s="72"/>
      <c r="AD718" s="72"/>
      <c r="AE718" s="72"/>
      <c r="AF718" s="72"/>
      <c r="AG718" s="72"/>
      <c r="AH718" s="72"/>
      <c r="AI718" s="72"/>
      <c r="AJ718" s="72"/>
      <c r="AK718" s="72"/>
      <c r="AL718" s="72"/>
      <c r="AM718" s="72"/>
      <c r="AN718" s="72"/>
    </row>
    <row r="719" spans="1:40" ht="13">
      <c r="A719" s="79"/>
      <c r="B719" s="79"/>
      <c r="C719" s="63"/>
      <c r="D719" s="63"/>
      <c r="E719" s="63"/>
      <c r="F719" s="63"/>
      <c r="G719" s="84"/>
      <c r="H719" s="63"/>
      <c r="J719" s="63"/>
      <c r="K719" s="63"/>
      <c r="L719" s="63"/>
      <c r="M719" s="63"/>
      <c r="N719" s="63"/>
      <c r="O719" s="63"/>
      <c r="P719" s="63"/>
      <c r="Q719" s="63"/>
      <c r="R719" s="63"/>
      <c r="S719" s="63"/>
      <c r="T719" s="63"/>
      <c r="U719" s="63"/>
      <c r="V719" s="63"/>
      <c r="W719" s="63"/>
      <c r="X719" s="63"/>
      <c r="Y719" s="63"/>
      <c r="Z719" s="63"/>
      <c r="AA719" s="72"/>
      <c r="AB719" s="72"/>
      <c r="AC719" s="72"/>
      <c r="AD719" s="72"/>
      <c r="AE719" s="72"/>
      <c r="AF719" s="72"/>
      <c r="AG719" s="72"/>
      <c r="AH719" s="72"/>
      <c r="AI719" s="72"/>
      <c r="AJ719" s="72"/>
      <c r="AK719" s="72"/>
      <c r="AL719" s="72"/>
      <c r="AM719" s="72"/>
      <c r="AN719" s="72"/>
    </row>
    <row r="720" spans="1:40" ht="13">
      <c r="A720" s="79"/>
      <c r="B720" s="79"/>
      <c r="C720" s="63"/>
      <c r="D720" s="63"/>
      <c r="E720" s="63"/>
      <c r="F720" s="63"/>
      <c r="G720" s="84"/>
      <c r="H720" s="63"/>
      <c r="J720" s="63"/>
      <c r="K720" s="63"/>
      <c r="L720" s="63"/>
      <c r="M720" s="63"/>
      <c r="N720" s="63"/>
      <c r="O720" s="63"/>
      <c r="P720" s="63"/>
      <c r="Q720" s="63"/>
      <c r="R720" s="63"/>
      <c r="S720" s="63"/>
      <c r="T720" s="63"/>
      <c r="U720" s="63"/>
      <c r="V720" s="63"/>
      <c r="W720" s="63"/>
      <c r="X720" s="63"/>
      <c r="Y720" s="63"/>
      <c r="Z720" s="63"/>
      <c r="AA720" s="72"/>
      <c r="AB720" s="72"/>
      <c r="AC720" s="72"/>
      <c r="AD720" s="72"/>
      <c r="AE720" s="72"/>
      <c r="AF720" s="72"/>
      <c r="AG720" s="72"/>
      <c r="AH720" s="72"/>
      <c r="AI720" s="72"/>
      <c r="AJ720" s="72"/>
      <c r="AK720" s="72"/>
      <c r="AL720" s="72"/>
      <c r="AM720" s="72"/>
      <c r="AN720" s="72"/>
    </row>
    <row r="721" spans="1:40" ht="13">
      <c r="A721" s="79"/>
      <c r="B721" s="79"/>
      <c r="C721" s="63"/>
      <c r="D721" s="63"/>
      <c r="E721" s="63"/>
      <c r="F721" s="63"/>
      <c r="G721" s="84"/>
      <c r="H721" s="63"/>
      <c r="J721" s="63"/>
      <c r="K721" s="63"/>
      <c r="L721" s="63"/>
      <c r="M721" s="63"/>
      <c r="N721" s="63"/>
      <c r="O721" s="63"/>
      <c r="P721" s="63"/>
      <c r="Q721" s="63"/>
      <c r="R721" s="63"/>
      <c r="S721" s="63"/>
      <c r="T721" s="63"/>
      <c r="U721" s="63"/>
      <c r="V721" s="63"/>
      <c r="W721" s="63"/>
      <c r="X721" s="63"/>
      <c r="Y721" s="63"/>
      <c r="Z721" s="63"/>
      <c r="AA721" s="72"/>
      <c r="AB721" s="72"/>
      <c r="AC721" s="72"/>
      <c r="AD721" s="72"/>
      <c r="AE721" s="72"/>
      <c r="AF721" s="72"/>
      <c r="AG721" s="72"/>
      <c r="AH721" s="72"/>
      <c r="AI721" s="72"/>
      <c r="AJ721" s="72"/>
      <c r="AK721" s="72"/>
      <c r="AL721" s="72"/>
      <c r="AM721" s="72"/>
      <c r="AN721" s="72"/>
    </row>
    <row r="722" spans="1:40" ht="13">
      <c r="A722" s="79"/>
      <c r="B722" s="79"/>
      <c r="C722" s="63"/>
      <c r="D722" s="63"/>
      <c r="E722" s="63"/>
      <c r="F722" s="63"/>
      <c r="G722" s="84"/>
      <c r="H722" s="63"/>
      <c r="J722" s="63"/>
      <c r="K722" s="63"/>
      <c r="L722" s="63"/>
      <c r="M722" s="63"/>
      <c r="N722" s="63"/>
      <c r="O722" s="63"/>
      <c r="P722" s="63"/>
      <c r="Q722" s="63"/>
      <c r="R722" s="63"/>
      <c r="S722" s="63"/>
      <c r="T722" s="63"/>
      <c r="U722" s="63"/>
      <c r="V722" s="63"/>
      <c r="W722" s="63"/>
      <c r="X722" s="63"/>
      <c r="Y722" s="63"/>
      <c r="Z722" s="63"/>
      <c r="AA722" s="72"/>
      <c r="AB722" s="72"/>
      <c r="AC722" s="72"/>
      <c r="AD722" s="72"/>
      <c r="AE722" s="72"/>
      <c r="AF722" s="72"/>
      <c r="AG722" s="72"/>
      <c r="AH722" s="72"/>
      <c r="AI722" s="72"/>
      <c r="AJ722" s="72"/>
      <c r="AK722" s="72"/>
      <c r="AL722" s="72"/>
      <c r="AM722" s="72"/>
      <c r="AN722" s="72"/>
    </row>
    <row r="723" spans="1:40" ht="13">
      <c r="A723" s="79"/>
      <c r="B723" s="79"/>
      <c r="C723" s="63"/>
      <c r="D723" s="63"/>
      <c r="E723" s="63"/>
      <c r="F723" s="63"/>
      <c r="G723" s="84"/>
      <c r="H723" s="63"/>
      <c r="J723" s="63"/>
      <c r="K723" s="63"/>
      <c r="L723" s="63"/>
      <c r="M723" s="63"/>
      <c r="N723" s="63"/>
      <c r="O723" s="63"/>
      <c r="P723" s="63"/>
      <c r="Q723" s="63"/>
      <c r="R723" s="63"/>
      <c r="S723" s="63"/>
      <c r="T723" s="63"/>
      <c r="U723" s="63"/>
      <c r="V723" s="63"/>
      <c r="W723" s="63"/>
      <c r="X723" s="63"/>
      <c r="Y723" s="63"/>
      <c r="Z723" s="63"/>
      <c r="AA723" s="72"/>
      <c r="AB723" s="72"/>
      <c r="AC723" s="72"/>
      <c r="AD723" s="72"/>
      <c r="AE723" s="72"/>
      <c r="AF723" s="72"/>
      <c r="AG723" s="72"/>
      <c r="AH723" s="72"/>
      <c r="AI723" s="72"/>
      <c r="AJ723" s="72"/>
      <c r="AK723" s="72"/>
      <c r="AL723" s="72"/>
      <c r="AM723" s="72"/>
      <c r="AN723" s="72"/>
    </row>
    <row r="724" spans="1:40" ht="13">
      <c r="A724" s="79"/>
      <c r="B724" s="79"/>
      <c r="C724" s="63"/>
      <c r="D724" s="63"/>
      <c r="E724" s="63"/>
      <c r="F724" s="63"/>
      <c r="G724" s="84"/>
      <c r="H724" s="63"/>
      <c r="J724" s="63"/>
      <c r="K724" s="63"/>
      <c r="L724" s="63"/>
      <c r="M724" s="63"/>
      <c r="N724" s="63"/>
      <c r="O724" s="63"/>
      <c r="P724" s="63"/>
      <c r="Q724" s="63"/>
      <c r="R724" s="63"/>
      <c r="S724" s="63"/>
      <c r="T724" s="63"/>
      <c r="U724" s="63"/>
      <c r="V724" s="63"/>
      <c r="W724" s="63"/>
      <c r="X724" s="63"/>
      <c r="Y724" s="63"/>
      <c r="Z724" s="63"/>
      <c r="AA724" s="72"/>
      <c r="AB724" s="72"/>
      <c r="AC724" s="72"/>
      <c r="AD724" s="72"/>
      <c r="AE724" s="72"/>
      <c r="AF724" s="72"/>
      <c r="AG724" s="72"/>
      <c r="AH724" s="72"/>
      <c r="AI724" s="72"/>
      <c r="AJ724" s="72"/>
      <c r="AK724" s="72"/>
      <c r="AL724" s="72"/>
      <c r="AM724" s="72"/>
      <c r="AN724" s="72"/>
    </row>
    <row r="725" spans="1:40" ht="13">
      <c r="A725" s="79"/>
      <c r="B725" s="79"/>
      <c r="C725" s="63"/>
      <c r="D725" s="63"/>
      <c r="E725" s="63"/>
      <c r="F725" s="63"/>
      <c r="G725" s="84"/>
      <c r="H725" s="63"/>
      <c r="J725" s="63"/>
      <c r="K725" s="63"/>
      <c r="L725" s="63"/>
      <c r="M725" s="63"/>
      <c r="N725" s="63"/>
      <c r="O725" s="63"/>
      <c r="P725" s="63"/>
      <c r="Q725" s="63"/>
      <c r="R725" s="63"/>
      <c r="S725" s="63"/>
      <c r="T725" s="63"/>
      <c r="U725" s="63"/>
      <c r="V725" s="63"/>
      <c r="W725" s="63"/>
      <c r="X725" s="63"/>
      <c r="Y725" s="63"/>
      <c r="Z725" s="63"/>
      <c r="AA725" s="72"/>
      <c r="AB725" s="72"/>
      <c r="AC725" s="72"/>
      <c r="AD725" s="72"/>
      <c r="AE725" s="72"/>
      <c r="AF725" s="72"/>
      <c r="AG725" s="72"/>
      <c r="AH725" s="72"/>
      <c r="AI725" s="72"/>
      <c r="AJ725" s="72"/>
      <c r="AK725" s="72"/>
      <c r="AL725" s="72"/>
      <c r="AM725" s="72"/>
      <c r="AN725" s="72"/>
    </row>
    <row r="726" spans="1:40" ht="13">
      <c r="A726" s="79"/>
      <c r="B726" s="79"/>
      <c r="C726" s="63"/>
      <c r="D726" s="63"/>
      <c r="E726" s="63"/>
      <c r="F726" s="63"/>
      <c r="G726" s="84"/>
      <c r="H726" s="63"/>
      <c r="J726" s="63"/>
      <c r="K726" s="63"/>
      <c r="L726" s="63"/>
      <c r="M726" s="63"/>
      <c r="N726" s="63"/>
      <c r="O726" s="63"/>
      <c r="P726" s="63"/>
      <c r="Q726" s="63"/>
      <c r="R726" s="63"/>
      <c r="S726" s="63"/>
      <c r="T726" s="63"/>
      <c r="U726" s="63"/>
      <c r="V726" s="63"/>
      <c r="W726" s="63"/>
      <c r="X726" s="63"/>
      <c r="Y726" s="63"/>
      <c r="Z726" s="63"/>
      <c r="AA726" s="72"/>
      <c r="AB726" s="72"/>
      <c r="AC726" s="72"/>
      <c r="AD726" s="72"/>
      <c r="AE726" s="72"/>
      <c r="AF726" s="72"/>
      <c r="AG726" s="72"/>
      <c r="AH726" s="72"/>
      <c r="AI726" s="72"/>
      <c r="AJ726" s="72"/>
      <c r="AK726" s="72"/>
      <c r="AL726" s="72"/>
      <c r="AM726" s="72"/>
      <c r="AN726" s="72"/>
    </row>
    <row r="727" spans="1:40" ht="13">
      <c r="A727" s="79"/>
      <c r="B727" s="79"/>
      <c r="C727" s="63"/>
      <c r="D727" s="63"/>
      <c r="E727" s="63"/>
      <c r="F727" s="63"/>
      <c r="G727" s="84"/>
      <c r="H727" s="63"/>
      <c r="J727" s="63"/>
      <c r="K727" s="63"/>
      <c r="L727" s="63"/>
      <c r="M727" s="63"/>
      <c r="N727" s="63"/>
      <c r="O727" s="63"/>
      <c r="P727" s="63"/>
      <c r="Q727" s="63"/>
      <c r="R727" s="63"/>
      <c r="S727" s="63"/>
      <c r="T727" s="63"/>
      <c r="U727" s="63"/>
      <c r="V727" s="63"/>
      <c r="W727" s="63"/>
      <c r="X727" s="63"/>
      <c r="Y727" s="63"/>
      <c r="Z727" s="63"/>
      <c r="AA727" s="72"/>
      <c r="AB727" s="72"/>
      <c r="AC727" s="72"/>
      <c r="AD727" s="72"/>
      <c r="AE727" s="72"/>
      <c r="AF727" s="72"/>
      <c r="AG727" s="72"/>
      <c r="AH727" s="72"/>
      <c r="AI727" s="72"/>
      <c r="AJ727" s="72"/>
      <c r="AK727" s="72"/>
      <c r="AL727" s="72"/>
      <c r="AM727" s="72"/>
      <c r="AN727" s="72"/>
    </row>
    <row r="728" spans="1:40" ht="13">
      <c r="A728" s="79"/>
      <c r="B728" s="79"/>
      <c r="C728" s="63"/>
      <c r="D728" s="63"/>
      <c r="E728" s="63"/>
      <c r="F728" s="63"/>
      <c r="G728" s="84"/>
      <c r="H728" s="63"/>
      <c r="J728" s="63"/>
      <c r="K728" s="63"/>
      <c r="L728" s="63"/>
      <c r="M728" s="63"/>
      <c r="N728" s="63"/>
      <c r="O728" s="63"/>
      <c r="P728" s="63"/>
      <c r="Q728" s="63"/>
      <c r="R728" s="63"/>
      <c r="S728" s="63"/>
      <c r="T728" s="63"/>
      <c r="U728" s="63"/>
      <c r="V728" s="63"/>
      <c r="W728" s="63"/>
      <c r="X728" s="63"/>
      <c r="Y728" s="63"/>
      <c r="Z728" s="63"/>
      <c r="AA728" s="72"/>
      <c r="AB728" s="72"/>
      <c r="AC728" s="72"/>
      <c r="AD728" s="72"/>
      <c r="AE728" s="72"/>
      <c r="AF728" s="72"/>
      <c r="AG728" s="72"/>
      <c r="AH728" s="72"/>
      <c r="AI728" s="72"/>
      <c r="AJ728" s="72"/>
      <c r="AK728" s="72"/>
      <c r="AL728" s="72"/>
      <c r="AM728" s="72"/>
      <c r="AN728" s="72"/>
    </row>
    <row r="729" spans="1:40" ht="13">
      <c r="A729" s="79"/>
      <c r="B729" s="79"/>
      <c r="C729" s="63"/>
      <c r="D729" s="63"/>
      <c r="E729" s="63"/>
      <c r="F729" s="63"/>
      <c r="G729" s="84"/>
      <c r="H729" s="63"/>
      <c r="J729" s="63"/>
      <c r="K729" s="63"/>
      <c r="L729" s="63"/>
      <c r="M729" s="63"/>
      <c r="N729" s="63"/>
      <c r="O729" s="63"/>
      <c r="P729" s="63"/>
      <c r="Q729" s="63"/>
      <c r="R729" s="63"/>
      <c r="S729" s="63"/>
      <c r="T729" s="63"/>
      <c r="U729" s="63"/>
      <c r="V729" s="63"/>
      <c r="W729" s="63"/>
      <c r="X729" s="63"/>
      <c r="Y729" s="63"/>
      <c r="Z729" s="63"/>
      <c r="AA729" s="72"/>
      <c r="AB729" s="72"/>
      <c r="AC729" s="72"/>
      <c r="AD729" s="72"/>
      <c r="AE729" s="72"/>
      <c r="AF729" s="72"/>
      <c r="AG729" s="72"/>
      <c r="AH729" s="72"/>
      <c r="AI729" s="72"/>
      <c r="AJ729" s="72"/>
      <c r="AK729" s="72"/>
      <c r="AL729" s="72"/>
      <c r="AM729" s="72"/>
      <c r="AN729" s="72"/>
    </row>
    <row r="730" spans="1:40" ht="13">
      <c r="A730" s="79"/>
      <c r="B730" s="79"/>
      <c r="C730" s="63"/>
      <c r="D730" s="63"/>
      <c r="E730" s="63"/>
      <c r="F730" s="63"/>
      <c r="G730" s="84"/>
      <c r="H730" s="63"/>
      <c r="J730" s="63"/>
      <c r="K730" s="63"/>
      <c r="L730" s="63"/>
      <c r="M730" s="63"/>
      <c r="N730" s="63"/>
      <c r="O730" s="63"/>
      <c r="P730" s="63"/>
      <c r="Q730" s="63"/>
      <c r="R730" s="63"/>
      <c r="S730" s="63"/>
      <c r="T730" s="63"/>
      <c r="U730" s="63"/>
      <c r="V730" s="63"/>
      <c r="W730" s="63"/>
      <c r="X730" s="63"/>
      <c r="Y730" s="63"/>
      <c r="Z730" s="63"/>
      <c r="AA730" s="72"/>
      <c r="AB730" s="72"/>
      <c r="AC730" s="72"/>
      <c r="AD730" s="72"/>
      <c r="AE730" s="72"/>
      <c r="AF730" s="72"/>
      <c r="AG730" s="72"/>
      <c r="AH730" s="72"/>
      <c r="AI730" s="72"/>
      <c r="AJ730" s="72"/>
      <c r="AK730" s="72"/>
      <c r="AL730" s="72"/>
      <c r="AM730" s="72"/>
      <c r="AN730" s="72"/>
    </row>
    <row r="731" spans="1:40" ht="13">
      <c r="A731" s="79"/>
      <c r="B731" s="79"/>
      <c r="C731" s="63"/>
      <c r="D731" s="63"/>
      <c r="E731" s="63"/>
      <c r="F731" s="63"/>
      <c r="G731" s="84"/>
      <c r="H731" s="63"/>
      <c r="J731" s="63"/>
      <c r="K731" s="63"/>
      <c r="L731" s="63"/>
      <c r="M731" s="63"/>
      <c r="N731" s="63"/>
      <c r="O731" s="63"/>
      <c r="P731" s="63"/>
      <c r="Q731" s="63"/>
      <c r="R731" s="63"/>
      <c r="S731" s="63"/>
      <c r="T731" s="63"/>
      <c r="U731" s="63"/>
      <c r="V731" s="63"/>
      <c r="W731" s="63"/>
      <c r="X731" s="63"/>
      <c r="Y731" s="63"/>
      <c r="Z731" s="63"/>
      <c r="AA731" s="72"/>
      <c r="AB731" s="72"/>
      <c r="AC731" s="72"/>
      <c r="AD731" s="72"/>
      <c r="AE731" s="72"/>
      <c r="AF731" s="72"/>
      <c r="AG731" s="72"/>
      <c r="AH731" s="72"/>
      <c r="AI731" s="72"/>
      <c r="AJ731" s="72"/>
      <c r="AK731" s="72"/>
      <c r="AL731" s="72"/>
      <c r="AM731" s="72"/>
      <c r="AN731" s="72"/>
    </row>
    <row r="732" spans="1:40" ht="13">
      <c r="A732" s="79"/>
      <c r="B732" s="79"/>
      <c r="C732" s="63"/>
      <c r="D732" s="63"/>
      <c r="E732" s="63"/>
      <c r="F732" s="63"/>
      <c r="G732" s="84"/>
      <c r="H732" s="63"/>
      <c r="J732" s="63"/>
      <c r="K732" s="63"/>
      <c r="L732" s="63"/>
      <c r="M732" s="63"/>
      <c r="N732" s="63"/>
      <c r="O732" s="63"/>
      <c r="P732" s="63"/>
      <c r="Q732" s="63"/>
      <c r="R732" s="63"/>
      <c r="S732" s="63"/>
      <c r="T732" s="63"/>
      <c r="U732" s="63"/>
      <c r="V732" s="63"/>
      <c r="W732" s="63"/>
      <c r="X732" s="63"/>
      <c r="Y732" s="63"/>
      <c r="Z732" s="63"/>
      <c r="AA732" s="72"/>
      <c r="AB732" s="72"/>
      <c r="AC732" s="72"/>
      <c r="AD732" s="72"/>
      <c r="AE732" s="72"/>
      <c r="AF732" s="72"/>
      <c r="AG732" s="72"/>
      <c r="AH732" s="72"/>
      <c r="AI732" s="72"/>
      <c r="AJ732" s="72"/>
      <c r="AK732" s="72"/>
      <c r="AL732" s="72"/>
      <c r="AM732" s="72"/>
      <c r="AN732" s="72"/>
    </row>
    <row r="733" spans="1:40" ht="13">
      <c r="A733" s="79"/>
      <c r="B733" s="79"/>
      <c r="C733" s="63"/>
      <c r="D733" s="63"/>
      <c r="E733" s="63"/>
      <c r="F733" s="63"/>
      <c r="G733" s="84"/>
      <c r="H733" s="63"/>
      <c r="J733" s="63"/>
      <c r="K733" s="63"/>
      <c r="L733" s="63"/>
      <c r="M733" s="63"/>
      <c r="N733" s="63"/>
      <c r="O733" s="63"/>
      <c r="P733" s="63"/>
      <c r="Q733" s="63"/>
      <c r="R733" s="63"/>
      <c r="S733" s="63"/>
      <c r="T733" s="63"/>
      <c r="U733" s="63"/>
      <c r="V733" s="63"/>
      <c r="W733" s="63"/>
      <c r="X733" s="63"/>
      <c r="Y733" s="63"/>
      <c r="Z733" s="63"/>
      <c r="AA733" s="72"/>
      <c r="AB733" s="72"/>
      <c r="AC733" s="72"/>
      <c r="AD733" s="72"/>
      <c r="AE733" s="72"/>
      <c r="AF733" s="72"/>
      <c r="AG733" s="72"/>
      <c r="AH733" s="72"/>
      <c r="AI733" s="72"/>
      <c r="AJ733" s="72"/>
      <c r="AK733" s="72"/>
      <c r="AL733" s="72"/>
      <c r="AM733" s="72"/>
      <c r="AN733" s="72"/>
    </row>
    <row r="734" spans="1:40" ht="13">
      <c r="A734" s="79"/>
      <c r="B734" s="79"/>
      <c r="C734" s="63"/>
      <c r="D734" s="63"/>
      <c r="E734" s="63"/>
      <c r="F734" s="63"/>
      <c r="G734" s="84"/>
      <c r="H734" s="63"/>
      <c r="J734" s="63"/>
      <c r="K734" s="63"/>
      <c r="L734" s="63"/>
      <c r="M734" s="63"/>
      <c r="N734" s="63"/>
      <c r="O734" s="63"/>
      <c r="P734" s="63"/>
      <c r="Q734" s="63"/>
      <c r="R734" s="63"/>
      <c r="S734" s="63"/>
      <c r="T734" s="63"/>
      <c r="U734" s="63"/>
      <c r="V734" s="63"/>
      <c r="W734" s="63"/>
      <c r="X734" s="63"/>
      <c r="Y734" s="63"/>
      <c r="Z734" s="63"/>
      <c r="AA734" s="72"/>
      <c r="AB734" s="72"/>
      <c r="AC734" s="72"/>
      <c r="AD734" s="72"/>
      <c r="AE734" s="72"/>
      <c r="AF734" s="72"/>
      <c r="AG734" s="72"/>
      <c r="AH734" s="72"/>
      <c r="AI734" s="72"/>
      <c r="AJ734" s="72"/>
      <c r="AK734" s="72"/>
      <c r="AL734" s="72"/>
      <c r="AM734" s="72"/>
      <c r="AN734" s="72"/>
    </row>
    <row r="735" spans="1:40" ht="13">
      <c r="A735" s="79"/>
      <c r="B735" s="79"/>
      <c r="C735" s="63"/>
      <c r="D735" s="63"/>
      <c r="E735" s="63"/>
      <c r="F735" s="63"/>
      <c r="G735" s="84"/>
      <c r="H735" s="63"/>
      <c r="J735" s="63"/>
      <c r="K735" s="63"/>
      <c r="L735" s="63"/>
      <c r="M735" s="63"/>
      <c r="N735" s="63"/>
      <c r="O735" s="63"/>
      <c r="P735" s="63"/>
      <c r="Q735" s="63"/>
      <c r="R735" s="63"/>
      <c r="S735" s="63"/>
      <c r="T735" s="63"/>
      <c r="U735" s="63"/>
      <c r="V735" s="63"/>
      <c r="W735" s="63"/>
      <c r="X735" s="63"/>
      <c r="Y735" s="63"/>
      <c r="Z735" s="63"/>
      <c r="AA735" s="72"/>
      <c r="AB735" s="72"/>
      <c r="AC735" s="72"/>
      <c r="AD735" s="72"/>
      <c r="AE735" s="72"/>
      <c r="AF735" s="72"/>
      <c r="AG735" s="72"/>
      <c r="AH735" s="72"/>
      <c r="AI735" s="72"/>
      <c r="AJ735" s="72"/>
      <c r="AK735" s="72"/>
      <c r="AL735" s="72"/>
      <c r="AM735" s="72"/>
      <c r="AN735" s="72"/>
    </row>
    <row r="736" spans="1:40" ht="13">
      <c r="A736" s="79"/>
      <c r="B736" s="79"/>
      <c r="C736" s="63"/>
      <c r="D736" s="63"/>
      <c r="E736" s="63"/>
      <c r="F736" s="63"/>
      <c r="G736" s="84"/>
      <c r="H736" s="63"/>
      <c r="J736" s="63"/>
      <c r="K736" s="63"/>
      <c r="L736" s="63"/>
      <c r="M736" s="63"/>
      <c r="N736" s="63"/>
      <c r="O736" s="63"/>
      <c r="P736" s="63"/>
      <c r="Q736" s="63"/>
      <c r="R736" s="63"/>
      <c r="S736" s="63"/>
      <c r="T736" s="63"/>
      <c r="U736" s="63"/>
      <c r="V736" s="63"/>
      <c r="W736" s="63"/>
      <c r="X736" s="63"/>
      <c r="Y736" s="63"/>
      <c r="Z736" s="63"/>
      <c r="AA736" s="72"/>
      <c r="AB736" s="72"/>
      <c r="AC736" s="72"/>
      <c r="AD736" s="72"/>
      <c r="AE736" s="72"/>
      <c r="AF736" s="72"/>
      <c r="AG736" s="72"/>
      <c r="AH736" s="72"/>
      <c r="AI736" s="72"/>
      <c r="AJ736" s="72"/>
      <c r="AK736" s="72"/>
      <c r="AL736" s="72"/>
      <c r="AM736" s="72"/>
      <c r="AN736" s="72"/>
    </row>
    <row r="737" spans="1:40" ht="13">
      <c r="A737" s="79"/>
      <c r="B737" s="79"/>
      <c r="C737" s="63"/>
      <c r="D737" s="63"/>
      <c r="E737" s="63"/>
      <c r="F737" s="63"/>
      <c r="G737" s="84"/>
      <c r="H737" s="63"/>
      <c r="J737" s="63"/>
      <c r="K737" s="63"/>
      <c r="L737" s="63"/>
      <c r="M737" s="63"/>
      <c r="N737" s="63"/>
      <c r="O737" s="63"/>
      <c r="P737" s="63"/>
      <c r="Q737" s="63"/>
      <c r="R737" s="63"/>
      <c r="S737" s="63"/>
      <c r="T737" s="63"/>
      <c r="U737" s="63"/>
      <c r="V737" s="63"/>
      <c r="W737" s="63"/>
      <c r="X737" s="63"/>
      <c r="Y737" s="63"/>
      <c r="Z737" s="63"/>
      <c r="AA737" s="72"/>
      <c r="AB737" s="72"/>
      <c r="AC737" s="72"/>
      <c r="AD737" s="72"/>
      <c r="AE737" s="72"/>
      <c r="AF737" s="72"/>
      <c r="AG737" s="72"/>
      <c r="AH737" s="72"/>
      <c r="AI737" s="72"/>
      <c r="AJ737" s="72"/>
      <c r="AK737" s="72"/>
      <c r="AL737" s="72"/>
      <c r="AM737" s="72"/>
      <c r="AN737" s="72"/>
    </row>
    <row r="738" spans="1:40" ht="13">
      <c r="A738" s="79"/>
      <c r="B738" s="79"/>
      <c r="C738" s="63"/>
      <c r="D738" s="63"/>
      <c r="E738" s="63"/>
      <c r="F738" s="63"/>
      <c r="G738" s="84"/>
      <c r="H738" s="63"/>
      <c r="J738" s="63"/>
      <c r="K738" s="63"/>
      <c r="L738" s="63"/>
      <c r="M738" s="63"/>
      <c r="N738" s="63"/>
      <c r="O738" s="63"/>
      <c r="P738" s="63"/>
      <c r="Q738" s="63"/>
      <c r="R738" s="63"/>
      <c r="S738" s="63"/>
      <c r="T738" s="63"/>
      <c r="U738" s="63"/>
      <c r="V738" s="63"/>
      <c r="W738" s="63"/>
      <c r="X738" s="63"/>
      <c r="Y738" s="63"/>
      <c r="Z738" s="63"/>
      <c r="AA738" s="72"/>
      <c r="AB738" s="72"/>
      <c r="AC738" s="72"/>
      <c r="AD738" s="72"/>
      <c r="AE738" s="72"/>
      <c r="AF738" s="72"/>
      <c r="AG738" s="72"/>
      <c r="AH738" s="72"/>
      <c r="AI738" s="72"/>
      <c r="AJ738" s="72"/>
      <c r="AK738" s="72"/>
      <c r="AL738" s="72"/>
      <c r="AM738" s="72"/>
      <c r="AN738" s="72"/>
    </row>
    <row r="739" spans="1:40" ht="13">
      <c r="A739" s="79"/>
      <c r="B739" s="79"/>
      <c r="C739" s="63"/>
      <c r="D739" s="63"/>
      <c r="E739" s="63"/>
      <c r="F739" s="63"/>
      <c r="G739" s="84"/>
      <c r="H739" s="63"/>
      <c r="J739" s="63"/>
      <c r="K739" s="63"/>
      <c r="L739" s="63"/>
      <c r="M739" s="63"/>
      <c r="N739" s="63"/>
      <c r="O739" s="63"/>
      <c r="P739" s="63"/>
      <c r="Q739" s="63"/>
      <c r="R739" s="63"/>
      <c r="S739" s="63"/>
      <c r="T739" s="63"/>
      <c r="U739" s="63"/>
      <c r="V739" s="63"/>
      <c r="W739" s="63"/>
      <c r="X739" s="63"/>
      <c r="Y739" s="63"/>
      <c r="Z739" s="63"/>
      <c r="AA739" s="72"/>
      <c r="AB739" s="72"/>
      <c r="AC739" s="72"/>
      <c r="AD739" s="72"/>
      <c r="AE739" s="72"/>
      <c r="AF739" s="72"/>
      <c r="AG739" s="72"/>
      <c r="AH739" s="72"/>
      <c r="AI739" s="72"/>
      <c r="AJ739" s="72"/>
      <c r="AK739" s="72"/>
      <c r="AL739" s="72"/>
      <c r="AM739" s="72"/>
      <c r="AN739" s="72"/>
    </row>
    <row r="740" spans="1:40" ht="13">
      <c r="A740" s="79"/>
      <c r="B740" s="79"/>
      <c r="C740" s="63"/>
      <c r="D740" s="63"/>
      <c r="E740" s="63"/>
      <c r="F740" s="63"/>
      <c r="G740" s="84"/>
      <c r="H740" s="63"/>
      <c r="J740" s="63"/>
      <c r="K740" s="63"/>
      <c r="L740" s="63"/>
      <c r="M740" s="63"/>
      <c r="N740" s="63"/>
      <c r="O740" s="63"/>
      <c r="P740" s="63"/>
      <c r="Q740" s="63"/>
      <c r="R740" s="63"/>
      <c r="S740" s="63"/>
      <c r="T740" s="63"/>
      <c r="U740" s="63"/>
      <c r="V740" s="63"/>
      <c r="W740" s="63"/>
      <c r="X740" s="63"/>
      <c r="Y740" s="63"/>
      <c r="Z740" s="63"/>
      <c r="AA740" s="72"/>
      <c r="AB740" s="72"/>
      <c r="AC740" s="72"/>
      <c r="AD740" s="72"/>
      <c r="AE740" s="72"/>
      <c r="AF740" s="72"/>
      <c r="AG740" s="72"/>
      <c r="AH740" s="72"/>
      <c r="AI740" s="72"/>
      <c r="AJ740" s="72"/>
      <c r="AK740" s="72"/>
      <c r="AL740" s="72"/>
      <c r="AM740" s="72"/>
      <c r="AN740" s="72"/>
    </row>
    <row r="741" spans="1:40" ht="13">
      <c r="A741" s="79"/>
      <c r="B741" s="79"/>
      <c r="C741" s="63"/>
      <c r="D741" s="63"/>
      <c r="E741" s="63"/>
      <c r="F741" s="63"/>
      <c r="G741" s="84"/>
      <c r="H741" s="63"/>
      <c r="J741" s="63"/>
      <c r="K741" s="63"/>
      <c r="L741" s="63"/>
      <c r="M741" s="63"/>
      <c r="N741" s="63"/>
      <c r="O741" s="63"/>
      <c r="P741" s="63"/>
      <c r="Q741" s="63"/>
      <c r="R741" s="63"/>
      <c r="S741" s="63"/>
      <c r="T741" s="63"/>
      <c r="U741" s="63"/>
      <c r="V741" s="63"/>
      <c r="W741" s="63"/>
      <c r="X741" s="63"/>
      <c r="Y741" s="63"/>
      <c r="Z741" s="63"/>
      <c r="AA741" s="72"/>
      <c r="AB741" s="72"/>
      <c r="AC741" s="72"/>
      <c r="AD741" s="72"/>
      <c r="AE741" s="72"/>
      <c r="AF741" s="72"/>
      <c r="AG741" s="72"/>
      <c r="AH741" s="72"/>
      <c r="AI741" s="72"/>
      <c r="AJ741" s="72"/>
      <c r="AK741" s="72"/>
      <c r="AL741" s="72"/>
      <c r="AM741" s="72"/>
      <c r="AN741" s="72"/>
    </row>
    <row r="742" spans="1:40" ht="13">
      <c r="A742" s="79"/>
      <c r="B742" s="79"/>
      <c r="C742" s="63"/>
      <c r="D742" s="63"/>
      <c r="E742" s="63"/>
      <c r="F742" s="63"/>
      <c r="G742" s="84"/>
      <c r="H742" s="63"/>
      <c r="J742" s="63"/>
      <c r="K742" s="63"/>
      <c r="L742" s="63"/>
      <c r="M742" s="63"/>
      <c r="N742" s="63"/>
      <c r="O742" s="63"/>
      <c r="P742" s="63"/>
      <c r="Q742" s="63"/>
      <c r="R742" s="63"/>
      <c r="S742" s="63"/>
      <c r="T742" s="63"/>
      <c r="U742" s="63"/>
      <c r="V742" s="63"/>
      <c r="W742" s="63"/>
      <c r="X742" s="63"/>
      <c r="Y742" s="63"/>
      <c r="Z742" s="63"/>
      <c r="AA742" s="72"/>
      <c r="AB742" s="72"/>
      <c r="AC742" s="72"/>
      <c r="AD742" s="72"/>
      <c r="AE742" s="72"/>
      <c r="AF742" s="72"/>
      <c r="AG742" s="72"/>
      <c r="AH742" s="72"/>
      <c r="AI742" s="72"/>
      <c r="AJ742" s="72"/>
      <c r="AK742" s="72"/>
      <c r="AL742" s="72"/>
      <c r="AM742" s="72"/>
      <c r="AN742" s="72"/>
    </row>
    <row r="743" spans="1:40" ht="13">
      <c r="A743" s="79"/>
      <c r="B743" s="79"/>
      <c r="C743" s="63"/>
      <c r="D743" s="63"/>
      <c r="E743" s="63"/>
      <c r="F743" s="63"/>
      <c r="G743" s="84"/>
      <c r="H743" s="63"/>
      <c r="J743" s="63"/>
      <c r="K743" s="63"/>
      <c r="L743" s="63"/>
      <c r="M743" s="63"/>
      <c r="N743" s="63"/>
      <c r="O743" s="63"/>
      <c r="P743" s="63"/>
      <c r="Q743" s="63"/>
      <c r="R743" s="63"/>
      <c r="S743" s="63"/>
      <c r="T743" s="63"/>
      <c r="U743" s="63"/>
      <c r="V743" s="63"/>
      <c r="W743" s="63"/>
      <c r="X743" s="63"/>
      <c r="Y743" s="63"/>
      <c r="Z743" s="63"/>
      <c r="AA743" s="72"/>
      <c r="AB743" s="72"/>
      <c r="AC743" s="72"/>
      <c r="AD743" s="72"/>
      <c r="AE743" s="72"/>
      <c r="AF743" s="72"/>
      <c r="AG743" s="72"/>
      <c r="AH743" s="72"/>
      <c r="AI743" s="72"/>
      <c r="AJ743" s="72"/>
      <c r="AK743" s="72"/>
      <c r="AL743" s="72"/>
      <c r="AM743" s="72"/>
      <c r="AN743" s="72"/>
    </row>
    <row r="744" spans="1:40" ht="13">
      <c r="A744" s="79"/>
      <c r="B744" s="79"/>
      <c r="C744" s="63"/>
      <c r="D744" s="63"/>
      <c r="E744" s="63"/>
      <c r="F744" s="63"/>
      <c r="G744" s="84"/>
      <c r="H744" s="63"/>
      <c r="J744" s="63"/>
      <c r="K744" s="63"/>
      <c r="L744" s="63"/>
      <c r="M744" s="63"/>
      <c r="N744" s="63"/>
      <c r="O744" s="63"/>
      <c r="P744" s="63"/>
      <c r="Q744" s="63"/>
      <c r="R744" s="63"/>
      <c r="S744" s="63"/>
      <c r="T744" s="63"/>
      <c r="U744" s="63"/>
      <c r="V744" s="63"/>
      <c r="W744" s="63"/>
      <c r="X744" s="63"/>
      <c r="Y744" s="63"/>
      <c r="Z744" s="63"/>
      <c r="AA744" s="72"/>
      <c r="AB744" s="72"/>
      <c r="AC744" s="72"/>
      <c r="AD744" s="72"/>
      <c r="AE744" s="72"/>
      <c r="AF744" s="72"/>
      <c r="AG744" s="72"/>
      <c r="AH744" s="72"/>
      <c r="AI744" s="72"/>
      <c r="AJ744" s="72"/>
      <c r="AK744" s="72"/>
      <c r="AL744" s="72"/>
      <c r="AM744" s="72"/>
      <c r="AN744" s="72"/>
    </row>
    <row r="745" spans="1:40" ht="13">
      <c r="A745" s="79"/>
      <c r="B745" s="79"/>
      <c r="C745" s="63"/>
      <c r="D745" s="63"/>
      <c r="E745" s="63"/>
      <c r="F745" s="63"/>
      <c r="G745" s="84"/>
      <c r="H745" s="63"/>
      <c r="J745" s="63"/>
      <c r="K745" s="63"/>
      <c r="L745" s="63"/>
      <c r="M745" s="63"/>
      <c r="N745" s="63"/>
      <c r="O745" s="63"/>
      <c r="P745" s="63"/>
      <c r="Q745" s="63"/>
      <c r="R745" s="63"/>
      <c r="S745" s="63"/>
      <c r="T745" s="63"/>
      <c r="U745" s="63"/>
      <c r="V745" s="63"/>
      <c r="W745" s="63"/>
      <c r="X745" s="63"/>
      <c r="Y745" s="63"/>
      <c r="Z745" s="63"/>
      <c r="AA745" s="72"/>
      <c r="AB745" s="72"/>
      <c r="AC745" s="72"/>
      <c r="AD745" s="72"/>
      <c r="AE745" s="72"/>
      <c r="AF745" s="72"/>
      <c r="AG745" s="72"/>
      <c r="AH745" s="72"/>
      <c r="AI745" s="72"/>
      <c r="AJ745" s="72"/>
      <c r="AK745" s="72"/>
      <c r="AL745" s="72"/>
      <c r="AM745" s="72"/>
      <c r="AN745" s="72"/>
    </row>
    <row r="746" spans="1:40" ht="13">
      <c r="A746" s="79"/>
      <c r="B746" s="79"/>
      <c r="C746" s="63"/>
      <c r="D746" s="63"/>
      <c r="E746" s="63"/>
      <c r="F746" s="63"/>
      <c r="G746" s="84"/>
      <c r="H746" s="63"/>
      <c r="J746" s="63"/>
      <c r="K746" s="63"/>
      <c r="L746" s="63"/>
      <c r="M746" s="63"/>
      <c r="N746" s="63"/>
      <c r="O746" s="63"/>
      <c r="P746" s="63"/>
      <c r="Q746" s="63"/>
      <c r="R746" s="63"/>
      <c r="S746" s="63"/>
      <c r="T746" s="63"/>
      <c r="U746" s="63"/>
      <c r="V746" s="63"/>
      <c r="W746" s="63"/>
      <c r="X746" s="63"/>
      <c r="Y746" s="63"/>
      <c r="Z746" s="63"/>
      <c r="AA746" s="72"/>
      <c r="AB746" s="72"/>
      <c r="AC746" s="72"/>
      <c r="AD746" s="72"/>
      <c r="AE746" s="72"/>
      <c r="AF746" s="72"/>
      <c r="AG746" s="72"/>
      <c r="AH746" s="72"/>
      <c r="AI746" s="72"/>
      <c r="AJ746" s="72"/>
      <c r="AK746" s="72"/>
      <c r="AL746" s="72"/>
      <c r="AM746" s="72"/>
      <c r="AN746" s="72"/>
    </row>
    <row r="747" spans="1:40" ht="13">
      <c r="A747" s="79"/>
      <c r="B747" s="79"/>
      <c r="C747" s="63"/>
      <c r="D747" s="63"/>
      <c r="E747" s="63"/>
      <c r="F747" s="63"/>
      <c r="G747" s="84"/>
      <c r="H747" s="63"/>
      <c r="J747" s="63"/>
      <c r="K747" s="63"/>
      <c r="L747" s="63"/>
      <c r="M747" s="63"/>
      <c r="N747" s="63"/>
      <c r="O747" s="63"/>
      <c r="P747" s="63"/>
      <c r="Q747" s="63"/>
      <c r="R747" s="63"/>
      <c r="S747" s="63"/>
      <c r="T747" s="63"/>
      <c r="U747" s="63"/>
      <c r="V747" s="63"/>
      <c r="W747" s="63"/>
      <c r="X747" s="63"/>
      <c r="Y747" s="63"/>
      <c r="Z747" s="63"/>
      <c r="AA747" s="72"/>
      <c r="AB747" s="72"/>
      <c r="AC747" s="72"/>
      <c r="AD747" s="72"/>
      <c r="AE747" s="72"/>
      <c r="AF747" s="72"/>
      <c r="AG747" s="72"/>
      <c r="AH747" s="72"/>
      <c r="AI747" s="72"/>
      <c r="AJ747" s="72"/>
      <c r="AK747" s="72"/>
      <c r="AL747" s="72"/>
      <c r="AM747" s="72"/>
      <c r="AN747" s="72"/>
    </row>
    <row r="748" spans="1:40" ht="13">
      <c r="A748" s="79"/>
      <c r="B748" s="79"/>
      <c r="C748" s="63"/>
      <c r="D748" s="63"/>
      <c r="E748" s="63"/>
      <c r="F748" s="63"/>
      <c r="G748" s="84"/>
      <c r="H748" s="63"/>
      <c r="J748" s="63"/>
      <c r="K748" s="63"/>
      <c r="L748" s="63"/>
      <c r="M748" s="63"/>
      <c r="N748" s="63"/>
      <c r="O748" s="63"/>
      <c r="P748" s="63"/>
      <c r="Q748" s="63"/>
      <c r="R748" s="63"/>
      <c r="S748" s="63"/>
      <c r="T748" s="63"/>
      <c r="U748" s="63"/>
      <c r="V748" s="63"/>
      <c r="W748" s="63"/>
      <c r="X748" s="63"/>
      <c r="Y748" s="63"/>
      <c r="Z748" s="63"/>
      <c r="AA748" s="72"/>
      <c r="AB748" s="72"/>
      <c r="AC748" s="72"/>
      <c r="AD748" s="72"/>
      <c r="AE748" s="72"/>
      <c r="AF748" s="72"/>
      <c r="AG748" s="72"/>
      <c r="AH748" s="72"/>
      <c r="AI748" s="72"/>
      <c r="AJ748" s="72"/>
      <c r="AK748" s="72"/>
      <c r="AL748" s="72"/>
      <c r="AM748" s="72"/>
      <c r="AN748" s="72"/>
    </row>
    <row r="749" spans="1:40" ht="13">
      <c r="A749" s="79"/>
      <c r="B749" s="79"/>
      <c r="C749" s="63"/>
      <c r="D749" s="63"/>
      <c r="E749" s="63"/>
      <c r="F749" s="63"/>
      <c r="G749" s="84"/>
      <c r="H749" s="63"/>
      <c r="J749" s="63"/>
      <c r="K749" s="63"/>
      <c r="L749" s="63"/>
      <c r="M749" s="63"/>
      <c r="N749" s="63"/>
      <c r="O749" s="63"/>
      <c r="P749" s="63"/>
      <c r="Q749" s="63"/>
      <c r="R749" s="63"/>
      <c r="S749" s="63"/>
      <c r="T749" s="63"/>
      <c r="U749" s="63"/>
      <c r="V749" s="63"/>
      <c r="W749" s="63"/>
      <c r="X749" s="63"/>
      <c r="Y749" s="63"/>
      <c r="Z749" s="63"/>
      <c r="AA749" s="72"/>
      <c r="AB749" s="72"/>
      <c r="AC749" s="72"/>
      <c r="AD749" s="72"/>
      <c r="AE749" s="72"/>
      <c r="AF749" s="72"/>
      <c r="AG749" s="72"/>
      <c r="AH749" s="72"/>
      <c r="AI749" s="72"/>
      <c r="AJ749" s="72"/>
      <c r="AK749" s="72"/>
      <c r="AL749" s="72"/>
      <c r="AM749" s="72"/>
      <c r="AN749" s="72"/>
    </row>
    <row r="750" spans="1:40" ht="13">
      <c r="A750" s="79"/>
      <c r="B750" s="79"/>
      <c r="C750" s="63"/>
      <c r="D750" s="63"/>
      <c r="E750" s="63"/>
      <c r="F750" s="63"/>
      <c r="G750" s="84"/>
      <c r="H750" s="63"/>
      <c r="J750" s="63"/>
      <c r="K750" s="63"/>
      <c r="L750" s="63"/>
      <c r="M750" s="63"/>
      <c r="N750" s="63"/>
      <c r="O750" s="63"/>
      <c r="P750" s="63"/>
      <c r="Q750" s="63"/>
      <c r="R750" s="63"/>
      <c r="S750" s="63"/>
      <c r="T750" s="63"/>
      <c r="U750" s="63"/>
      <c r="V750" s="63"/>
      <c r="W750" s="63"/>
      <c r="X750" s="63"/>
      <c r="Y750" s="63"/>
      <c r="Z750" s="63"/>
      <c r="AA750" s="72"/>
      <c r="AB750" s="72"/>
      <c r="AC750" s="72"/>
      <c r="AD750" s="72"/>
      <c r="AE750" s="72"/>
      <c r="AF750" s="72"/>
      <c r="AG750" s="72"/>
      <c r="AH750" s="72"/>
      <c r="AI750" s="72"/>
      <c r="AJ750" s="72"/>
      <c r="AK750" s="72"/>
      <c r="AL750" s="72"/>
      <c r="AM750" s="72"/>
      <c r="AN750" s="72"/>
    </row>
    <row r="751" spans="1:40" ht="13">
      <c r="A751" s="79"/>
      <c r="B751" s="79"/>
      <c r="C751" s="63"/>
      <c r="D751" s="63"/>
      <c r="E751" s="63"/>
      <c r="F751" s="63"/>
      <c r="G751" s="84"/>
      <c r="H751" s="63"/>
      <c r="J751" s="63"/>
      <c r="K751" s="63"/>
      <c r="L751" s="63"/>
      <c r="M751" s="63"/>
      <c r="N751" s="63"/>
      <c r="O751" s="63"/>
      <c r="P751" s="63"/>
      <c r="Q751" s="63"/>
      <c r="R751" s="63"/>
      <c r="S751" s="63"/>
      <c r="T751" s="63"/>
      <c r="U751" s="63"/>
      <c r="V751" s="63"/>
      <c r="W751" s="63"/>
      <c r="X751" s="63"/>
      <c r="Y751" s="63"/>
      <c r="Z751" s="63"/>
      <c r="AA751" s="72"/>
      <c r="AB751" s="72"/>
      <c r="AC751" s="72"/>
      <c r="AD751" s="72"/>
      <c r="AE751" s="72"/>
      <c r="AF751" s="72"/>
      <c r="AG751" s="72"/>
      <c r="AH751" s="72"/>
      <c r="AI751" s="72"/>
      <c r="AJ751" s="72"/>
      <c r="AK751" s="72"/>
      <c r="AL751" s="72"/>
      <c r="AM751" s="72"/>
      <c r="AN751" s="72"/>
    </row>
    <row r="752" spans="1:40" ht="13">
      <c r="A752" s="79"/>
      <c r="B752" s="79"/>
      <c r="C752" s="63"/>
      <c r="D752" s="63"/>
      <c r="E752" s="63"/>
      <c r="F752" s="63"/>
      <c r="G752" s="84"/>
      <c r="H752" s="63"/>
      <c r="J752" s="63"/>
      <c r="K752" s="63"/>
      <c r="L752" s="63"/>
      <c r="M752" s="63"/>
      <c r="N752" s="63"/>
      <c r="O752" s="63"/>
      <c r="P752" s="63"/>
      <c r="Q752" s="63"/>
      <c r="R752" s="63"/>
      <c r="S752" s="63"/>
      <c r="T752" s="63"/>
      <c r="U752" s="63"/>
      <c r="V752" s="63"/>
      <c r="W752" s="63"/>
      <c r="X752" s="63"/>
      <c r="Y752" s="63"/>
      <c r="Z752" s="63"/>
      <c r="AA752" s="72"/>
      <c r="AB752" s="72"/>
      <c r="AC752" s="72"/>
      <c r="AD752" s="72"/>
      <c r="AE752" s="72"/>
      <c r="AF752" s="72"/>
      <c r="AG752" s="72"/>
      <c r="AH752" s="72"/>
      <c r="AI752" s="72"/>
      <c r="AJ752" s="72"/>
      <c r="AK752" s="72"/>
      <c r="AL752" s="72"/>
      <c r="AM752" s="72"/>
      <c r="AN752" s="72"/>
    </row>
    <row r="753" spans="1:40" ht="13">
      <c r="A753" s="79"/>
      <c r="B753" s="79"/>
      <c r="C753" s="63"/>
      <c r="D753" s="63"/>
      <c r="E753" s="63"/>
      <c r="F753" s="63"/>
      <c r="G753" s="84"/>
      <c r="H753" s="63"/>
      <c r="J753" s="63"/>
      <c r="K753" s="63"/>
      <c r="L753" s="63"/>
      <c r="M753" s="63"/>
      <c r="N753" s="63"/>
      <c r="O753" s="63"/>
      <c r="P753" s="63"/>
      <c r="Q753" s="63"/>
      <c r="R753" s="63"/>
      <c r="S753" s="63"/>
      <c r="T753" s="63"/>
      <c r="U753" s="63"/>
      <c r="V753" s="63"/>
      <c r="W753" s="63"/>
      <c r="X753" s="63"/>
      <c r="Y753" s="63"/>
      <c r="Z753" s="63"/>
      <c r="AA753" s="72"/>
      <c r="AB753" s="72"/>
      <c r="AC753" s="72"/>
      <c r="AD753" s="72"/>
      <c r="AE753" s="72"/>
      <c r="AF753" s="72"/>
      <c r="AG753" s="72"/>
      <c r="AH753" s="72"/>
      <c r="AI753" s="72"/>
      <c r="AJ753" s="72"/>
      <c r="AK753" s="72"/>
      <c r="AL753" s="72"/>
      <c r="AM753" s="72"/>
      <c r="AN753" s="72"/>
    </row>
    <row r="754" spans="1:40" ht="13">
      <c r="A754" s="79"/>
      <c r="B754" s="79"/>
      <c r="C754" s="63"/>
      <c r="D754" s="63"/>
      <c r="E754" s="63"/>
      <c r="F754" s="63"/>
      <c r="G754" s="84"/>
      <c r="H754" s="63"/>
      <c r="J754" s="63"/>
      <c r="K754" s="63"/>
      <c r="L754" s="63"/>
      <c r="M754" s="63"/>
      <c r="N754" s="63"/>
      <c r="O754" s="63"/>
      <c r="P754" s="63"/>
      <c r="Q754" s="63"/>
      <c r="R754" s="63"/>
      <c r="S754" s="63"/>
      <c r="T754" s="63"/>
      <c r="U754" s="63"/>
      <c r="V754" s="63"/>
      <c r="W754" s="63"/>
      <c r="X754" s="63"/>
      <c r="Y754" s="63"/>
      <c r="Z754" s="63"/>
      <c r="AA754" s="72"/>
      <c r="AB754" s="72"/>
      <c r="AC754" s="72"/>
      <c r="AD754" s="72"/>
      <c r="AE754" s="72"/>
      <c r="AF754" s="72"/>
      <c r="AG754" s="72"/>
      <c r="AH754" s="72"/>
      <c r="AI754" s="72"/>
      <c r="AJ754" s="72"/>
      <c r="AK754" s="72"/>
      <c r="AL754" s="72"/>
      <c r="AM754" s="72"/>
      <c r="AN754" s="72"/>
    </row>
    <row r="755" spans="1:40" ht="13">
      <c r="A755" s="79"/>
      <c r="B755" s="79"/>
      <c r="C755" s="63"/>
      <c r="D755" s="63"/>
      <c r="E755" s="63"/>
      <c r="F755" s="63"/>
      <c r="G755" s="84"/>
      <c r="H755" s="63"/>
      <c r="J755" s="63"/>
      <c r="K755" s="63"/>
      <c r="L755" s="63"/>
      <c r="M755" s="63"/>
      <c r="N755" s="63"/>
      <c r="O755" s="63"/>
      <c r="P755" s="63"/>
      <c r="Q755" s="63"/>
      <c r="R755" s="63"/>
      <c r="S755" s="63"/>
      <c r="T755" s="63"/>
      <c r="U755" s="63"/>
      <c r="V755" s="63"/>
      <c r="W755" s="63"/>
      <c r="X755" s="63"/>
      <c r="Y755" s="63"/>
      <c r="Z755" s="63"/>
      <c r="AA755" s="72"/>
      <c r="AB755" s="72"/>
      <c r="AC755" s="72"/>
      <c r="AD755" s="72"/>
      <c r="AE755" s="72"/>
      <c r="AF755" s="72"/>
      <c r="AG755" s="72"/>
      <c r="AH755" s="72"/>
      <c r="AI755" s="72"/>
      <c r="AJ755" s="72"/>
      <c r="AK755" s="72"/>
      <c r="AL755" s="72"/>
      <c r="AM755" s="72"/>
      <c r="AN755" s="72"/>
    </row>
    <row r="756" spans="1:40" ht="13">
      <c r="A756" s="79"/>
      <c r="B756" s="79"/>
      <c r="C756" s="63"/>
      <c r="D756" s="63"/>
      <c r="E756" s="63"/>
      <c r="F756" s="63"/>
      <c r="G756" s="84"/>
      <c r="H756" s="63"/>
      <c r="J756" s="63"/>
      <c r="K756" s="63"/>
      <c r="L756" s="63"/>
      <c r="M756" s="63"/>
      <c r="N756" s="63"/>
      <c r="O756" s="63"/>
      <c r="P756" s="63"/>
      <c r="Q756" s="63"/>
      <c r="R756" s="63"/>
      <c r="S756" s="63"/>
      <c r="T756" s="63"/>
      <c r="U756" s="63"/>
      <c r="V756" s="63"/>
      <c r="W756" s="63"/>
      <c r="X756" s="63"/>
      <c r="Y756" s="63"/>
      <c r="Z756" s="63"/>
      <c r="AA756" s="72"/>
      <c r="AB756" s="72"/>
      <c r="AC756" s="72"/>
      <c r="AD756" s="72"/>
      <c r="AE756" s="72"/>
      <c r="AF756" s="72"/>
      <c r="AG756" s="72"/>
      <c r="AH756" s="72"/>
      <c r="AI756" s="72"/>
      <c r="AJ756" s="72"/>
      <c r="AK756" s="72"/>
      <c r="AL756" s="72"/>
      <c r="AM756" s="72"/>
      <c r="AN756" s="72"/>
    </row>
    <row r="757" spans="1:40" ht="13">
      <c r="A757" s="79"/>
      <c r="B757" s="79"/>
      <c r="C757" s="63"/>
      <c r="D757" s="63"/>
      <c r="E757" s="63"/>
      <c r="F757" s="63"/>
      <c r="G757" s="84"/>
      <c r="H757" s="63"/>
      <c r="J757" s="63"/>
      <c r="K757" s="63"/>
      <c r="L757" s="63"/>
      <c r="M757" s="63"/>
      <c r="N757" s="63"/>
      <c r="O757" s="63"/>
      <c r="P757" s="63"/>
      <c r="Q757" s="63"/>
      <c r="R757" s="63"/>
      <c r="S757" s="63"/>
      <c r="T757" s="63"/>
      <c r="U757" s="63"/>
      <c r="V757" s="63"/>
      <c r="W757" s="63"/>
      <c r="X757" s="63"/>
      <c r="Y757" s="63"/>
      <c r="Z757" s="63"/>
      <c r="AA757" s="72"/>
      <c r="AB757" s="72"/>
      <c r="AC757" s="72"/>
      <c r="AD757" s="72"/>
      <c r="AE757" s="72"/>
      <c r="AF757" s="72"/>
      <c r="AG757" s="72"/>
      <c r="AH757" s="72"/>
      <c r="AI757" s="72"/>
      <c r="AJ757" s="72"/>
      <c r="AK757" s="72"/>
      <c r="AL757" s="72"/>
      <c r="AM757" s="72"/>
      <c r="AN757" s="72"/>
    </row>
    <row r="758" spans="1:40" ht="13">
      <c r="A758" s="79"/>
      <c r="B758" s="79"/>
      <c r="C758" s="63"/>
      <c r="D758" s="63"/>
      <c r="E758" s="63"/>
      <c r="F758" s="63"/>
      <c r="G758" s="84"/>
      <c r="H758" s="63"/>
      <c r="J758" s="63"/>
      <c r="K758" s="63"/>
      <c r="L758" s="63"/>
      <c r="M758" s="63"/>
      <c r="N758" s="63"/>
      <c r="O758" s="63"/>
      <c r="P758" s="63"/>
      <c r="Q758" s="63"/>
      <c r="R758" s="63"/>
      <c r="S758" s="63"/>
      <c r="T758" s="63"/>
      <c r="U758" s="63"/>
      <c r="V758" s="63"/>
      <c r="W758" s="63"/>
      <c r="X758" s="63"/>
      <c r="Y758" s="63"/>
      <c r="Z758" s="63"/>
      <c r="AA758" s="72"/>
      <c r="AB758" s="72"/>
      <c r="AC758" s="72"/>
      <c r="AD758" s="72"/>
      <c r="AE758" s="72"/>
      <c r="AF758" s="72"/>
      <c r="AG758" s="72"/>
      <c r="AH758" s="72"/>
      <c r="AI758" s="72"/>
      <c r="AJ758" s="72"/>
      <c r="AK758" s="72"/>
      <c r="AL758" s="72"/>
      <c r="AM758" s="72"/>
      <c r="AN758" s="72"/>
    </row>
    <row r="759" spans="1:40" ht="13">
      <c r="A759" s="79"/>
      <c r="B759" s="79"/>
      <c r="C759" s="63"/>
      <c r="D759" s="63"/>
      <c r="E759" s="63"/>
      <c r="F759" s="63"/>
      <c r="G759" s="84"/>
      <c r="H759" s="63"/>
      <c r="J759" s="63"/>
      <c r="K759" s="63"/>
      <c r="L759" s="63"/>
      <c r="M759" s="63"/>
      <c r="N759" s="63"/>
      <c r="O759" s="63"/>
      <c r="P759" s="63"/>
      <c r="Q759" s="63"/>
      <c r="R759" s="63"/>
      <c r="S759" s="63"/>
      <c r="T759" s="63"/>
      <c r="U759" s="63"/>
      <c r="V759" s="63"/>
      <c r="W759" s="63"/>
      <c r="X759" s="63"/>
      <c r="Y759" s="63"/>
      <c r="Z759" s="63"/>
      <c r="AA759" s="72"/>
      <c r="AB759" s="72"/>
      <c r="AC759" s="72"/>
      <c r="AD759" s="72"/>
      <c r="AE759" s="72"/>
      <c r="AF759" s="72"/>
      <c r="AG759" s="72"/>
      <c r="AH759" s="72"/>
      <c r="AI759" s="72"/>
      <c r="AJ759" s="72"/>
      <c r="AK759" s="72"/>
      <c r="AL759" s="72"/>
      <c r="AM759" s="72"/>
      <c r="AN759" s="72"/>
    </row>
    <row r="760" spans="1:40" ht="13">
      <c r="A760" s="79"/>
      <c r="B760" s="79"/>
      <c r="C760" s="63"/>
      <c r="D760" s="63"/>
      <c r="E760" s="63"/>
      <c r="F760" s="63"/>
      <c r="G760" s="84"/>
      <c r="H760" s="63"/>
      <c r="J760" s="63"/>
      <c r="K760" s="63"/>
      <c r="L760" s="63"/>
      <c r="M760" s="63"/>
      <c r="N760" s="63"/>
      <c r="O760" s="63"/>
      <c r="P760" s="63"/>
      <c r="Q760" s="63"/>
      <c r="R760" s="63"/>
      <c r="S760" s="63"/>
      <c r="T760" s="63"/>
      <c r="U760" s="63"/>
      <c r="V760" s="63"/>
      <c r="W760" s="63"/>
      <c r="X760" s="63"/>
      <c r="Y760" s="63"/>
      <c r="Z760" s="63"/>
      <c r="AA760" s="72"/>
      <c r="AB760" s="72"/>
      <c r="AC760" s="72"/>
      <c r="AD760" s="72"/>
      <c r="AE760" s="72"/>
      <c r="AF760" s="72"/>
      <c r="AG760" s="72"/>
      <c r="AH760" s="72"/>
      <c r="AI760" s="72"/>
      <c r="AJ760" s="72"/>
      <c r="AK760" s="72"/>
      <c r="AL760" s="72"/>
      <c r="AM760" s="72"/>
      <c r="AN760" s="72"/>
    </row>
    <row r="761" spans="1:40" ht="13">
      <c r="A761" s="79"/>
      <c r="B761" s="79"/>
      <c r="C761" s="63"/>
      <c r="D761" s="63"/>
      <c r="E761" s="63"/>
      <c r="F761" s="63"/>
      <c r="G761" s="84"/>
      <c r="H761" s="63"/>
      <c r="J761" s="63"/>
      <c r="K761" s="63"/>
      <c r="L761" s="63"/>
      <c r="M761" s="63"/>
      <c r="N761" s="63"/>
      <c r="O761" s="63"/>
      <c r="P761" s="63"/>
      <c r="Q761" s="63"/>
      <c r="R761" s="63"/>
      <c r="S761" s="63"/>
      <c r="T761" s="63"/>
      <c r="U761" s="63"/>
      <c r="V761" s="63"/>
      <c r="W761" s="63"/>
      <c r="X761" s="63"/>
      <c r="Y761" s="63"/>
      <c r="Z761" s="63"/>
      <c r="AA761" s="72"/>
      <c r="AB761" s="72"/>
      <c r="AC761" s="72"/>
      <c r="AD761" s="72"/>
      <c r="AE761" s="72"/>
      <c r="AF761" s="72"/>
      <c r="AG761" s="72"/>
      <c r="AH761" s="72"/>
      <c r="AI761" s="72"/>
      <c r="AJ761" s="72"/>
      <c r="AK761" s="72"/>
      <c r="AL761" s="72"/>
      <c r="AM761" s="72"/>
      <c r="AN761" s="72"/>
    </row>
    <row r="762" spans="1:40" ht="13">
      <c r="A762" s="79"/>
      <c r="B762" s="79"/>
      <c r="C762" s="63"/>
      <c r="D762" s="63"/>
      <c r="E762" s="63"/>
      <c r="F762" s="63"/>
      <c r="G762" s="84"/>
      <c r="H762" s="63"/>
      <c r="J762" s="63"/>
      <c r="K762" s="63"/>
      <c r="L762" s="63"/>
      <c r="M762" s="63"/>
      <c r="N762" s="63"/>
      <c r="O762" s="63"/>
      <c r="P762" s="63"/>
      <c r="Q762" s="63"/>
      <c r="R762" s="63"/>
      <c r="S762" s="63"/>
      <c r="T762" s="63"/>
      <c r="U762" s="63"/>
      <c r="V762" s="63"/>
      <c r="W762" s="63"/>
      <c r="X762" s="63"/>
      <c r="Y762" s="63"/>
      <c r="Z762" s="63"/>
      <c r="AA762" s="72"/>
      <c r="AB762" s="72"/>
      <c r="AC762" s="72"/>
      <c r="AD762" s="72"/>
      <c r="AE762" s="72"/>
      <c r="AF762" s="72"/>
      <c r="AG762" s="72"/>
      <c r="AH762" s="72"/>
      <c r="AI762" s="72"/>
      <c r="AJ762" s="72"/>
      <c r="AK762" s="72"/>
      <c r="AL762" s="72"/>
      <c r="AM762" s="72"/>
      <c r="AN762" s="72"/>
    </row>
    <row r="763" spans="1:40" ht="13">
      <c r="A763" s="79"/>
      <c r="B763" s="79"/>
      <c r="C763" s="63"/>
      <c r="D763" s="63"/>
      <c r="E763" s="63"/>
      <c r="F763" s="63"/>
      <c r="G763" s="84"/>
      <c r="H763" s="63"/>
      <c r="J763" s="63"/>
      <c r="K763" s="63"/>
      <c r="L763" s="63"/>
      <c r="M763" s="63"/>
      <c r="N763" s="63"/>
      <c r="O763" s="63"/>
      <c r="P763" s="63"/>
      <c r="Q763" s="63"/>
      <c r="R763" s="63"/>
      <c r="S763" s="63"/>
      <c r="T763" s="63"/>
      <c r="U763" s="63"/>
      <c r="V763" s="63"/>
      <c r="W763" s="63"/>
      <c r="X763" s="63"/>
      <c r="Y763" s="63"/>
      <c r="Z763" s="63"/>
      <c r="AA763" s="72"/>
      <c r="AB763" s="72"/>
      <c r="AC763" s="72"/>
      <c r="AD763" s="72"/>
      <c r="AE763" s="72"/>
      <c r="AF763" s="72"/>
      <c r="AG763" s="72"/>
      <c r="AH763" s="72"/>
      <c r="AI763" s="72"/>
      <c r="AJ763" s="72"/>
      <c r="AK763" s="72"/>
      <c r="AL763" s="72"/>
      <c r="AM763" s="72"/>
      <c r="AN763" s="72"/>
    </row>
    <row r="764" spans="1:40" ht="13">
      <c r="A764" s="79"/>
      <c r="B764" s="79"/>
      <c r="C764" s="63"/>
      <c r="D764" s="63"/>
      <c r="E764" s="63"/>
      <c r="F764" s="63"/>
      <c r="G764" s="84"/>
      <c r="H764" s="63"/>
      <c r="J764" s="63"/>
      <c r="K764" s="63"/>
      <c r="L764" s="63"/>
      <c r="M764" s="63"/>
      <c r="N764" s="63"/>
      <c r="O764" s="63"/>
      <c r="P764" s="63"/>
      <c r="Q764" s="63"/>
      <c r="R764" s="63"/>
      <c r="S764" s="63"/>
      <c r="T764" s="63"/>
      <c r="U764" s="63"/>
      <c r="V764" s="63"/>
      <c r="W764" s="63"/>
      <c r="X764" s="63"/>
      <c r="Y764" s="63"/>
      <c r="Z764" s="63"/>
      <c r="AA764" s="72"/>
      <c r="AB764" s="72"/>
      <c r="AC764" s="72"/>
      <c r="AD764" s="72"/>
      <c r="AE764" s="72"/>
      <c r="AF764" s="72"/>
      <c r="AG764" s="72"/>
      <c r="AH764" s="72"/>
      <c r="AI764" s="72"/>
      <c r="AJ764" s="72"/>
      <c r="AK764" s="72"/>
      <c r="AL764" s="72"/>
      <c r="AM764" s="72"/>
      <c r="AN764" s="72"/>
    </row>
    <row r="765" spans="1:40" ht="13">
      <c r="A765" s="79"/>
      <c r="B765" s="79"/>
      <c r="C765" s="63"/>
      <c r="D765" s="63"/>
      <c r="E765" s="63"/>
      <c r="F765" s="63"/>
      <c r="G765" s="84"/>
      <c r="H765" s="63"/>
      <c r="J765" s="63"/>
      <c r="K765" s="63"/>
      <c r="L765" s="63"/>
      <c r="M765" s="63"/>
      <c r="N765" s="63"/>
      <c r="O765" s="63"/>
      <c r="P765" s="63"/>
      <c r="Q765" s="63"/>
      <c r="R765" s="63"/>
      <c r="S765" s="63"/>
      <c r="T765" s="63"/>
      <c r="U765" s="63"/>
      <c r="V765" s="63"/>
      <c r="W765" s="63"/>
      <c r="X765" s="63"/>
      <c r="Y765" s="63"/>
      <c r="Z765" s="63"/>
      <c r="AA765" s="72"/>
      <c r="AB765" s="72"/>
      <c r="AC765" s="72"/>
      <c r="AD765" s="72"/>
      <c r="AE765" s="72"/>
      <c r="AF765" s="72"/>
      <c r="AG765" s="72"/>
      <c r="AH765" s="72"/>
      <c r="AI765" s="72"/>
      <c r="AJ765" s="72"/>
      <c r="AK765" s="72"/>
      <c r="AL765" s="72"/>
      <c r="AM765" s="72"/>
      <c r="AN765" s="72"/>
    </row>
    <row r="766" spans="1:40" ht="13">
      <c r="A766" s="79"/>
      <c r="B766" s="79"/>
      <c r="C766" s="63"/>
      <c r="D766" s="63"/>
      <c r="E766" s="63"/>
      <c r="F766" s="63"/>
      <c r="G766" s="84"/>
      <c r="H766" s="63"/>
      <c r="J766" s="63"/>
      <c r="K766" s="63"/>
      <c r="L766" s="63"/>
      <c r="M766" s="63"/>
      <c r="N766" s="63"/>
      <c r="O766" s="63"/>
      <c r="P766" s="63"/>
      <c r="Q766" s="63"/>
      <c r="R766" s="63"/>
      <c r="S766" s="63"/>
      <c r="T766" s="63"/>
      <c r="U766" s="63"/>
      <c r="V766" s="63"/>
      <c r="W766" s="63"/>
      <c r="X766" s="63"/>
      <c r="Y766" s="63"/>
      <c r="Z766" s="63"/>
      <c r="AA766" s="72"/>
      <c r="AB766" s="72"/>
      <c r="AC766" s="72"/>
      <c r="AD766" s="72"/>
      <c r="AE766" s="72"/>
      <c r="AF766" s="72"/>
      <c r="AG766" s="72"/>
      <c r="AH766" s="72"/>
      <c r="AI766" s="72"/>
      <c r="AJ766" s="72"/>
      <c r="AK766" s="72"/>
      <c r="AL766" s="72"/>
      <c r="AM766" s="72"/>
      <c r="AN766" s="72"/>
    </row>
    <row r="767" spans="1:40" ht="13">
      <c r="A767" s="79"/>
      <c r="B767" s="79"/>
      <c r="C767" s="63"/>
      <c r="D767" s="63"/>
      <c r="E767" s="63"/>
      <c r="F767" s="63"/>
      <c r="G767" s="84"/>
      <c r="H767" s="63"/>
      <c r="J767" s="63"/>
      <c r="K767" s="63"/>
      <c r="L767" s="63"/>
      <c r="M767" s="63"/>
      <c r="N767" s="63"/>
      <c r="O767" s="63"/>
      <c r="P767" s="63"/>
      <c r="Q767" s="63"/>
      <c r="R767" s="63"/>
      <c r="S767" s="63"/>
      <c r="T767" s="63"/>
      <c r="U767" s="63"/>
      <c r="V767" s="63"/>
      <c r="W767" s="63"/>
      <c r="X767" s="63"/>
      <c r="Y767" s="63"/>
      <c r="Z767" s="63"/>
      <c r="AA767" s="72"/>
      <c r="AB767" s="72"/>
      <c r="AC767" s="72"/>
      <c r="AD767" s="72"/>
      <c r="AE767" s="72"/>
      <c r="AF767" s="72"/>
      <c r="AG767" s="72"/>
      <c r="AH767" s="72"/>
      <c r="AI767" s="72"/>
      <c r="AJ767" s="72"/>
      <c r="AK767" s="72"/>
      <c r="AL767" s="72"/>
      <c r="AM767" s="72"/>
      <c r="AN767" s="72"/>
    </row>
    <row r="768" spans="1:40" ht="13">
      <c r="A768" s="79"/>
      <c r="B768" s="79"/>
      <c r="C768" s="63"/>
      <c r="D768" s="63"/>
      <c r="E768" s="63"/>
      <c r="F768" s="63"/>
      <c r="G768" s="84"/>
      <c r="H768" s="63"/>
      <c r="J768" s="63"/>
      <c r="K768" s="63"/>
      <c r="L768" s="63"/>
      <c r="M768" s="63"/>
      <c r="N768" s="63"/>
      <c r="O768" s="63"/>
      <c r="P768" s="63"/>
      <c r="Q768" s="63"/>
      <c r="R768" s="63"/>
      <c r="S768" s="63"/>
      <c r="T768" s="63"/>
      <c r="U768" s="63"/>
      <c r="V768" s="63"/>
      <c r="W768" s="63"/>
      <c r="X768" s="63"/>
      <c r="Y768" s="63"/>
      <c r="Z768" s="63"/>
      <c r="AA768" s="72"/>
      <c r="AB768" s="72"/>
      <c r="AC768" s="72"/>
      <c r="AD768" s="72"/>
      <c r="AE768" s="72"/>
      <c r="AF768" s="72"/>
      <c r="AG768" s="72"/>
      <c r="AH768" s="72"/>
      <c r="AI768" s="72"/>
      <c r="AJ768" s="72"/>
      <c r="AK768" s="72"/>
      <c r="AL768" s="72"/>
      <c r="AM768" s="72"/>
      <c r="AN768" s="72"/>
    </row>
    <row r="769" spans="1:40" ht="13">
      <c r="A769" s="79"/>
      <c r="B769" s="79"/>
      <c r="C769" s="63"/>
      <c r="D769" s="63"/>
      <c r="E769" s="63"/>
      <c r="F769" s="63"/>
      <c r="G769" s="84"/>
      <c r="H769" s="63"/>
      <c r="J769" s="63"/>
      <c r="K769" s="63"/>
      <c r="L769" s="63"/>
      <c r="M769" s="63"/>
      <c r="N769" s="63"/>
      <c r="O769" s="63"/>
      <c r="P769" s="63"/>
      <c r="Q769" s="63"/>
      <c r="R769" s="63"/>
      <c r="S769" s="63"/>
      <c r="T769" s="63"/>
      <c r="U769" s="63"/>
      <c r="V769" s="63"/>
      <c r="W769" s="63"/>
      <c r="X769" s="63"/>
      <c r="Y769" s="63"/>
      <c r="Z769" s="63"/>
      <c r="AA769" s="72"/>
      <c r="AB769" s="72"/>
      <c r="AC769" s="72"/>
      <c r="AD769" s="72"/>
      <c r="AE769" s="72"/>
      <c r="AF769" s="72"/>
      <c r="AG769" s="72"/>
      <c r="AH769" s="72"/>
      <c r="AI769" s="72"/>
      <c r="AJ769" s="72"/>
      <c r="AK769" s="72"/>
      <c r="AL769" s="72"/>
      <c r="AM769" s="72"/>
      <c r="AN769" s="72"/>
    </row>
    <row r="770" spans="1:40" ht="13">
      <c r="A770" s="79"/>
      <c r="B770" s="79"/>
      <c r="C770" s="63"/>
      <c r="D770" s="63"/>
      <c r="E770" s="63"/>
      <c r="F770" s="63"/>
      <c r="G770" s="84"/>
      <c r="H770" s="63"/>
      <c r="J770" s="63"/>
      <c r="K770" s="63"/>
      <c r="L770" s="63"/>
      <c r="M770" s="63"/>
      <c r="N770" s="63"/>
      <c r="O770" s="63"/>
      <c r="P770" s="63"/>
      <c r="Q770" s="63"/>
      <c r="R770" s="63"/>
      <c r="S770" s="63"/>
      <c r="T770" s="63"/>
      <c r="U770" s="63"/>
      <c r="V770" s="63"/>
      <c r="W770" s="63"/>
      <c r="X770" s="63"/>
      <c r="Y770" s="63"/>
      <c r="Z770" s="63"/>
      <c r="AA770" s="72"/>
      <c r="AB770" s="72"/>
      <c r="AC770" s="72"/>
      <c r="AD770" s="72"/>
      <c r="AE770" s="72"/>
      <c r="AF770" s="72"/>
      <c r="AG770" s="72"/>
      <c r="AH770" s="72"/>
      <c r="AI770" s="72"/>
      <c r="AJ770" s="72"/>
      <c r="AK770" s="72"/>
      <c r="AL770" s="72"/>
      <c r="AM770" s="72"/>
      <c r="AN770" s="72"/>
    </row>
    <row r="771" spans="1:40" ht="13">
      <c r="A771" s="79"/>
      <c r="B771" s="79"/>
      <c r="C771" s="63"/>
      <c r="D771" s="63"/>
      <c r="E771" s="63"/>
      <c r="F771" s="63"/>
      <c r="G771" s="84"/>
      <c r="H771" s="63"/>
      <c r="J771" s="63"/>
      <c r="K771" s="63"/>
      <c r="L771" s="63"/>
      <c r="M771" s="63"/>
      <c r="N771" s="63"/>
      <c r="O771" s="63"/>
      <c r="P771" s="63"/>
      <c r="Q771" s="63"/>
      <c r="R771" s="63"/>
      <c r="S771" s="63"/>
      <c r="T771" s="63"/>
      <c r="U771" s="63"/>
      <c r="V771" s="63"/>
      <c r="W771" s="63"/>
      <c r="X771" s="63"/>
      <c r="Y771" s="63"/>
      <c r="Z771" s="63"/>
      <c r="AA771" s="72"/>
      <c r="AB771" s="72"/>
      <c r="AC771" s="72"/>
      <c r="AD771" s="72"/>
      <c r="AE771" s="72"/>
      <c r="AF771" s="72"/>
      <c r="AG771" s="72"/>
      <c r="AH771" s="72"/>
      <c r="AI771" s="72"/>
      <c r="AJ771" s="72"/>
      <c r="AK771" s="72"/>
      <c r="AL771" s="72"/>
      <c r="AM771" s="72"/>
      <c r="AN771" s="72"/>
    </row>
    <row r="772" spans="1:40" ht="13">
      <c r="A772" s="79"/>
      <c r="B772" s="79"/>
      <c r="C772" s="63"/>
      <c r="D772" s="63"/>
      <c r="E772" s="63"/>
      <c r="F772" s="63"/>
      <c r="G772" s="84"/>
      <c r="H772" s="63"/>
      <c r="J772" s="63"/>
      <c r="K772" s="63"/>
      <c r="L772" s="63"/>
      <c r="M772" s="63"/>
      <c r="N772" s="63"/>
      <c r="O772" s="63"/>
      <c r="P772" s="63"/>
      <c r="Q772" s="63"/>
      <c r="R772" s="63"/>
      <c r="S772" s="63"/>
      <c r="T772" s="63"/>
      <c r="U772" s="63"/>
      <c r="V772" s="63"/>
      <c r="W772" s="63"/>
      <c r="X772" s="63"/>
      <c r="Y772" s="63"/>
      <c r="Z772" s="63"/>
      <c r="AA772" s="72"/>
      <c r="AB772" s="72"/>
      <c r="AC772" s="72"/>
      <c r="AD772" s="72"/>
      <c r="AE772" s="72"/>
      <c r="AF772" s="72"/>
      <c r="AG772" s="72"/>
      <c r="AH772" s="72"/>
      <c r="AI772" s="72"/>
      <c r="AJ772" s="72"/>
      <c r="AK772" s="72"/>
      <c r="AL772" s="72"/>
      <c r="AM772" s="72"/>
      <c r="AN772" s="72"/>
    </row>
    <row r="773" spans="1:40" ht="13">
      <c r="A773" s="79"/>
      <c r="B773" s="79"/>
      <c r="C773" s="63"/>
      <c r="D773" s="63"/>
      <c r="E773" s="63"/>
      <c r="F773" s="63"/>
      <c r="G773" s="84"/>
      <c r="H773" s="63"/>
      <c r="J773" s="63"/>
      <c r="K773" s="63"/>
      <c r="L773" s="63"/>
      <c r="M773" s="63"/>
      <c r="N773" s="63"/>
      <c r="O773" s="63"/>
      <c r="P773" s="63"/>
      <c r="Q773" s="63"/>
      <c r="R773" s="63"/>
      <c r="S773" s="63"/>
      <c r="T773" s="63"/>
      <c r="U773" s="63"/>
      <c r="V773" s="63"/>
      <c r="W773" s="63"/>
      <c r="X773" s="63"/>
      <c r="Y773" s="63"/>
      <c r="Z773" s="63"/>
      <c r="AA773" s="72"/>
      <c r="AB773" s="72"/>
      <c r="AC773" s="72"/>
      <c r="AD773" s="72"/>
      <c r="AE773" s="72"/>
      <c r="AF773" s="72"/>
      <c r="AG773" s="72"/>
      <c r="AH773" s="72"/>
      <c r="AI773" s="72"/>
      <c r="AJ773" s="72"/>
      <c r="AK773" s="72"/>
      <c r="AL773" s="72"/>
      <c r="AM773" s="72"/>
      <c r="AN773" s="72"/>
    </row>
    <row r="774" spans="1:40" ht="13">
      <c r="A774" s="79"/>
      <c r="B774" s="79"/>
      <c r="C774" s="63"/>
      <c r="D774" s="63"/>
      <c r="E774" s="63"/>
      <c r="F774" s="63"/>
      <c r="G774" s="84"/>
      <c r="H774" s="63"/>
      <c r="J774" s="63"/>
      <c r="K774" s="63"/>
      <c r="L774" s="63"/>
      <c r="M774" s="63"/>
      <c r="N774" s="63"/>
      <c r="O774" s="63"/>
      <c r="P774" s="63"/>
      <c r="Q774" s="63"/>
      <c r="R774" s="63"/>
      <c r="S774" s="63"/>
      <c r="T774" s="63"/>
      <c r="U774" s="63"/>
      <c r="V774" s="63"/>
      <c r="W774" s="63"/>
      <c r="X774" s="63"/>
      <c r="Y774" s="63"/>
      <c r="Z774" s="63"/>
      <c r="AA774" s="72"/>
      <c r="AB774" s="72"/>
      <c r="AC774" s="72"/>
      <c r="AD774" s="72"/>
      <c r="AE774" s="72"/>
      <c r="AF774" s="72"/>
      <c r="AG774" s="72"/>
      <c r="AH774" s="72"/>
      <c r="AI774" s="72"/>
      <c r="AJ774" s="72"/>
      <c r="AK774" s="72"/>
      <c r="AL774" s="72"/>
      <c r="AM774" s="72"/>
      <c r="AN774" s="72"/>
    </row>
    <row r="775" spans="1:40" ht="13">
      <c r="A775" s="79"/>
      <c r="B775" s="79"/>
      <c r="C775" s="63"/>
      <c r="D775" s="63"/>
      <c r="E775" s="63"/>
      <c r="F775" s="63"/>
      <c r="G775" s="84"/>
      <c r="H775" s="63"/>
      <c r="J775" s="63"/>
      <c r="K775" s="63"/>
      <c r="L775" s="63"/>
      <c r="M775" s="63"/>
      <c r="N775" s="63"/>
      <c r="O775" s="63"/>
      <c r="P775" s="63"/>
      <c r="Q775" s="63"/>
      <c r="R775" s="63"/>
      <c r="S775" s="63"/>
      <c r="T775" s="63"/>
      <c r="U775" s="63"/>
      <c r="V775" s="63"/>
      <c r="W775" s="63"/>
      <c r="X775" s="63"/>
      <c r="Y775" s="63"/>
      <c r="Z775" s="63"/>
      <c r="AA775" s="72"/>
      <c r="AB775" s="72"/>
      <c r="AC775" s="72"/>
      <c r="AD775" s="72"/>
      <c r="AE775" s="72"/>
      <c r="AF775" s="72"/>
      <c r="AG775" s="72"/>
      <c r="AH775" s="72"/>
      <c r="AI775" s="72"/>
      <c r="AJ775" s="72"/>
      <c r="AK775" s="72"/>
      <c r="AL775" s="72"/>
      <c r="AM775" s="72"/>
      <c r="AN775" s="72"/>
    </row>
    <row r="776" spans="1:40" ht="13">
      <c r="A776" s="79"/>
      <c r="B776" s="79"/>
      <c r="C776" s="63"/>
      <c r="D776" s="63"/>
      <c r="E776" s="63"/>
      <c r="F776" s="63"/>
      <c r="G776" s="84"/>
      <c r="H776" s="63"/>
      <c r="J776" s="63"/>
      <c r="K776" s="63"/>
      <c r="L776" s="63"/>
      <c r="M776" s="63"/>
      <c r="N776" s="63"/>
      <c r="O776" s="63"/>
      <c r="P776" s="63"/>
      <c r="Q776" s="63"/>
      <c r="R776" s="63"/>
      <c r="S776" s="63"/>
      <c r="T776" s="63"/>
      <c r="U776" s="63"/>
      <c r="V776" s="63"/>
      <c r="W776" s="63"/>
      <c r="X776" s="63"/>
      <c r="Y776" s="63"/>
      <c r="Z776" s="63"/>
      <c r="AA776" s="72"/>
      <c r="AB776" s="72"/>
      <c r="AC776" s="72"/>
      <c r="AD776" s="72"/>
      <c r="AE776" s="72"/>
      <c r="AF776" s="72"/>
      <c r="AG776" s="72"/>
      <c r="AH776" s="72"/>
      <c r="AI776" s="72"/>
      <c r="AJ776" s="72"/>
      <c r="AK776" s="72"/>
      <c r="AL776" s="72"/>
      <c r="AM776" s="72"/>
      <c r="AN776" s="72"/>
    </row>
    <row r="777" spans="1:40" ht="13">
      <c r="A777" s="79"/>
      <c r="B777" s="79"/>
      <c r="C777" s="63"/>
      <c r="D777" s="63"/>
      <c r="E777" s="63"/>
      <c r="F777" s="63"/>
      <c r="G777" s="84"/>
      <c r="H777" s="63"/>
      <c r="J777" s="63"/>
      <c r="K777" s="63"/>
      <c r="L777" s="63"/>
      <c r="M777" s="63"/>
      <c r="N777" s="63"/>
      <c r="O777" s="63"/>
      <c r="P777" s="63"/>
      <c r="Q777" s="63"/>
      <c r="R777" s="63"/>
      <c r="S777" s="63"/>
      <c r="T777" s="63"/>
      <c r="U777" s="63"/>
      <c r="V777" s="63"/>
      <c r="W777" s="63"/>
      <c r="X777" s="63"/>
      <c r="Y777" s="63"/>
      <c r="Z777" s="63"/>
      <c r="AA777" s="72"/>
      <c r="AB777" s="72"/>
      <c r="AC777" s="72"/>
      <c r="AD777" s="72"/>
      <c r="AE777" s="72"/>
      <c r="AF777" s="72"/>
      <c r="AG777" s="72"/>
      <c r="AH777" s="72"/>
      <c r="AI777" s="72"/>
      <c r="AJ777" s="72"/>
      <c r="AK777" s="72"/>
      <c r="AL777" s="72"/>
      <c r="AM777" s="72"/>
      <c r="AN777" s="72"/>
    </row>
    <row r="778" spans="1:40" ht="13">
      <c r="A778" s="79"/>
      <c r="B778" s="79"/>
      <c r="C778" s="63"/>
      <c r="D778" s="63"/>
      <c r="E778" s="63"/>
      <c r="F778" s="63"/>
      <c r="G778" s="84"/>
      <c r="H778" s="63"/>
      <c r="J778" s="63"/>
      <c r="K778" s="63"/>
      <c r="L778" s="63"/>
      <c r="M778" s="63"/>
      <c r="N778" s="63"/>
      <c r="O778" s="63"/>
      <c r="P778" s="63"/>
      <c r="Q778" s="63"/>
      <c r="R778" s="63"/>
      <c r="S778" s="63"/>
      <c r="T778" s="63"/>
      <c r="U778" s="63"/>
      <c r="V778" s="63"/>
      <c r="W778" s="63"/>
      <c r="X778" s="63"/>
      <c r="Y778" s="63"/>
      <c r="Z778" s="63"/>
      <c r="AA778" s="72"/>
      <c r="AB778" s="72"/>
      <c r="AC778" s="72"/>
      <c r="AD778" s="72"/>
      <c r="AE778" s="72"/>
      <c r="AF778" s="72"/>
      <c r="AG778" s="72"/>
      <c r="AH778" s="72"/>
      <c r="AI778" s="72"/>
      <c r="AJ778" s="72"/>
      <c r="AK778" s="72"/>
      <c r="AL778" s="72"/>
      <c r="AM778" s="72"/>
      <c r="AN778" s="72"/>
    </row>
    <row r="779" spans="1:40" ht="13">
      <c r="A779" s="79"/>
      <c r="B779" s="79"/>
      <c r="C779" s="63"/>
      <c r="D779" s="63"/>
      <c r="E779" s="63"/>
      <c r="F779" s="63"/>
      <c r="G779" s="84"/>
      <c r="H779" s="63"/>
      <c r="J779" s="63"/>
      <c r="K779" s="63"/>
      <c r="L779" s="63"/>
      <c r="M779" s="63"/>
      <c r="N779" s="63"/>
      <c r="O779" s="63"/>
      <c r="P779" s="63"/>
      <c r="Q779" s="63"/>
      <c r="R779" s="63"/>
      <c r="S779" s="63"/>
      <c r="T779" s="63"/>
      <c r="U779" s="63"/>
      <c r="V779" s="63"/>
      <c r="W779" s="63"/>
      <c r="X779" s="63"/>
      <c r="Y779" s="63"/>
      <c r="Z779" s="63"/>
      <c r="AA779" s="72"/>
      <c r="AB779" s="72"/>
      <c r="AC779" s="72"/>
      <c r="AD779" s="72"/>
      <c r="AE779" s="72"/>
      <c r="AF779" s="72"/>
      <c r="AG779" s="72"/>
      <c r="AH779" s="72"/>
      <c r="AI779" s="72"/>
      <c r="AJ779" s="72"/>
      <c r="AK779" s="72"/>
      <c r="AL779" s="72"/>
      <c r="AM779" s="72"/>
      <c r="AN779" s="72"/>
    </row>
    <row r="780" spans="1:40" ht="13">
      <c r="A780" s="79"/>
      <c r="B780" s="79"/>
      <c r="C780" s="63"/>
      <c r="D780" s="63"/>
      <c r="E780" s="63"/>
      <c r="F780" s="63"/>
      <c r="G780" s="84"/>
      <c r="H780" s="63"/>
      <c r="J780" s="63"/>
      <c r="K780" s="63"/>
      <c r="L780" s="63"/>
      <c r="M780" s="63"/>
      <c r="N780" s="63"/>
      <c r="O780" s="63"/>
      <c r="P780" s="63"/>
      <c r="Q780" s="63"/>
      <c r="R780" s="63"/>
      <c r="S780" s="63"/>
      <c r="T780" s="63"/>
      <c r="U780" s="63"/>
      <c r="V780" s="63"/>
      <c r="W780" s="63"/>
      <c r="X780" s="63"/>
      <c r="Y780" s="63"/>
      <c r="Z780" s="63"/>
      <c r="AA780" s="72"/>
      <c r="AB780" s="72"/>
      <c r="AC780" s="72"/>
      <c r="AD780" s="72"/>
      <c r="AE780" s="72"/>
      <c r="AF780" s="72"/>
      <c r="AG780" s="72"/>
      <c r="AH780" s="72"/>
      <c r="AI780" s="72"/>
      <c r="AJ780" s="72"/>
      <c r="AK780" s="72"/>
      <c r="AL780" s="72"/>
      <c r="AM780" s="72"/>
      <c r="AN780" s="72"/>
    </row>
    <row r="781" spans="1:40" ht="13">
      <c r="A781" s="79"/>
      <c r="B781" s="79"/>
      <c r="C781" s="63"/>
      <c r="D781" s="63"/>
      <c r="E781" s="63"/>
      <c r="F781" s="63"/>
      <c r="G781" s="84"/>
      <c r="H781" s="63"/>
      <c r="J781" s="63"/>
      <c r="K781" s="63"/>
      <c r="L781" s="63"/>
      <c r="M781" s="63"/>
      <c r="N781" s="63"/>
      <c r="O781" s="63"/>
      <c r="P781" s="63"/>
      <c r="Q781" s="63"/>
      <c r="R781" s="63"/>
      <c r="S781" s="63"/>
      <c r="T781" s="63"/>
      <c r="U781" s="63"/>
      <c r="V781" s="63"/>
      <c r="W781" s="63"/>
      <c r="X781" s="63"/>
      <c r="Y781" s="63"/>
      <c r="Z781" s="63"/>
      <c r="AA781" s="72"/>
      <c r="AB781" s="72"/>
      <c r="AC781" s="72"/>
      <c r="AD781" s="72"/>
      <c r="AE781" s="72"/>
      <c r="AF781" s="72"/>
      <c r="AG781" s="72"/>
      <c r="AH781" s="72"/>
      <c r="AI781" s="72"/>
      <c r="AJ781" s="72"/>
      <c r="AK781" s="72"/>
      <c r="AL781" s="72"/>
      <c r="AM781" s="72"/>
      <c r="AN781" s="72"/>
    </row>
    <row r="782" spans="1:40" ht="13">
      <c r="A782" s="79"/>
      <c r="B782" s="79"/>
      <c r="C782" s="63"/>
      <c r="D782" s="63"/>
      <c r="E782" s="63"/>
      <c r="F782" s="63"/>
      <c r="G782" s="84"/>
      <c r="H782" s="63"/>
      <c r="J782" s="63"/>
      <c r="K782" s="63"/>
      <c r="L782" s="63"/>
      <c r="M782" s="63"/>
      <c r="N782" s="63"/>
      <c r="O782" s="63"/>
      <c r="P782" s="63"/>
      <c r="Q782" s="63"/>
      <c r="R782" s="63"/>
      <c r="S782" s="63"/>
      <c r="T782" s="63"/>
      <c r="U782" s="63"/>
      <c r="V782" s="63"/>
      <c r="W782" s="63"/>
      <c r="X782" s="63"/>
      <c r="Y782" s="63"/>
      <c r="Z782" s="63"/>
      <c r="AA782" s="72"/>
      <c r="AB782" s="72"/>
      <c r="AC782" s="72"/>
      <c r="AD782" s="72"/>
      <c r="AE782" s="72"/>
      <c r="AF782" s="72"/>
      <c r="AG782" s="72"/>
      <c r="AH782" s="72"/>
      <c r="AI782" s="72"/>
      <c r="AJ782" s="72"/>
      <c r="AK782" s="72"/>
      <c r="AL782" s="72"/>
      <c r="AM782" s="72"/>
      <c r="AN782" s="72"/>
    </row>
    <row r="783" spans="1:40" ht="13">
      <c r="A783" s="79"/>
      <c r="B783" s="79"/>
      <c r="C783" s="63"/>
      <c r="D783" s="63"/>
      <c r="E783" s="63"/>
      <c r="F783" s="63"/>
      <c r="G783" s="84"/>
      <c r="H783" s="63"/>
      <c r="J783" s="63"/>
      <c r="K783" s="63"/>
      <c r="L783" s="63"/>
      <c r="M783" s="63"/>
      <c r="N783" s="63"/>
      <c r="O783" s="63"/>
      <c r="P783" s="63"/>
      <c r="Q783" s="63"/>
      <c r="R783" s="63"/>
      <c r="S783" s="63"/>
      <c r="T783" s="63"/>
      <c r="U783" s="63"/>
      <c r="V783" s="63"/>
      <c r="W783" s="63"/>
      <c r="X783" s="63"/>
      <c r="Y783" s="63"/>
      <c r="Z783" s="63"/>
      <c r="AA783" s="72"/>
      <c r="AB783" s="72"/>
      <c r="AC783" s="72"/>
      <c r="AD783" s="72"/>
      <c r="AE783" s="72"/>
      <c r="AF783" s="72"/>
      <c r="AG783" s="72"/>
      <c r="AH783" s="72"/>
      <c r="AI783" s="72"/>
      <c r="AJ783" s="72"/>
      <c r="AK783" s="72"/>
      <c r="AL783" s="72"/>
      <c r="AM783" s="72"/>
      <c r="AN783" s="72"/>
    </row>
    <row r="784" spans="1:40" ht="13">
      <c r="A784" s="79"/>
      <c r="B784" s="79"/>
      <c r="C784" s="63"/>
      <c r="D784" s="63"/>
      <c r="E784" s="63"/>
      <c r="F784" s="63"/>
      <c r="G784" s="84"/>
      <c r="H784" s="63"/>
      <c r="J784" s="63"/>
      <c r="K784" s="63"/>
      <c r="L784" s="63"/>
      <c r="M784" s="63"/>
      <c r="N784" s="63"/>
      <c r="O784" s="63"/>
      <c r="P784" s="63"/>
      <c r="Q784" s="63"/>
      <c r="R784" s="63"/>
      <c r="S784" s="63"/>
      <c r="T784" s="63"/>
      <c r="U784" s="63"/>
      <c r="V784" s="63"/>
      <c r="W784" s="63"/>
      <c r="X784" s="63"/>
      <c r="Y784" s="63"/>
      <c r="Z784" s="63"/>
      <c r="AA784" s="72"/>
      <c r="AB784" s="72"/>
      <c r="AC784" s="72"/>
      <c r="AD784" s="72"/>
      <c r="AE784" s="72"/>
      <c r="AF784" s="72"/>
      <c r="AG784" s="72"/>
      <c r="AH784" s="72"/>
      <c r="AI784" s="72"/>
      <c r="AJ784" s="72"/>
      <c r="AK784" s="72"/>
      <c r="AL784" s="72"/>
      <c r="AM784" s="72"/>
      <c r="AN784" s="72"/>
    </row>
    <row r="785" spans="1:40" ht="13">
      <c r="A785" s="79"/>
      <c r="B785" s="79"/>
      <c r="C785" s="63"/>
      <c r="D785" s="63"/>
      <c r="E785" s="63"/>
      <c r="F785" s="63"/>
      <c r="G785" s="84"/>
      <c r="H785" s="63"/>
      <c r="J785" s="63"/>
      <c r="K785" s="63"/>
      <c r="L785" s="63"/>
      <c r="M785" s="63"/>
      <c r="N785" s="63"/>
      <c r="O785" s="63"/>
      <c r="P785" s="63"/>
      <c r="Q785" s="63"/>
      <c r="R785" s="63"/>
      <c r="S785" s="63"/>
      <c r="T785" s="63"/>
      <c r="U785" s="63"/>
      <c r="V785" s="63"/>
      <c r="W785" s="63"/>
      <c r="X785" s="63"/>
      <c r="Y785" s="63"/>
      <c r="Z785" s="63"/>
      <c r="AA785" s="72"/>
      <c r="AB785" s="72"/>
      <c r="AC785" s="72"/>
      <c r="AD785" s="72"/>
      <c r="AE785" s="72"/>
      <c r="AF785" s="72"/>
      <c r="AG785" s="72"/>
      <c r="AH785" s="72"/>
      <c r="AI785" s="72"/>
      <c r="AJ785" s="72"/>
      <c r="AK785" s="72"/>
      <c r="AL785" s="72"/>
      <c r="AM785" s="72"/>
      <c r="AN785" s="72"/>
    </row>
    <row r="786" spans="1:40" ht="13">
      <c r="A786" s="79"/>
      <c r="B786" s="79"/>
      <c r="C786" s="63"/>
      <c r="D786" s="63"/>
      <c r="E786" s="63"/>
      <c r="F786" s="63"/>
      <c r="G786" s="84"/>
      <c r="H786" s="63"/>
      <c r="J786" s="63"/>
      <c r="K786" s="63"/>
      <c r="L786" s="63"/>
      <c r="M786" s="63"/>
      <c r="N786" s="63"/>
      <c r="O786" s="63"/>
      <c r="P786" s="63"/>
      <c r="Q786" s="63"/>
      <c r="R786" s="63"/>
      <c r="S786" s="63"/>
      <c r="T786" s="63"/>
      <c r="U786" s="63"/>
      <c r="V786" s="63"/>
      <c r="W786" s="63"/>
      <c r="X786" s="63"/>
      <c r="Y786" s="63"/>
      <c r="Z786" s="63"/>
      <c r="AA786" s="72"/>
      <c r="AB786" s="72"/>
      <c r="AC786" s="72"/>
      <c r="AD786" s="72"/>
      <c r="AE786" s="72"/>
      <c r="AF786" s="72"/>
      <c r="AG786" s="72"/>
      <c r="AH786" s="72"/>
      <c r="AI786" s="72"/>
      <c r="AJ786" s="72"/>
      <c r="AK786" s="72"/>
      <c r="AL786" s="72"/>
      <c r="AM786" s="72"/>
      <c r="AN786" s="72"/>
    </row>
    <row r="787" spans="1:40" ht="13">
      <c r="A787" s="79"/>
      <c r="B787" s="79"/>
      <c r="C787" s="63"/>
      <c r="D787" s="63"/>
      <c r="E787" s="63"/>
      <c r="F787" s="63"/>
      <c r="G787" s="84"/>
      <c r="H787" s="63"/>
      <c r="J787" s="63"/>
      <c r="K787" s="63"/>
      <c r="L787" s="63"/>
      <c r="M787" s="63"/>
      <c r="N787" s="63"/>
      <c r="O787" s="63"/>
      <c r="P787" s="63"/>
      <c r="Q787" s="63"/>
      <c r="R787" s="63"/>
      <c r="S787" s="63"/>
      <c r="T787" s="63"/>
      <c r="U787" s="63"/>
      <c r="V787" s="63"/>
      <c r="W787" s="63"/>
      <c r="X787" s="63"/>
      <c r="Y787" s="63"/>
      <c r="Z787" s="63"/>
      <c r="AA787" s="72"/>
      <c r="AB787" s="72"/>
      <c r="AC787" s="72"/>
      <c r="AD787" s="72"/>
      <c r="AE787" s="72"/>
      <c r="AF787" s="72"/>
      <c r="AG787" s="72"/>
      <c r="AH787" s="72"/>
      <c r="AI787" s="72"/>
      <c r="AJ787" s="72"/>
      <c r="AK787" s="72"/>
      <c r="AL787" s="72"/>
      <c r="AM787" s="72"/>
      <c r="AN787" s="72"/>
    </row>
    <row r="788" spans="1:40" ht="13">
      <c r="A788" s="79"/>
      <c r="B788" s="79"/>
      <c r="C788" s="63"/>
      <c r="D788" s="63"/>
      <c r="E788" s="63"/>
      <c r="F788" s="63"/>
      <c r="G788" s="84"/>
      <c r="H788" s="63"/>
      <c r="J788" s="63"/>
      <c r="K788" s="63"/>
      <c r="L788" s="63"/>
      <c r="M788" s="63"/>
      <c r="N788" s="63"/>
      <c r="O788" s="63"/>
      <c r="P788" s="63"/>
      <c r="Q788" s="63"/>
      <c r="R788" s="63"/>
      <c r="S788" s="63"/>
      <c r="T788" s="63"/>
      <c r="U788" s="63"/>
      <c r="V788" s="63"/>
      <c r="W788" s="63"/>
      <c r="X788" s="63"/>
      <c r="Y788" s="63"/>
      <c r="Z788" s="63"/>
      <c r="AA788" s="72"/>
      <c r="AB788" s="72"/>
      <c r="AC788" s="72"/>
      <c r="AD788" s="72"/>
      <c r="AE788" s="72"/>
      <c r="AF788" s="72"/>
      <c r="AG788" s="72"/>
      <c r="AH788" s="72"/>
      <c r="AI788" s="72"/>
      <c r="AJ788" s="72"/>
      <c r="AK788" s="72"/>
      <c r="AL788" s="72"/>
      <c r="AM788" s="72"/>
      <c r="AN788" s="72"/>
    </row>
    <row r="789" spans="1:40" ht="13">
      <c r="A789" s="79"/>
      <c r="B789" s="79"/>
      <c r="C789" s="63"/>
      <c r="D789" s="63"/>
      <c r="E789" s="63"/>
      <c r="F789" s="63"/>
      <c r="G789" s="84"/>
      <c r="H789" s="63"/>
      <c r="J789" s="63"/>
      <c r="K789" s="63"/>
      <c r="L789" s="63"/>
      <c r="M789" s="63"/>
      <c r="N789" s="63"/>
      <c r="O789" s="63"/>
      <c r="P789" s="63"/>
      <c r="Q789" s="63"/>
      <c r="R789" s="63"/>
      <c r="S789" s="63"/>
      <c r="T789" s="63"/>
      <c r="U789" s="63"/>
      <c r="V789" s="63"/>
      <c r="W789" s="63"/>
      <c r="X789" s="63"/>
      <c r="Y789" s="63"/>
      <c r="Z789" s="63"/>
      <c r="AA789" s="72"/>
      <c r="AB789" s="72"/>
      <c r="AC789" s="72"/>
      <c r="AD789" s="72"/>
      <c r="AE789" s="72"/>
      <c r="AF789" s="72"/>
      <c r="AG789" s="72"/>
      <c r="AH789" s="72"/>
      <c r="AI789" s="72"/>
      <c r="AJ789" s="72"/>
      <c r="AK789" s="72"/>
      <c r="AL789" s="72"/>
      <c r="AM789" s="72"/>
      <c r="AN789" s="72"/>
    </row>
    <row r="790" spans="1:40" ht="13">
      <c r="A790" s="79"/>
      <c r="B790" s="79"/>
      <c r="C790" s="63"/>
      <c r="D790" s="63"/>
      <c r="E790" s="63"/>
      <c r="F790" s="63"/>
      <c r="G790" s="84"/>
      <c r="H790" s="63"/>
      <c r="J790" s="63"/>
      <c r="K790" s="63"/>
      <c r="L790" s="63"/>
      <c r="M790" s="63"/>
      <c r="N790" s="63"/>
      <c r="O790" s="63"/>
      <c r="P790" s="63"/>
      <c r="Q790" s="63"/>
      <c r="R790" s="63"/>
      <c r="S790" s="63"/>
      <c r="T790" s="63"/>
      <c r="U790" s="63"/>
      <c r="V790" s="63"/>
      <c r="W790" s="63"/>
      <c r="X790" s="63"/>
      <c r="Y790" s="63"/>
      <c r="Z790" s="63"/>
      <c r="AA790" s="72"/>
      <c r="AB790" s="72"/>
      <c r="AC790" s="72"/>
      <c r="AD790" s="72"/>
      <c r="AE790" s="72"/>
      <c r="AF790" s="72"/>
      <c r="AG790" s="72"/>
      <c r="AH790" s="72"/>
      <c r="AI790" s="72"/>
      <c r="AJ790" s="72"/>
      <c r="AK790" s="72"/>
      <c r="AL790" s="72"/>
      <c r="AM790" s="72"/>
      <c r="AN790" s="72"/>
    </row>
    <row r="791" spans="1:40" ht="13">
      <c r="A791" s="79"/>
      <c r="B791" s="79"/>
      <c r="C791" s="63"/>
      <c r="D791" s="63"/>
      <c r="E791" s="63"/>
      <c r="F791" s="63"/>
      <c r="G791" s="84"/>
      <c r="H791" s="63"/>
      <c r="J791" s="63"/>
      <c r="K791" s="63"/>
      <c r="L791" s="63"/>
      <c r="M791" s="63"/>
      <c r="N791" s="63"/>
      <c r="O791" s="63"/>
      <c r="P791" s="63"/>
      <c r="Q791" s="63"/>
      <c r="R791" s="63"/>
      <c r="S791" s="63"/>
      <c r="T791" s="63"/>
      <c r="U791" s="63"/>
      <c r="V791" s="63"/>
      <c r="W791" s="63"/>
      <c r="X791" s="63"/>
      <c r="Y791" s="63"/>
      <c r="Z791" s="63"/>
      <c r="AA791" s="72"/>
      <c r="AB791" s="72"/>
      <c r="AC791" s="72"/>
      <c r="AD791" s="72"/>
      <c r="AE791" s="72"/>
      <c r="AF791" s="72"/>
      <c r="AG791" s="72"/>
      <c r="AH791" s="72"/>
      <c r="AI791" s="72"/>
      <c r="AJ791" s="72"/>
      <c r="AK791" s="72"/>
      <c r="AL791" s="72"/>
      <c r="AM791" s="72"/>
      <c r="AN791" s="72"/>
    </row>
    <row r="792" spans="1:40" ht="13">
      <c r="A792" s="79"/>
      <c r="B792" s="79"/>
      <c r="C792" s="63"/>
      <c r="D792" s="63"/>
      <c r="E792" s="63"/>
      <c r="F792" s="63"/>
      <c r="G792" s="84"/>
      <c r="H792" s="63"/>
      <c r="J792" s="63"/>
      <c r="K792" s="63"/>
      <c r="L792" s="63"/>
      <c r="M792" s="63"/>
      <c r="N792" s="63"/>
      <c r="O792" s="63"/>
      <c r="P792" s="63"/>
      <c r="Q792" s="63"/>
      <c r="R792" s="63"/>
      <c r="S792" s="63"/>
      <c r="T792" s="63"/>
      <c r="U792" s="63"/>
      <c r="V792" s="63"/>
      <c r="W792" s="63"/>
      <c r="X792" s="63"/>
      <c r="Y792" s="63"/>
      <c r="Z792" s="63"/>
      <c r="AA792" s="72"/>
      <c r="AB792" s="72"/>
      <c r="AC792" s="72"/>
      <c r="AD792" s="72"/>
      <c r="AE792" s="72"/>
      <c r="AF792" s="72"/>
      <c r="AG792" s="72"/>
      <c r="AH792" s="72"/>
      <c r="AI792" s="72"/>
      <c r="AJ792" s="72"/>
      <c r="AK792" s="72"/>
      <c r="AL792" s="72"/>
      <c r="AM792" s="72"/>
      <c r="AN792" s="72"/>
    </row>
    <row r="793" spans="1:40" ht="13">
      <c r="A793" s="79"/>
      <c r="B793" s="79"/>
      <c r="C793" s="63"/>
      <c r="D793" s="63"/>
      <c r="E793" s="63"/>
      <c r="F793" s="63"/>
      <c r="G793" s="84"/>
      <c r="H793" s="63"/>
      <c r="J793" s="63"/>
      <c r="K793" s="63"/>
      <c r="L793" s="63"/>
      <c r="M793" s="63"/>
      <c r="N793" s="63"/>
      <c r="O793" s="63"/>
      <c r="P793" s="63"/>
      <c r="Q793" s="63"/>
      <c r="R793" s="63"/>
      <c r="S793" s="63"/>
      <c r="T793" s="63"/>
      <c r="U793" s="63"/>
      <c r="V793" s="63"/>
      <c r="W793" s="63"/>
      <c r="X793" s="63"/>
      <c r="Y793" s="63"/>
      <c r="Z793" s="63"/>
      <c r="AA793" s="72"/>
      <c r="AB793" s="72"/>
      <c r="AC793" s="72"/>
      <c r="AD793" s="72"/>
      <c r="AE793" s="72"/>
      <c r="AF793" s="72"/>
      <c r="AG793" s="72"/>
      <c r="AH793" s="72"/>
      <c r="AI793" s="72"/>
      <c r="AJ793" s="72"/>
      <c r="AK793" s="72"/>
      <c r="AL793" s="72"/>
      <c r="AM793" s="72"/>
      <c r="AN793" s="72"/>
    </row>
    <row r="794" spans="1:40" ht="13">
      <c r="A794" s="79"/>
      <c r="B794" s="79"/>
      <c r="C794" s="63"/>
      <c r="D794" s="63"/>
      <c r="E794" s="63"/>
      <c r="F794" s="63"/>
      <c r="G794" s="84"/>
      <c r="H794" s="63"/>
      <c r="J794" s="63"/>
      <c r="K794" s="63"/>
      <c r="L794" s="63"/>
      <c r="M794" s="63"/>
      <c r="N794" s="63"/>
      <c r="O794" s="63"/>
      <c r="P794" s="63"/>
      <c r="Q794" s="63"/>
      <c r="R794" s="63"/>
      <c r="S794" s="63"/>
      <c r="T794" s="63"/>
      <c r="U794" s="63"/>
      <c r="V794" s="63"/>
      <c r="W794" s="63"/>
      <c r="X794" s="63"/>
      <c r="Y794" s="63"/>
      <c r="Z794" s="63"/>
      <c r="AA794" s="72"/>
      <c r="AB794" s="72"/>
      <c r="AC794" s="72"/>
      <c r="AD794" s="72"/>
      <c r="AE794" s="72"/>
      <c r="AF794" s="72"/>
      <c r="AG794" s="72"/>
      <c r="AH794" s="72"/>
      <c r="AI794" s="72"/>
      <c r="AJ794" s="72"/>
      <c r="AK794" s="72"/>
      <c r="AL794" s="72"/>
      <c r="AM794" s="72"/>
      <c r="AN794" s="72"/>
    </row>
    <row r="795" spans="1:40" ht="13">
      <c r="A795" s="79"/>
      <c r="B795" s="79"/>
      <c r="C795" s="63"/>
      <c r="D795" s="63"/>
      <c r="E795" s="63"/>
      <c r="F795" s="63"/>
      <c r="G795" s="84"/>
      <c r="H795" s="63"/>
      <c r="J795" s="63"/>
      <c r="K795" s="63"/>
      <c r="L795" s="63"/>
      <c r="M795" s="63"/>
      <c r="N795" s="63"/>
      <c r="O795" s="63"/>
      <c r="P795" s="63"/>
      <c r="Q795" s="63"/>
      <c r="R795" s="63"/>
      <c r="S795" s="63"/>
      <c r="T795" s="63"/>
      <c r="U795" s="63"/>
      <c r="V795" s="63"/>
      <c r="W795" s="63"/>
      <c r="X795" s="63"/>
      <c r="Y795" s="63"/>
      <c r="Z795" s="63"/>
      <c r="AA795" s="72"/>
      <c r="AB795" s="72"/>
      <c r="AC795" s="72"/>
      <c r="AD795" s="72"/>
      <c r="AE795" s="72"/>
      <c r="AF795" s="72"/>
      <c r="AG795" s="72"/>
      <c r="AH795" s="72"/>
      <c r="AI795" s="72"/>
      <c r="AJ795" s="72"/>
      <c r="AK795" s="72"/>
      <c r="AL795" s="72"/>
      <c r="AM795" s="72"/>
      <c r="AN795" s="72"/>
    </row>
    <row r="796" spans="1:40" ht="13">
      <c r="A796" s="79"/>
      <c r="B796" s="79"/>
      <c r="C796" s="63"/>
      <c r="D796" s="63"/>
      <c r="E796" s="63"/>
      <c r="F796" s="63"/>
      <c r="G796" s="84"/>
      <c r="H796" s="63"/>
      <c r="J796" s="63"/>
      <c r="K796" s="63"/>
      <c r="L796" s="63"/>
      <c r="M796" s="63"/>
      <c r="N796" s="63"/>
      <c r="O796" s="63"/>
      <c r="P796" s="63"/>
      <c r="Q796" s="63"/>
      <c r="R796" s="63"/>
      <c r="S796" s="63"/>
      <c r="T796" s="63"/>
      <c r="U796" s="63"/>
      <c r="V796" s="63"/>
      <c r="W796" s="63"/>
      <c r="X796" s="63"/>
      <c r="Y796" s="63"/>
      <c r="Z796" s="63"/>
      <c r="AA796" s="72"/>
      <c r="AB796" s="72"/>
      <c r="AC796" s="72"/>
      <c r="AD796" s="72"/>
      <c r="AE796" s="72"/>
      <c r="AF796" s="72"/>
      <c r="AG796" s="72"/>
      <c r="AH796" s="72"/>
      <c r="AI796" s="72"/>
      <c r="AJ796" s="72"/>
      <c r="AK796" s="72"/>
      <c r="AL796" s="72"/>
      <c r="AM796" s="72"/>
      <c r="AN796" s="72"/>
    </row>
    <row r="797" spans="1:40" ht="13">
      <c r="A797" s="79"/>
      <c r="B797" s="79"/>
      <c r="C797" s="63"/>
      <c r="D797" s="63"/>
      <c r="E797" s="63"/>
      <c r="F797" s="63"/>
      <c r="G797" s="84"/>
      <c r="H797" s="63"/>
      <c r="J797" s="63"/>
      <c r="K797" s="63"/>
      <c r="L797" s="63"/>
      <c r="M797" s="63"/>
      <c r="N797" s="63"/>
      <c r="O797" s="63"/>
      <c r="P797" s="63"/>
      <c r="Q797" s="63"/>
      <c r="R797" s="63"/>
      <c r="S797" s="63"/>
      <c r="T797" s="63"/>
      <c r="U797" s="63"/>
      <c r="V797" s="63"/>
      <c r="W797" s="63"/>
      <c r="X797" s="63"/>
      <c r="Y797" s="63"/>
      <c r="Z797" s="63"/>
      <c r="AA797" s="72"/>
      <c r="AB797" s="72"/>
      <c r="AC797" s="72"/>
      <c r="AD797" s="72"/>
      <c r="AE797" s="72"/>
      <c r="AF797" s="72"/>
      <c r="AG797" s="72"/>
      <c r="AH797" s="72"/>
      <c r="AI797" s="72"/>
      <c r="AJ797" s="72"/>
      <c r="AK797" s="72"/>
      <c r="AL797" s="72"/>
      <c r="AM797" s="72"/>
      <c r="AN797" s="72"/>
    </row>
    <row r="798" spans="1:40" ht="13">
      <c r="A798" s="79"/>
      <c r="B798" s="79"/>
      <c r="C798" s="63"/>
      <c r="D798" s="63"/>
      <c r="E798" s="63"/>
      <c r="F798" s="63"/>
      <c r="G798" s="84"/>
      <c r="H798" s="63"/>
      <c r="J798" s="63"/>
      <c r="K798" s="63"/>
      <c r="L798" s="63"/>
      <c r="M798" s="63"/>
      <c r="N798" s="63"/>
      <c r="O798" s="63"/>
      <c r="P798" s="63"/>
      <c r="Q798" s="63"/>
      <c r="R798" s="63"/>
      <c r="S798" s="63"/>
      <c r="T798" s="63"/>
      <c r="U798" s="63"/>
      <c r="V798" s="63"/>
      <c r="W798" s="63"/>
      <c r="X798" s="63"/>
      <c r="Y798" s="63"/>
      <c r="Z798" s="63"/>
      <c r="AA798" s="72"/>
      <c r="AB798" s="72"/>
      <c r="AC798" s="72"/>
      <c r="AD798" s="72"/>
      <c r="AE798" s="72"/>
      <c r="AF798" s="72"/>
      <c r="AG798" s="72"/>
      <c r="AH798" s="72"/>
      <c r="AI798" s="72"/>
      <c r="AJ798" s="72"/>
      <c r="AK798" s="72"/>
      <c r="AL798" s="72"/>
      <c r="AM798" s="72"/>
      <c r="AN798" s="72"/>
    </row>
    <row r="799" spans="1:40" ht="13">
      <c r="A799" s="79"/>
      <c r="B799" s="79"/>
      <c r="C799" s="63"/>
      <c r="D799" s="63"/>
      <c r="E799" s="63"/>
      <c r="F799" s="63"/>
      <c r="G799" s="84"/>
      <c r="H799" s="63"/>
      <c r="J799" s="63"/>
      <c r="K799" s="63"/>
      <c r="L799" s="63"/>
      <c r="M799" s="63"/>
      <c r="N799" s="63"/>
      <c r="O799" s="63"/>
      <c r="P799" s="63"/>
      <c r="Q799" s="63"/>
      <c r="R799" s="63"/>
      <c r="S799" s="63"/>
      <c r="T799" s="63"/>
      <c r="U799" s="63"/>
      <c r="V799" s="63"/>
      <c r="W799" s="63"/>
      <c r="X799" s="63"/>
      <c r="Y799" s="63"/>
      <c r="Z799" s="63"/>
      <c r="AA799" s="72"/>
      <c r="AB799" s="72"/>
      <c r="AC799" s="72"/>
      <c r="AD799" s="72"/>
      <c r="AE799" s="72"/>
      <c r="AF799" s="72"/>
      <c r="AG799" s="72"/>
      <c r="AH799" s="72"/>
      <c r="AI799" s="72"/>
      <c r="AJ799" s="72"/>
      <c r="AK799" s="72"/>
      <c r="AL799" s="72"/>
      <c r="AM799" s="72"/>
      <c r="AN799" s="72"/>
    </row>
    <row r="800" spans="1:40" ht="13">
      <c r="A800" s="79"/>
      <c r="B800" s="79"/>
      <c r="C800" s="63"/>
      <c r="D800" s="63"/>
      <c r="E800" s="63"/>
      <c r="F800" s="63"/>
      <c r="G800" s="84"/>
      <c r="H800" s="63"/>
      <c r="J800" s="63"/>
      <c r="K800" s="63"/>
      <c r="L800" s="63"/>
      <c r="M800" s="63"/>
      <c r="N800" s="63"/>
      <c r="O800" s="63"/>
      <c r="P800" s="63"/>
      <c r="Q800" s="63"/>
      <c r="R800" s="63"/>
      <c r="S800" s="63"/>
      <c r="T800" s="63"/>
      <c r="U800" s="63"/>
      <c r="V800" s="63"/>
      <c r="W800" s="63"/>
      <c r="X800" s="63"/>
      <c r="Y800" s="63"/>
      <c r="Z800" s="63"/>
      <c r="AA800" s="72"/>
      <c r="AB800" s="72"/>
      <c r="AC800" s="72"/>
      <c r="AD800" s="72"/>
      <c r="AE800" s="72"/>
      <c r="AF800" s="72"/>
      <c r="AG800" s="72"/>
      <c r="AH800" s="72"/>
      <c r="AI800" s="72"/>
      <c r="AJ800" s="72"/>
      <c r="AK800" s="72"/>
      <c r="AL800" s="72"/>
      <c r="AM800" s="72"/>
      <c r="AN800" s="72"/>
    </row>
    <row r="801" spans="1:40" ht="13">
      <c r="A801" s="79"/>
      <c r="B801" s="79"/>
      <c r="C801" s="63"/>
      <c r="D801" s="63"/>
      <c r="E801" s="63"/>
      <c r="F801" s="63"/>
      <c r="G801" s="84"/>
      <c r="H801" s="63"/>
      <c r="J801" s="63"/>
      <c r="K801" s="63"/>
      <c r="L801" s="63"/>
      <c r="M801" s="63"/>
      <c r="N801" s="63"/>
      <c r="O801" s="63"/>
      <c r="P801" s="63"/>
      <c r="Q801" s="63"/>
      <c r="R801" s="63"/>
      <c r="S801" s="63"/>
      <c r="T801" s="63"/>
      <c r="U801" s="63"/>
      <c r="V801" s="63"/>
      <c r="W801" s="63"/>
      <c r="X801" s="63"/>
      <c r="Y801" s="63"/>
      <c r="Z801" s="63"/>
      <c r="AA801" s="72"/>
      <c r="AB801" s="72"/>
      <c r="AC801" s="72"/>
      <c r="AD801" s="72"/>
      <c r="AE801" s="72"/>
      <c r="AF801" s="72"/>
      <c r="AG801" s="72"/>
      <c r="AH801" s="72"/>
      <c r="AI801" s="72"/>
      <c r="AJ801" s="72"/>
      <c r="AK801" s="72"/>
      <c r="AL801" s="72"/>
      <c r="AM801" s="72"/>
      <c r="AN801" s="72"/>
    </row>
    <row r="802" spans="1:40" ht="13">
      <c r="A802" s="79"/>
      <c r="B802" s="79"/>
      <c r="C802" s="63"/>
      <c r="D802" s="63"/>
      <c r="E802" s="63"/>
      <c r="F802" s="63"/>
      <c r="G802" s="84"/>
      <c r="H802" s="63"/>
      <c r="J802" s="63"/>
      <c r="K802" s="63"/>
      <c r="L802" s="63"/>
      <c r="M802" s="63"/>
      <c r="N802" s="63"/>
      <c r="O802" s="63"/>
      <c r="P802" s="63"/>
      <c r="Q802" s="63"/>
      <c r="R802" s="63"/>
      <c r="S802" s="63"/>
      <c r="T802" s="63"/>
      <c r="U802" s="63"/>
      <c r="V802" s="63"/>
      <c r="W802" s="63"/>
      <c r="X802" s="63"/>
      <c r="Y802" s="63"/>
      <c r="Z802" s="63"/>
      <c r="AA802" s="72"/>
      <c r="AB802" s="72"/>
      <c r="AC802" s="72"/>
      <c r="AD802" s="72"/>
      <c r="AE802" s="72"/>
      <c r="AF802" s="72"/>
      <c r="AG802" s="72"/>
      <c r="AH802" s="72"/>
      <c r="AI802" s="72"/>
      <c r="AJ802" s="72"/>
      <c r="AK802" s="72"/>
      <c r="AL802" s="72"/>
      <c r="AM802" s="72"/>
      <c r="AN802" s="72"/>
    </row>
    <row r="803" spans="1:40" ht="13">
      <c r="A803" s="79"/>
      <c r="B803" s="79"/>
      <c r="C803" s="63"/>
      <c r="D803" s="63"/>
      <c r="E803" s="63"/>
      <c r="F803" s="63"/>
      <c r="G803" s="84"/>
      <c r="H803" s="63"/>
      <c r="J803" s="63"/>
      <c r="K803" s="63"/>
      <c r="L803" s="63"/>
      <c r="M803" s="63"/>
      <c r="N803" s="63"/>
      <c r="O803" s="63"/>
      <c r="P803" s="63"/>
      <c r="Q803" s="63"/>
      <c r="R803" s="63"/>
      <c r="S803" s="63"/>
      <c r="T803" s="63"/>
      <c r="U803" s="63"/>
      <c r="V803" s="63"/>
      <c r="W803" s="63"/>
      <c r="X803" s="63"/>
      <c r="Y803" s="63"/>
      <c r="Z803" s="63"/>
      <c r="AA803" s="72"/>
      <c r="AB803" s="72"/>
      <c r="AC803" s="72"/>
      <c r="AD803" s="72"/>
      <c r="AE803" s="72"/>
      <c r="AF803" s="72"/>
      <c r="AG803" s="72"/>
      <c r="AH803" s="72"/>
      <c r="AI803" s="72"/>
      <c r="AJ803" s="72"/>
      <c r="AK803" s="72"/>
      <c r="AL803" s="72"/>
      <c r="AM803" s="72"/>
      <c r="AN803" s="72"/>
    </row>
    <row r="804" spans="1:40" ht="13">
      <c r="A804" s="79"/>
      <c r="B804" s="79"/>
      <c r="C804" s="63"/>
      <c r="D804" s="63"/>
      <c r="E804" s="63"/>
      <c r="F804" s="63"/>
      <c r="G804" s="84"/>
      <c r="H804" s="63"/>
      <c r="J804" s="63"/>
      <c r="K804" s="63"/>
      <c r="L804" s="63"/>
      <c r="M804" s="63"/>
      <c r="N804" s="63"/>
      <c r="O804" s="63"/>
      <c r="P804" s="63"/>
      <c r="Q804" s="63"/>
      <c r="R804" s="63"/>
      <c r="S804" s="63"/>
      <c r="T804" s="63"/>
      <c r="U804" s="63"/>
      <c r="V804" s="63"/>
      <c r="W804" s="63"/>
      <c r="X804" s="63"/>
      <c r="Y804" s="63"/>
      <c r="Z804" s="63"/>
      <c r="AA804" s="72"/>
      <c r="AB804" s="72"/>
      <c r="AC804" s="72"/>
      <c r="AD804" s="72"/>
      <c r="AE804" s="72"/>
      <c r="AF804" s="72"/>
      <c r="AG804" s="72"/>
      <c r="AH804" s="72"/>
      <c r="AI804" s="72"/>
      <c r="AJ804" s="72"/>
      <c r="AK804" s="72"/>
      <c r="AL804" s="72"/>
      <c r="AM804" s="72"/>
      <c r="AN804" s="72"/>
    </row>
    <row r="805" spans="1:40" ht="13">
      <c r="A805" s="79"/>
      <c r="B805" s="79"/>
      <c r="C805" s="63"/>
      <c r="D805" s="63"/>
      <c r="E805" s="63"/>
      <c r="F805" s="63"/>
      <c r="G805" s="84"/>
      <c r="H805" s="63"/>
      <c r="J805" s="63"/>
      <c r="K805" s="63"/>
      <c r="L805" s="63"/>
      <c r="M805" s="63"/>
      <c r="N805" s="63"/>
      <c r="O805" s="63"/>
      <c r="P805" s="63"/>
      <c r="Q805" s="63"/>
      <c r="R805" s="63"/>
      <c r="S805" s="63"/>
      <c r="T805" s="63"/>
      <c r="U805" s="63"/>
      <c r="V805" s="63"/>
      <c r="W805" s="63"/>
      <c r="X805" s="63"/>
      <c r="Y805" s="63"/>
      <c r="Z805" s="63"/>
      <c r="AA805" s="72"/>
      <c r="AB805" s="72"/>
      <c r="AC805" s="72"/>
      <c r="AD805" s="72"/>
      <c r="AE805" s="72"/>
      <c r="AF805" s="72"/>
      <c r="AG805" s="72"/>
      <c r="AH805" s="72"/>
      <c r="AI805" s="72"/>
      <c r="AJ805" s="72"/>
      <c r="AK805" s="72"/>
      <c r="AL805" s="72"/>
      <c r="AM805" s="72"/>
      <c r="AN805" s="72"/>
    </row>
    <row r="806" spans="1:40" ht="13">
      <c r="A806" s="79"/>
      <c r="B806" s="79"/>
      <c r="C806" s="63"/>
      <c r="D806" s="63"/>
      <c r="E806" s="63"/>
      <c r="F806" s="63"/>
      <c r="G806" s="84"/>
      <c r="H806" s="63"/>
      <c r="J806" s="63"/>
      <c r="K806" s="63"/>
      <c r="L806" s="63"/>
      <c r="M806" s="63"/>
      <c r="N806" s="63"/>
      <c r="O806" s="63"/>
      <c r="P806" s="63"/>
      <c r="Q806" s="63"/>
      <c r="R806" s="63"/>
      <c r="S806" s="63"/>
      <c r="T806" s="63"/>
      <c r="U806" s="63"/>
      <c r="V806" s="63"/>
      <c r="W806" s="63"/>
      <c r="X806" s="63"/>
      <c r="Y806" s="63"/>
      <c r="Z806" s="63"/>
      <c r="AA806" s="72"/>
      <c r="AB806" s="72"/>
      <c r="AC806" s="72"/>
      <c r="AD806" s="72"/>
      <c r="AE806" s="72"/>
      <c r="AF806" s="72"/>
      <c r="AG806" s="72"/>
      <c r="AH806" s="72"/>
      <c r="AI806" s="72"/>
      <c r="AJ806" s="72"/>
      <c r="AK806" s="72"/>
      <c r="AL806" s="72"/>
      <c r="AM806" s="72"/>
      <c r="AN806" s="72"/>
    </row>
    <row r="807" spans="1:40" ht="13">
      <c r="A807" s="79"/>
      <c r="B807" s="79"/>
      <c r="C807" s="63"/>
      <c r="D807" s="63"/>
      <c r="E807" s="63"/>
      <c r="F807" s="63"/>
      <c r="G807" s="84"/>
      <c r="H807" s="63"/>
      <c r="J807" s="63"/>
      <c r="K807" s="63"/>
      <c r="L807" s="63"/>
      <c r="M807" s="63"/>
      <c r="N807" s="63"/>
      <c r="O807" s="63"/>
      <c r="P807" s="63"/>
      <c r="Q807" s="63"/>
      <c r="R807" s="63"/>
      <c r="S807" s="63"/>
      <c r="T807" s="63"/>
      <c r="U807" s="63"/>
      <c r="V807" s="63"/>
      <c r="W807" s="63"/>
      <c r="X807" s="63"/>
      <c r="Y807" s="63"/>
      <c r="Z807" s="63"/>
      <c r="AA807" s="72"/>
      <c r="AB807" s="72"/>
      <c r="AC807" s="72"/>
      <c r="AD807" s="72"/>
      <c r="AE807" s="72"/>
      <c r="AF807" s="72"/>
      <c r="AG807" s="72"/>
      <c r="AH807" s="72"/>
      <c r="AI807" s="72"/>
      <c r="AJ807" s="72"/>
      <c r="AK807" s="72"/>
      <c r="AL807" s="72"/>
      <c r="AM807" s="72"/>
      <c r="AN807" s="72"/>
    </row>
    <row r="808" spans="1:40" ht="13">
      <c r="A808" s="79"/>
      <c r="B808" s="79"/>
      <c r="C808" s="63"/>
      <c r="D808" s="63"/>
      <c r="E808" s="63"/>
      <c r="F808" s="63"/>
      <c r="G808" s="84"/>
      <c r="H808" s="63"/>
      <c r="J808" s="63"/>
      <c r="K808" s="63"/>
      <c r="L808" s="63"/>
      <c r="M808" s="63"/>
      <c r="N808" s="63"/>
      <c r="O808" s="63"/>
      <c r="P808" s="63"/>
      <c r="Q808" s="63"/>
      <c r="R808" s="63"/>
      <c r="S808" s="63"/>
      <c r="T808" s="63"/>
      <c r="U808" s="63"/>
      <c r="V808" s="63"/>
      <c r="W808" s="63"/>
      <c r="X808" s="63"/>
      <c r="Y808" s="63"/>
      <c r="Z808" s="63"/>
      <c r="AA808" s="72"/>
      <c r="AB808" s="72"/>
      <c r="AC808" s="72"/>
      <c r="AD808" s="72"/>
      <c r="AE808" s="72"/>
      <c r="AF808" s="72"/>
      <c r="AG808" s="72"/>
      <c r="AH808" s="72"/>
      <c r="AI808" s="72"/>
      <c r="AJ808" s="72"/>
      <c r="AK808" s="72"/>
      <c r="AL808" s="72"/>
      <c r="AM808" s="72"/>
      <c r="AN808" s="72"/>
    </row>
    <row r="809" spans="1:40" ht="13">
      <c r="A809" s="79"/>
      <c r="B809" s="79"/>
      <c r="C809" s="63"/>
      <c r="D809" s="63"/>
      <c r="E809" s="63"/>
      <c r="F809" s="63"/>
      <c r="G809" s="84"/>
      <c r="H809" s="63"/>
      <c r="J809" s="63"/>
      <c r="K809" s="63"/>
      <c r="L809" s="63"/>
      <c r="M809" s="63"/>
      <c r="N809" s="63"/>
      <c r="O809" s="63"/>
      <c r="P809" s="63"/>
      <c r="Q809" s="63"/>
      <c r="R809" s="63"/>
      <c r="S809" s="63"/>
      <c r="T809" s="63"/>
      <c r="U809" s="63"/>
      <c r="V809" s="63"/>
      <c r="W809" s="63"/>
      <c r="X809" s="63"/>
      <c r="Y809" s="63"/>
      <c r="Z809" s="63"/>
      <c r="AA809" s="72"/>
      <c r="AB809" s="72"/>
      <c r="AC809" s="72"/>
      <c r="AD809" s="72"/>
      <c r="AE809" s="72"/>
      <c r="AF809" s="72"/>
      <c r="AG809" s="72"/>
      <c r="AH809" s="72"/>
      <c r="AI809" s="72"/>
      <c r="AJ809" s="72"/>
      <c r="AK809" s="72"/>
      <c r="AL809" s="72"/>
      <c r="AM809" s="72"/>
      <c r="AN809" s="72"/>
    </row>
    <row r="810" spans="1:40" ht="13">
      <c r="A810" s="79"/>
      <c r="B810" s="79"/>
      <c r="C810" s="63"/>
      <c r="D810" s="63"/>
      <c r="E810" s="63"/>
      <c r="F810" s="63"/>
      <c r="G810" s="84"/>
      <c r="H810" s="63"/>
      <c r="J810" s="63"/>
      <c r="K810" s="63"/>
      <c r="L810" s="63"/>
      <c r="M810" s="63"/>
      <c r="N810" s="63"/>
      <c r="O810" s="63"/>
      <c r="P810" s="63"/>
      <c r="Q810" s="63"/>
      <c r="R810" s="63"/>
      <c r="S810" s="63"/>
      <c r="T810" s="63"/>
      <c r="U810" s="63"/>
      <c r="V810" s="63"/>
      <c r="W810" s="63"/>
      <c r="X810" s="63"/>
      <c r="Y810" s="63"/>
      <c r="Z810" s="63"/>
      <c r="AA810" s="72"/>
      <c r="AB810" s="72"/>
      <c r="AC810" s="72"/>
      <c r="AD810" s="72"/>
      <c r="AE810" s="72"/>
      <c r="AF810" s="72"/>
      <c r="AG810" s="72"/>
      <c r="AH810" s="72"/>
      <c r="AI810" s="72"/>
      <c r="AJ810" s="72"/>
      <c r="AK810" s="72"/>
      <c r="AL810" s="72"/>
      <c r="AM810" s="72"/>
      <c r="AN810" s="72"/>
    </row>
    <row r="811" spans="1:40" ht="13">
      <c r="A811" s="79"/>
      <c r="B811" s="79"/>
      <c r="C811" s="63"/>
      <c r="D811" s="63"/>
      <c r="E811" s="63"/>
      <c r="F811" s="63"/>
      <c r="G811" s="84"/>
      <c r="H811" s="63"/>
      <c r="J811" s="63"/>
      <c r="K811" s="63"/>
      <c r="L811" s="63"/>
      <c r="M811" s="63"/>
      <c r="N811" s="63"/>
      <c r="O811" s="63"/>
      <c r="P811" s="63"/>
      <c r="Q811" s="63"/>
      <c r="R811" s="63"/>
      <c r="S811" s="63"/>
      <c r="T811" s="63"/>
      <c r="U811" s="63"/>
      <c r="V811" s="63"/>
      <c r="W811" s="63"/>
      <c r="X811" s="63"/>
      <c r="Y811" s="63"/>
      <c r="Z811" s="63"/>
      <c r="AA811" s="72"/>
      <c r="AB811" s="72"/>
      <c r="AC811" s="72"/>
      <c r="AD811" s="72"/>
      <c r="AE811" s="72"/>
      <c r="AF811" s="72"/>
      <c r="AG811" s="72"/>
      <c r="AH811" s="72"/>
      <c r="AI811" s="72"/>
      <c r="AJ811" s="72"/>
      <c r="AK811" s="72"/>
      <c r="AL811" s="72"/>
      <c r="AM811" s="72"/>
      <c r="AN811" s="72"/>
    </row>
    <row r="812" spans="1:40" ht="13">
      <c r="A812" s="79"/>
      <c r="B812" s="79"/>
      <c r="C812" s="63"/>
      <c r="D812" s="63"/>
      <c r="E812" s="63"/>
      <c r="F812" s="63"/>
      <c r="G812" s="84"/>
      <c r="H812" s="63"/>
      <c r="J812" s="63"/>
      <c r="K812" s="63"/>
      <c r="L812" s="63"/>
      <c r="M812" s="63"/>
      <c r="N812" s="63"/>
      <c r="O812" s="63"/>
      <c r="P812" s="63"/>
      <c r="Q812" s="63"/>
      <c r="R812" s="63"/>
      <c r="S812" s="63"/>
      <c r="T812" s="63"/>
      <c r="U812" s="63"/>
      <c r="V812" s="63"/>
      <c r="W812" s="63"/>
      <c r="X812" s="63"/>
      <c r="Y812" s="63"/>
      <c r="Z812" s="63"/>
      <c r="AA812" s="72"/>
      <c r="AB812" s="72"/>
      <c r="AC812" s="72"/>
      <c r="AD812" s="72"/>
      <c r="AE812" s="72"/>
      <c r="AF812" s="72"/>
      <c r="AG812" s="72"/>
      <c r="AH812" s="72"/>
      <c r="AI812" s="72"/>
      <c r="AJ812" s="72"/>
      <c r="AK812" s="72"/>
      <c r="AL812" s="72"/>
      <c r="AM812" s="72"/>
      <c r="AN812" s="72"/>
    </row>
    <row r="813" spans="1:40" ht="13">
      <c r="A813" s="79"/>
      <c r="B813" s="79"/>
      <c r="C813" s="63"/>
      <c r="D813" s="63"/>
      <c r="E813" s="63"/>
      <c r="F813" s="63"/>
      <c r="G813" s="84"/>
      <c r="H813" s="63"/>
      <c r="J813" s="63"/>
      <c r="K813" s="63"/>
      <c r="L813" s="63"/>
      <c r="M813" s="63"/>
      <c r="N813" s="63"/>
      <c r="O813" s="63"/>
      <c r="P813" s="63"/>
      <c r="Q813" s="63"/>
      <c r="R813" s="63"/>
      <c r="S813" s="63"/>
      <c r="T813" s="63"/>
      <c r="U813" s="63"/>
      <c r="V813" s="63"/>
      <c r="W813" s="63"/>
      <c r="X813" s="63"/>
      <c r="Y813" s="63"/>
      <c r="Z813" s="63"/>
      <c r="AA813" s="72"/>
      <c r="AB813" s="72"/>
      <c r="AC813" s="72"/>
      <c r="AD813" s="72"/>
      <c r="AE813" s="72"/>
      <c r="AF813" s="72"/>
      <c r="AG813" s="72"/>
      <c r="AH813" s="72"/>
      <c r="AI813" s="72"/>
      <c r="AJ813" s="72"/>
      <c r="AK813" s="72"/>
      <c r="AL813" s="72"/>
      <c r="AM813" s="72"/>
      <c r="AN813" s="72"/>
    </row>
    <row r="814" spans="1:40" ht="13">
      <c r="A814" s="79"/>
      <c r="B814" s="79"/>
      <c r="C814" s="63"/>
      <c r="D814" s="63"/>
      <c r="E814" s="63"/>
      <c r="F814" s="63"/>
      <c r="G814" s="84"/>
      <c r="H814" s="63"/>
      <c r="J814" s="63"/>
      <c r="K814" s="63"/>
      <c r="L814" s="63"/>
      <c r="M814" s="63"/>
      <c r="N814" s="63"/>
      <c r="O814" s="63"/>
      <c r="P814" s="63"/>
      <c r="Q814" s="63"/>
      <c r="R814" s="63"/>
      <c r="S814" s="63"/>
      <c r="T814" s="63"/>
      <c r="U814" s="63"/>
      <c r="V814" s="63"/>
      <c r="W814" s="63"/>
      <c r="X814" s="63"/>
      <c r="Y814" s="63"/>
      <c r="Z814" s="63"/>
      <c r="AA814" s="72"/>
      <c r="AB814" s="72"/>
      <c r="AC814" s="72"/>
      <c r="AD814" s="72"/>
      <c r="AE814" s="72"/>
      <c r="AF814" s="72"/>
      <c r="AG814" s="72"/>
      <c r="AH814" s="72"/>
      <c r="AI814" s="72"/>
      <c r="AJ814" s="72"/>
      <c r="AK814" s="72"/>
      <c r="AL814" s="72"/>
      <c r="AM814" s="72"/>
      <c r="AN814" s="72"/>
    </row>
    <row r="815" spans="1:40" ht="13">
      <c r="A815" s="79"/>
      <c r="B815" s="79"/>
      <c r="C815" s="63"/>
      <c r="D815" s="63"/>
      <c r="E815" s="63"/>
      <c r="F815" s="63"/>
      <c r="G815" s="84"/>
      <c r="H815" s="63"/>
      <c r="J815" s="63"/>
      <c r="K815" s="63"/>
      <c r="L815" s="63"/>
      <c r="M815" s="63"/>
      <c r="N815" s="63"/>
      <c r="O815" s="63"/>
      <c r="P815" s="63"/>
      <c r="Q815" s="63"/>
      <c r="R815" s="63"/>
      <c r="S815" s="63"/>
      <c r="T815" s="63"/>
      <c r="U815" s="63"/>
      <c r="V815" s="63"/>
      <c r="W815" s="63"/>
      <c r="X815" s="63"/>
      <c r="Y815" s="63"/>
      <c r="Z815" s="63"/>
      <c r="AA815" s="72"/>
      <c r="AB815" s="72"/>
      <c r="AC815" s="72"/>
      <c r="AD815" s="72"/>
      <c r="AE815" s="72"/>
      <c r="AF815" s="72"/>
      <c r="AG815" s="72"/>
      <c r="AH815" s="72"/>
      <c r="AI815" s="72"/>
      <c r="AJ815" s="72"/>
      <c r="AK815" s="72"/>
      <c r="AL815" s="72"/>
      <c r="AM815" s="72"/>
      <c r="AN815" s="72"/>
    </row>
    <row r="816" spans="1:40" ht="13">
      <c r="A816" s="79"/>
      <c r="B816" s="79"/>
      <c r="C816" s="63"/>
      <c r="D816" s="63"/>
      <c r="E816" s="63"/>
      <c r="F816" s="63"/>
      <c r="G816" s="84"/>
      <c r="H816" s="63"/>
      <c r="J816" s="63"/>
      <c r="K816" s="63"/>
      <c r="L816" s="63"/>
      <c r="M816" s="63"/>
      <c r="N816" s="63"/>
      <c r="O816" s="63"/>
      <c r="P816" s="63"/>
      <c r="Q816" s="63"/>
      <c r="R816" s="63"/>
      <c r="S816" s="63"/>
      <c r="T816" s="63"/>
      <c r="U816" s="63"/>
      <c r="V816" s="63"/>
      <c r="W816" s="63"/>
      <c r="X816" s="63"/>
      <c r="Y816" s="63"/>
      <c r="Z816" s="63"/>
      <c r="AA816" s="72"/>
      <c r="AB816" s="72"/>
      <c r="AC816" s="72"/>
      <c r="AD816" s="72"/>
      <c r="AE816" s="72"/>
      <c r="AF816" s="72"/>
      <c r="AG816" s="72"/>
      <c r="AH816" s="72"/>
      <c r="AI816" s="72"/>
      <c r="AJ816" s="72"/>
      <c r="AK816" s="72"/>
      <c r="AL816" s="72"/>
      <c r="AM816" s="72"/>
      <c r="AN816" s="72"/>
    </row>
    <row r="817" spans="1:40" ht="13">
      <c r="A817" s="79"/>
      <c r="B817" s="79"/>
      <c r="C817" s="63"/>
      <c r="D817" s="63"/>
      <c r="E817" s="63"/>
      <c r="F817" s="63"/>
      <c r="G817" s="84"/>
      <c r="H817" s="63"/>
      <c r="J817" s="63"/>
      <c r="K817" s="63"/>
      <c r="L817" s="63"/>
      <c r="M817" s="63"/>
      <c r="N817" s="63"/>
      <c r="O817" s="63"/>
      <c r="P817" s="63"/>
      <c r="Q817" s="63"/>
      <c r="R817" s="63"/>
      <c r="S817" s="63"/>
      <c r="T817" s="63"/>
      <c r="U817" s="63"/>
      <c r="V817" s="63"/>
      <c r="W817" s="63"/>
      <c r="X817" s="63"/>
      <c r="Y817" s="63"/>
      <c r="Z817" s="63"/>
      <c r="AA817" s="72"/>
      <c r="AB817" s="72"/>
      <c r="AC817" s="72"/>
      <c r="AD817" s="72"/>
      <c r="AE817" s="72"/>
      <c r="AF817" s="72"/>
      <c r="AG817" s="72"/>
      <c r="AH817" s="72"/>
      <c r="AI817" s="72"/>
      <c r="AJ817" s="72"/>
      <c r="AK817" s="72"/>
      <c r="AL817" s="72"/>
      <c r="AM817" s="72"/>
      <c r="AN817" s="72"/>
    </row>
    <row r="818" spans="1:40" ht="13">
      <c r="A818" s="79"/>
      <c r="B818" s="79"/>
      <c r="C818" s="63"/>
      <c r="D818" s="63"/>
      <c r="E818" s="63"/>
      <c r="F818" s="63"/>
      <c r="G818" s="84"/>
      <c r="H818" s="63"/>
      <c r="J818" s="63"/>
      <c r="K818" s="63"/>
      <c r="L818" s="63"/>
      <c r="M818" s="63"/>
      <c r="N818" s="63"/>
      <c r="O818" s="63"/>
      <c r="P818" s="63"/>
      <c r="Q818" s="63"/>
      <c r="R818" s="63"/>
      <c r="S818" s="63"/>
      <c r="T818" s="63"/>
      <c r="U818" s="63"/>
      <c r="V818" s="63"/>
      <c r="W818" s="63"/>
      <c r="X818" s="63"/>
      <c r="Y818" s="63"/>
      <c r="Z818" s="63"/>
      <c r="AA818" s="72"/>
      <c r="AB818" s="72"/>
      <c r="AC818" s="72"/>
      <c r="AD818" s="72"/>
      <c r="AE818" s="72"/>
      <c r="AF818" s="72"/>
      <c r="AG818" s="72"/>
      <c r="AH818" s="72"/>
      <c r="AI818" s="72"/>
      <c r="AJ818" s="72"/>
      <c r="AK818" s="72"/>
      <c r="AL818" s="72"/>
      <c r="AM818" s="72"/>
      <c r="AN818" s="72"/>
    </row>
    <row r="819" spans="1:40" ht="13">
      <c r="A819" s="79"/>
      <c r="B819" s="79"/>
      <c r="C819" s="63"/>
      <c r="D819" s="63"/>
      <c r="E819" s="63"/>
      <c r="F819" s="63"/>
      <c r="G819" s="84"/>
      <c r="H819" s="63"/>
      <c r="J819" s="63"/>
      <c r="K819" s="63"/>
      <c r="L819" s="63"/>
      <c r="M819" s="63"/>
      <c r="N819" s="63"/>
      <c r="O819" s="63"/>
      <c r="P819" s="63"/>
      <c r="Q819" s="63"/>
      <c r="R819" s="63"/>
      <c r="S819" s="63"/>
      <c r="T819" s="63"/>
      <c r="U819" s="63"/>
      <c r="V819" s="63"/>
      <c r="W819" s="63"/>
      <c r="X819" s="63"/>
      <c r="Y819" s="63"/>
      <c r="Z819" s="63"/>
      <c r="AA819" s="72"/>
      <c r="AB819" s="72"/>
      <c r="AC819" s="72"/>
      <c r="AD819" s="72"/>
      <c r="AE819" s="72"/>
      <c r="AF819" s="72"/>
      <c r="AG819" s="72"/>
      <c r="AH819" s="72"/>
      <c r="AI819" s="72"/>
      <c r="AJ819" s="72"/>
      <c r="AK819" s="72"/>
      <c r="AL819" s="72"/>
      <c r="AM819" s="72"/>
      <c r="AN819" s="72"/>
    </row>
    <row r="820" spans="1:40" ht="13">
      <c r="A820" s="79"/>
      <c r="B820" s="79"/>
      <c r="C820" s="63"/>
      <c r="D820" s="63"/>
      <c r="E820" s="63"/>
      <c r="F820" s="63"/>
      <c r="G820" s="84"/>
      <c r="H820" s="63"/>
      <c r="J820" s="63"/>
      <c r="K820" s="63"/>
      <c r="L820" s="63"/>
      <c r="M820" s="63"/>
      <c r="N820" s="63"/>
      <c r="O820" s="63"/>
      <c r="P820" s="63"/>
      <c r="Q820" s="63"/>
      <c r="R820" s="63"/>
      <c r="S820" s="63"/>
      <c r="T820" s="63"/>
      <c r="U820" s="63"/>
      <c r="V820" s="63"/>
      <c r="W820" s="63"/>
      <c r="X820" s="63"/>
      <c r="Y820" s="63"/>
      <c r="Z820" s="63"/>
      <c r="AA820" s="72"/>
      <c r="AB820" s="72"/>
      <c r="AC820" s="72"/>
      <c r="AD820" s="72"/>
      <c r="AE820" s="72"/>
      <c r="AF820" s="72"/>
      <c r="AG820" s="72"/>
      <c r="AH820" s="72"/>
      <c r="AI820" s="72"/>
      <c r="AJ820" s="72"/>
      <c r="AK820" s="72"/>
      <c r="AL820" s="72"/>
      <c r="AM820" s="72"/>
      <c r="AN820" s="72"/>
    </row>
    <row r="821" spans="1:40" ht="13">
      <c r="A821" s="79"/>
      <c r="B821" s="79"/>
      <c r="C821" s="63"/>
      <c r="D821" s="63"/>
      <c r="E821" s="63"/>
      <c r="F821" s="63"/>
      <c r="G821" s="84"/>
      <c r="H821" s="63"/>
      <c r="J821" s="63"/>
      <c r="K821" s="63"/>
      <c r="L821" s="63"/>
      <c r="M821" s="63"/>
      <c r="N821" s="63"/>
      <c r="O821" s="63"/>
      <c r="P821" s="63"/>
      <c r="Q821" s="63"/>
      <c r="R821" s="63"/>
      <c r="S821" s="63"/>
      <c r="T821" s="63"/>
      <c r="U821" s="63"/>
      <c r="V821" s="63"/>
      <c r="W821" s="63"/>
      <c r="X821" s="63"/>
      <c r="Y821" s="63"/>
      <c r="Z821" s="63"/>
      <c r="AA821" s="72"/>
      <c r="AB821" s="72"/>
      <c r="AC821" s="72"/>
      <c r="AD821" s="72"/>
      <c r="AE821" s="72"/>
      <c r="AF821" s="72"/>
      <c r="AG821" s="72"/>
      <c r="AH821" s="72"/>
      <c r="AI821" s="72"/>
      <c r="AJ821" s="72"/>
      <c r="AK821" s="72"/>
      <c r="AL821" s="72"/>
      <c r="AM821" s="72"/>
      <c r="AN821" s="72"/>
    </row>
    <row r="822" spans="1:40" ht="13">
      <c r="A822" s="79"/>
      <c r="B822" s="79"/>
      <c r="C822" s="63"/>
      <c r="D822" s="63"/>
      <c r="E822" s="63"/>
      <c r="F822" s="63"/>
      <c r="G822" s="84"/>
      <c r="H822" s="63"/>
      <c r="J822" s="63"/>
      <c r="K822" s="63"/>
      <c r="L822" s="63"/>
      <c r="M822" s="63"/>
      <c r="N822" s="63"/>
      <c r="O822" s="63"/>
      <c r="P822" s="63"/>
      <c r="Q822" s="63"/>
      <c r="R822" s="63"/>
      <c r="S822" s="63"/>
      <c r="T822" s="63"/>
      <c r="U822" s="63"/>
      <c r="V822" s="63"/>
      <c r="W822" s="63"/>
      <c r="X822" s="63"/>
      <c r="Y822" s="63"/>
      <c r="Z822" s="63"/>
      <c r="AA822" s="72"/>
      <c r="AB822" s="72"/>
      <c r="AC822" s="72"/>
      <c r="AD822" s="72"/>
      <c r="AE822" s="72"/>
      <c r="AF822" s="72"/>
      <c r="AG822" s="72"/>
      <c r="AH822" s="72"/>
      <c r="AI822" s="72"/>
      <c r="AJ822" s="72"/>
      <c r="AK822" s="72"/>
      <c r="AL822" s="72"/>
      <c r="AM822" s="72"/>
      <c r="AN822" s="72"/>
    </row>
    <row r="823" spans="1:40" ht="13">
      <c r="A823" s="79"/>
      <c r="B823" s="79"/>
      <c r="C823" s="63"/>
      <c r="D823" s="63"/>
      <c r="E823" s="63"/>
      <c r="F823" s="63"/>
      <c r="G823" s="84"/>
      <c r="H823" s="63"/>
      <c r="J823" s="63"/>
      <c r="K823" s="63"/>
      <c r="L823" s="63"/>
      <c r="M823" s="63"/>
      <c r="N823" s="63"/>
      <c r="O823" s="63"/>
      <c r="P823" s="63"/>
      <c r="Q823" s="63"/>
      <c r="R823" s="63"/>
      <c r="S823" s="63"/>
      <c r="T823" s="63"/>
      <c r="U823" s="63"/>
      <c r="V823" s="63"/>
      <c r="W823" s="63"/>
      <c r="X823" s="63"/>
      <c r="Y823" s="63"/>
      <c r="Z823" s="63"/>
      <c r="AA823" s="72"/>
      <c r="AB823" s="72"/>
      <c r="AC823" s="72"/>
      <c r="AD823" s="72"/>
      <c r="AE823" s="72"/>
      <c r="AF823" s="72"/>
      <c r="AG823" s="72"/>
      <c r="AH823" s="72"/>
      <c r="AI823" s="72"/>
      <c r="AJ823" s="72"/>
      <c r="AK823" s="72"/>
      <c r="AL823" s="72"/>
      <c r="AM823" s="72"/>
      <c r="AN823" s="72"/>
    </row>
    <row r="824" spans="1:40" ht="13">
      <c r="A824" s="79"/>
      <c r="B824" s="79"/>
      <c r="C824" s="63"/>
      <c r="D824" s="63"/>
      <c r="E824" s="63"/>
      <c r="F824" s="63"/>
      <c r="G824" s="84"/>
      <c r="H824" s="63"/>
      <c r="J824" s="63"/>
      <c r="K824" s="63"/>
      <c r="L824" s="63"/>
      <c r="M824" s="63"/>
      <c r="N824" s="63"/>
      <c r="O824" s="63"/>
      <c r="P824" s="63"/>
      <c r="Q824" s="63"/>
      <c r="R824" s="63"/>
      <c r="S824" s="63"/>
      <c r="T824" s="63"/>
      <c r="U824" s="63"/>
      <c r="V824" s="63"/>
      <c r="W824" s="63"/>
      <c r="X824" s="63"/>
      <c r="Y824" s="63"/>
      <c r="Z824" s="63"/>
      <c r="AA824" s="72"/>
      <c r="AB824" s="72"/>
      <c r="AC824" s="72"/>
      <c r="AD824" s="72"/>
      <c r="AE824" s="72"/>
      <c r="AF824" s="72"/>
      <c r="AG824" s="72"/>
      <c r="AH824" s="72"/>
      <c r="AI824" s="72"/>
      <c r="AJ824" s="72"/>
      <c r="AK824" s="72"/>
      <c r="AL824" s="72"/>
      <c r="AM824" s="72"/>
      <c r="AN824" s="72"/>
    </row>
    <row r="825" spans="1:40" ht="13">
      <c r="A825" s="79"/>
      <c r="B825" s="79"/>
      <c r="C825" s="63"/>
      <c r="D825" s="63"/>
      <c r="E825" s="63"/>
      <c r="F825" s="63"/>
      <c r="G825" s="84"/>
      <c r="H825" s="63"/>
      <c r="J825" s="63"/>
      <c r="K825" s="63"/>
      <c r="L825" s="63"/>
      <c r="M825" s="63"/>
      <c r="N825" s="63"/>
      <c r="O825" s="63"/>
      <c r="P825" s="63"/>
      <c r="Q825" s="63"/>
      <c r="R825" s="63"/>
      <c r="S825" s="63"/>
      <c r="T825" s="63"/>
      <c r="U825" s="63"/>
      <c r="V825" s="63"/>
      <c r="W825" s="63"/>
      <c r="X825" s="63"/>
      <c r="Y825" s="63"/>
      <c r="Z825" s="63"/>
      <c r="AA825" s="72"/>
      <c r="AB825" s="72"/>
      <c r="AC825" s="72"/>
      <c r="AD825" s="72"/>
      <c r="AE825" s="72"/>
      <c r="AF825" s="72"/>
      <c r="AG825" s="72"/>
      <c r="AH825" s="72"/>
      <c r="AI825" s="72"/>
      <c r="AJ825" s="72"/>
      <c r="AK825" s="72"/>
      <c r="AL825" s="72"/>
      <c r="AM825" s="72"/>
      <c r="AN825" s="72"/>
    </row>
    <row r="826" spans="1:40" ht="13">
      <c r="A826" s="79"/>
      <c r="B826" s="79"/>
      <c r="C826" s="63"/>
      <c r="D826" s="63"/>
      <c r="E826" s="63"/>
      <c r="F826" s="63"/>
      <c r="G826" s="84"/>
      <c r="H826" s="63"/>
      <c r="J826" s="63"/>
      <c r="K826" s="63"/>
      <c r="L826" s="63"/>
      <c r="M826" s="63"/>
      <c r="N826" s="63"/>
      <c r="O826" s="63"/>
      <c r="P826" s="63"/>
      <c r="Q826" s="63"/>
      <c r="R826" s="63"/>
      <c r="S826" s="63"/>
      <c r="T826" s="63"/>
      <c r="U826" s="63"/>
      <c r="V826" s="63"/>
      <c r="W826" s="63"/>
      <c r="X826" s="63"/>
      <c r="Y826" s="63"/>
      <c r="Z826" s="63"/>
      <c r="AA826" s="72"/>
      <c r="AB826" s="72"/>
      <c r="AC826" s="72"/>
      <c r="AD826" s="72"/>
      <c r="AE826" s="72"/>
      <c r="AF826" s="72"/>
      <c r="AG826" s="72"/>
      <c r="AH826" s="72"/>
      <c r="AI826" s="72"/>
      <c r="AJ826" s="72"/>
      <c r="AK826" s="72"/>
      <c r="AL826" s="72"/>
      <c r="AM826" s="72"/>
      <c r="AN826" s="72"/>
    </row>
    <row r="827" spans="1:40" ht="13">
      <c r="A827" s="79"/>
      <c r="B827" s="79"/>
      <c r="C827" s="63"/>
      <c r="D827" s="63"/>
      <c r="E827" s="63"/>
      <c r="F827" s="63"/>
      <c r="G827" s="84"/>
      <c r="H827" s="63"/>
      <c r="J827" s="63"/>
      <c r="K827" s="63"/>
      <c r="L827" s="63"/>
      <c r="M827" s="63"/>
      <c r="N827" s="63"/>
      <c r="O827" s="63"/>
      <c r="P827" s="63"/>
      <c r="Q827" s="63"/>
      <c r="R827" s="63"/>
      <c r="S827" s="63"/>
      <c r="T827" s="63"/>
      <c r="U827" s="63"/>
      <c r="V827" s="63"/>
      <c r="W827" s="63"/>
      <c r="X827" s="63"/>
      <c r="Y827" s="63"/>
      <c r="Z827" s="63"/>
      <c r="AA827" s="72"/>
      <c r="AB827" s="72"/>
      <c r="AC827" s="72"/>
      <c r="AD827" s="72"/>
      <c r="AE827" s="72"/>
      <c r="AF827" s="72"/>
      <c r="AG827" s="72"/>
      <c r="AH827" s="72"/>
      <c r="AI827" s="72"/>
      <c r="AJ827" s="72"/>
      <c r="AK827" s="72"/>
      <c r="AL827" s="72"/>
      <c r="AM827" s="72"/>
      <c r="AN827" s="72"/>
    </row>
    <row r="828" spans="1:40" ht="13">
      <c r="A828" s="79"/>
      <c r="B828" s="79"/>
      <c r="C828" s="63"/>
      <c r="D828" s="63"/>
      <c r="E828" s="63"/>
      <c r="F828" s="63"/>
      <c r="G828" s="84"/>
      <c r="H828" s="63"/>
      <c r="J828" s="63"/>
      <c r="K828" s="63"/>
      <c r="L828" s="63"/>
      <c r="M828" s="63"/>
      <c r="N828" s="63"/>
      <c r="O828" s="63"/>
      <c r="P828" s="63"/>
      <c r="Q828" s="63"/>
      <c r="R828" s="63"/>
      <c r="S828" s="63"/>
      <c r="T828" s="63"/>
      <c r="U828" s="63"/>
      <c r="V828" s="63"/>
      <c r="W828" s="63"/>
      <c r="X828" s="63"/>
      <c r="Y828" s="63"/>
      <c r="Z828" s="63"/>
      <c r="AA828" s="72"/>
      <c r="AB828" s="72"/>
      <c r="AC828" s="72"/>
      <c r="AD828" s="72"/>
      <c r="AE828" s="72"/>
      <c r="AF828" s="72"/>
      <c r="AG828" s="72"/>
      <c r="AH828" s="72"/>
      <c r="AI828" s="72"/>
      <c r="AJ828" s="72"/>
      <c r="AK828" s="72"/>
      <c r="AL828" s="72"/>
      <c r="AM828" s="72"/>
      <c r="AN828" s="72"/>
    </row>
    <row r="829" spans="1:40" ht="13">
      <c r="A829" s="79"/>
      <c r="B829" s="79"/>
      <c r="C829" s="63"/>
      <c r="D829" s="63"/>
      <c r="E829" s="63"/>
      <c r="F829" s="63"/>
      <c r="G829" s="84"/>
      <c r="H829" s="63"/>
      <c r="J829" s="63"/>
      <c r="K829" s="63"/>
      <c r="L829" s="63"/>
      <c r="M829" s="63"/>
      <c r="N829" s="63"/>
      <c r="O829" s="63"/>
      <c r="P829" s="63"/>
      <c r="Q829" s="63"/>
      <c r="R829" s="63"/>
      <c r="S829" s="63"/>
      <c r="T829" s="63"/>
      <c r="U829" s="63"/>
      <c r="V829" s="63"/>
      <c r="W829" s="63"/>
      <c r="X829" s="63"/>
      <c r="Y829" s="63"/>
      <c r="Z829" s="63"/>
      <c r="AA829" s="72"/>
      <c r="AB829" s="72"/>
      <c r="AC829" s="72"/>
      <c r="AD829" s="72"/>
      <c r="AE829" s="72"/>
      <c r="AF829" s="72"/>
      <c r="AG829" s="72"/>
      <c r="AH829" s="72"/>
      <c r="AI829" s="72"/>
      <c r="AJ829" s="72"/>
      <c r="AK829" s="72"/>
      <c r="AL829" s="72"/>
      <c r="AM829" s="72"/>
      <c r="AN829" s="72"/>
    </row>
    <row r="830" spans="1:40" ht="13">
      <c r="A830" s="79"/>
      <c r="B830" s="79"/>
      <c r="C830" s="63"/>
      <c r="D830" s="63"/>
      <c r="E830" s="63"/>
      <c r="F830" s="63"/>
      <c r="G830" s="84"/>
      <c r="H830" s="63"/>
      <c r="J830" s="63"/>
      <c r="K830" s="63"/>
      <c r="L830" s="63"/>
      <c r="M830" s="63"/>
      <c r="N830" s="63"/>
      <c r="O830" s="63"/>
      <c r="P830" s="63"/>
      <c r="Q830" s="63"/>
      <c r="R830" s="63"/>
      <c r="S830" s="63"/>
      <c r="T830" s="63"/>
      <c r="U830" s="63"/>
      <c r="V830" s="63"/>
      <c r="W830" s="63"/>
      <c r="X830" s="63"/>
      <c r="Y830" s="63"/>
      <c r="Z830" s="63"/>
      <c r="AA830" s="72"/>
      <c r="AB830" s="72"/>
      <c r="AC830" s="72"/>
      <c r="AD830" s="72"/>
      <c r="AE830" s="72"/>
      <c r="AF830" s="72"/>
      <c r="AG830" s="72"/>
      <c r="AH830" s="72"/>
      <c r="AI830" s="72"/>
      <c r="AJ830" s="72"/>
      <c r="AK830" s="72"/>
      <c r="AL830" s="72"/>
      <c r="AM830" s="72"/>
      <c r="AN830" s="72"/>
    </row>
    <row r="831" spans="1:40" ht="13">
      <c r="A831" s="79"/>
      <c r="B831" s="79"/>
      <c r="C831" s="63"/>
      <c r="D831" s="63"/>
      <c r="E831" s="63"/>
      <c r="F831" s="63"/>
      <c r="G831" s="84"/>
      <c r="H831" s="63"/>
      <c r="J831" s="63"/>
      <c r="K831" s="63"/>
      <c r="L831" s="63"/>
      <c r="M831" s="63"/>
      <c r="N831" s="63"/>
      <c r="O831" s="63"/>
      <c r="P831" s="63"/>
      <c r="Q831" s="63"/>
      <c r="R831" s="63"/>
      <c r="S831" s="63"/>
      <c r="T831" s="63"/>
      <c r="U831" s="63"/>
      <c r="V831" s="63"/>
      <c r="W831" s="63"/>
      <c r="X831" s="63"/>
      <c r="Y831" s="63"/>
      <c r="Z831" s="63"/>
      <c r="AA831" s="72"/>
      <c r="AB831" s="72"/>
      <c r="AC831" s="72"/>
      <c r="AD831" s="72"/>
      <c r="AE831" s="72"/>
      <c r="AF831" s="72"/>
      <c r="AG831" s="72"/>
      <c r="AH831" s="72"/>
      <c r="AI831" s="72"/>
      <c r="AJ831" s="72"/>
      <c r="AK831" s="72"/>
      <c r="AL831" s="72"/>
      <c r="AM831" s="72"/>
      <c r="AN831" s="72"/>
    </row>
    <row r="832" spans="1:40" ht="13">
      <c r="A832" s="79"/>
      <c r="B832" s="79"/>
      <c r="C832" s="63"/>
      <c r="D832" s="63"/>
      <c r="E832" s="63"/>
      <c r="F832" s="63"/>
      <c r="G832" s="84"/>
      <c r="H832" s="63"/>
      <c r="J832" s="63"/>
      <c r="K832" s="63"/>
      <c r="L832" s="63"/>
      <c r="M832" s="63"/>
      <c r="N832" s="63"/>
      <c r="O832" s="63"/>
      <c r="P832" s="63"/>
      <c r="Q832" s="63"/>
      <c r="R832" s="63"/>
      <c r="S832" s="63"/>
      <c r="T832" s="63"/>
      <c r="U832" s="63"/>
      <c r="V832" s="63"/>
      <c r="W832" s="63"/>
      <c r="X832" s="63"/>
      <c r="Y832" s="63"/>
      <c r="Z832" s="63"/>
      <c r="AA832" s="72"/>
      <c r="AB832" s="72"/>
      <c r="AC832" s="72"/>
      <c r="AD832" s="72"/>
      <c r="AE832" s="72"/>
      <c r="AF832" s="72"/>
      <c r="AG832" s="72"/>
      <c r="AH832" s="72"/>
      <c r="AI832" s="72"/>
      <c r="AJ832" s="72"/>
      <c r="AK832" s="72"/>
      <c r="AL832" s="72"/>
      <c r="AM832" s="72"/>
      <c r="AN832" s="72"/>
    </row>
    <row r="833" spans="1:40" ht="13">
      <c r="A833" s="79"/>
      <c r="B833" s="79"/>
      <c r="C833" s="63"/>
      <c r="D833" s="63"/>
      <c r="E833" s="63"/>
      <c r="F833" s="63"/>
      <c r="G833" s="84"/>
      <c r="H833" s="63"/>
      <c r="J833" s="63"/>
      <c r="K833" s="63"/>
      <c r="L833" s="63"/>
      <c r="M833" s="63"/>
      <c r="N833" s="63"/>
      <c r="O833" s="63"/>
      <c r="P833" s="63"/>
      <c r="Q833" s="63"/>
      <c r="R833" s="63"/>
      <c r="S833" s="63"/>
      <c r="T833" s="63"/>
      <c r="U833" s="63"/>
      <c r="V833" s="63"/>
      <c r="W833" s="63"/>
      <c r="X833" s="63"/>
      <c r="Y833" s="63"/>
      <c r="Z833" s="63"/>
      <c r="AA833" s="72"/>
      <c r="AB833" s="72"/>
      <c r="AC833" s="72"/>
      <c r="AD833" s="72"/>
      <c r="AE833" s="72"/>
      <c r="AF833" s="72"/>
      <c r="AG833" s="72"/>
      <c r="AH833" s="72"/>
      <c r="AI833" s="72"/>
      <c r="AJ833" s="72"/>
      <c r="AK833" s="72"/>
      <c r="AL833" s="72"/>
      <c r="AM833" s="72"/>
      <c r="AN833" s="72"/>
    </row>
    <row r="834" spans="1:40" ht="13">
      <c r="A834" s="79"/>
      <c r="B834" s="79"/>
      <c r="C834" s="63"/>
      <c r="D834" s="63"/>
      <c r="E834" s="63"/>
      <c r="F834" s="63"/>
      <c r="G834" s="84"/>
      <c r="H834" s="63"/>
      <c r="J834" s="63"/>
      <c r="K834" s="63"/>
      <c r="L834" s="63"/>
      <c r="M834" s="63"/>
      <c r="N834" s="63"/>
      <c r="O834" s="63"/>
      <c r="P834" s="63"/>
      <c r="Q834" s="63"/>
      <c r="R834" s="63"/>
      <c r="S834" s="63"/>
      <c r="T834" s="63"/>
      <c r="U834" s="63"/>
      <c r="V834" s="63"/>
      <c r="W834" s="63"/>
      <c r="X834" s="63"/>
      <c r="Y834" s="63"/>
      <c r="Z834" s="63"/>
      <c r="AA834" s="72"/>
      <c r="AB834" s="72"/>
      <c r="AC834" s="72"/>
      <c r="AD834" s="72"/>
      <c r="AE834" s="72"/>
      <c r="AF834" s="72"/>
      <c r="AG834" s="72"/>
      <c r="AH834" s="72"/>
      <c r="AI834" s="72"/>
      <c r="AJ834" s="72"/>
      <c r="AK834" s="72"/>
      <c r="AL834" s="72"/>
      <c r="AM834" s="72"/>
      <c r="AN834" s="72"/>
    </row>
    <row r="835" spans="1:40" ht="13">
      <c r="A835" s="79"/>
      <c r="B835" s="79"/>
      <c r="C835" s="63"/>
      <c r="D835" s="63"/>
      <c r="E835" s="63"/>
      <c r="F835" s="63"/>
      <c r="G835" s="84"/>
      <c r="H835" s="63"/>
      <c r="J835" s="63"/>
      <c r="K835" s="63"/>
      <c r="L835" s="63"/>
      <c r="M835" s="63"/>
      <c r="N835" s="63"/>
      <c r="O835" s="63"/>
      <c r="P835" s="63"/>
      <c r="Q835" s="63"/>
      <c r="R835" s="63"/>
      <c r="S835" s="63"/>
      <c r="T835" s="63"/>
      <c r="U835" s="63"/>
      <c r="V835" s="63"/>
      <c r="W835" s="63"/>
      <c r="X835" s="63"/>
      <c r="Y835" s="63"/>
      <c r="Z835" s="63"/>
      <c r="AA835" s="72"/>
      <c r="AB835" s="72"/>
      <c r="AC835" s="72"/>
      <c r="AD835" s="72"/>
      <c r="AE835" s="72"/>
      <c r="AF835" s="72"/>
      <c r="AG835" s="72"/>
      <c r="AH835" s="72"/>
      <c r="AI835" s="72"/>
      <c r="AJ835" s="72"/>
      <c r="AK835" s="72"/>
      <c r="AL835" s="72"/>
      <c r="AM835" s="72"/>
      <c r="AN835" s="72"/>
    </row>
    <row r="836" spans="1:40" ht="13">
      <c r="A836" s="79"/>
      <c r="B836" s="79"/>
      <c r="C836" s="63"/>
      <c r="D836" s="63"/>
      <c r="E836" s="63"/>
      <c r="F836" s="63"/>
      <c r="G836" s="84"/>
      <c r="H836" s="63"/>
      <c r="J836" s="63"/>
      <c r="K836" s="63"/>
      <c r="L836" s="63"/>
      <c r="M836" s="63"/>
      <c r="N836" s="63"/>
      <c r="O836" s="63"/>
      <c r="P836" s="63"/>
      <c r="Q836" s="63"/>
      <c r="R836" s="63"/>
      <c r="S836" s="63"/>
      <c r="T836" s="63"/>
      <c r="U836" s="63"/>
      <c r="V836" s="63"/>
      <c r="W836" s="63"/>
      <c r="X836" s="63"/>
      <c r="Y836" s="63"/>
      <c r="Z836" s="63"/>
      <c r="AA836" s="72"/>
      <c r="AB836" s="72"/>
      <c r="AC836" s="72"/>
      <c r="AD836" s="72"/>
      <c r="AE836" s="72"/>
      <c r="AF836" s="72"/>
      <c r="AG836" s="72"/>
      <c r="AH836" s="72"/>
      <c r="AI836" s="72"/>
      <c r="AJ836" s="72"/>
      <c r="AK836" s="72"/>
      <c r="AL836" s="72"/>
      <c r="AM836" s="72"/>
      <c r="AN836" s="72"/>
    </row>
    <row r="837" spans="1:40" ht="13">
      <c r="A837" s="79"/>
      <c r="B837" s="79"/>
      <c r="C837" s="63"/>
      <c r="D837" s="63"/>
      <c r="E837" s="63"/>
      <c r="F837" s="63"/>
      <c r="G837" s="84"/>
      <c r="H837" s="63"/>
      <c r="J837" s="63"/>
      <c r="K837" s="63"/>
      <c r="L837" s="63"/>
      <c r="M837" s="63"/>
      <c r="N837" s="63"/>
      <c r="O837" s="63"/>
      <c r="P837" s="63"/>
      <c r="Q837" s="63"/>
      <c r="R837" s="63"/>
      <c r="S837" s="63"/>
      <c r="T837" s="63"/>
      <c r="U837" s="63"/>
      <c r="V837" s="63"/>
      <c r="W837" s="63"/>
      <c r="X837" s="63"/>
      <c r="Y837" s="63"/>
      <c r="Z837" s="63"/>
      <c r="AA837" s="72"/>
      <c r="AB837" s="72"/>
      <c r="AC837" s="72"/>
      <c r="AD837" s="72"/>
      <c r="AE837" s="72"/>
      <c r="AF837" s="72"/>
      <c r="AG837" s="72"/>
      <c r="AH837" s="72"/>
      <c r="AI837" s="72"/>
      <c r="AJ837" s="72"/>
      <c r="AK837" s="72"/>
      <c r="AL837" s="72"/>
      <c r="AM837" s="72"/>
      <c r="AN837" s="72"/>
    </row>
    <row r="838" spans="1:40" ht="13">
      <c r="A838" s="79"/>
      <c r="B838" s="79"/>
      <c r="C838" s="63"/>
      <c r="D838" s="63"/>
      <c r="E838" s="63"/>
      <c r="F838" s="63"/>
      <c r="G838" s="84"/>
      <c r="H838" s="63"/>
      <c r="J838" s="63"/>
      <c r="K838" s="63"/>
      <c r="L838" s="63"/>
      <c r="M838" s="63"/>
      <c r="N838" s="63"/>
      <c r="O838" s="63"/>
      <c r="P838" s="63"/>
      <c r="Q838" s="63"/>
      <c r="R838" s="63"/>
      <c r="S838" s="63"/>
      <c r="T838" s="63"/>
      <c r="U838" s="63"/>
      <c r="V838" s="63"/>
      <c r="W838" s="63"/>
      <c r="X838" s="63"/>
      <c r="Y838" s="63"/>
      <c r="Z838" s="63"/>
      <c r="AA838" s="72"/>
      <c r="AB838" s="72"/>
      <c r="AC838" s="72"/>
      <c r="AD838" s="72"/>
      <c r="AE838" s="72"/>
      <c r="AF838" s="72"/>
      <c r="AG838" s="72"/>
      <c r="AH838" s="72"/>
      <c r="AI838" s="72"/>
      <c r="AJ838" s="72"/>
      <c r="AK838" s="72"/>
      <c r="AL838" s="72"/>
      <c r="AM838" s="72"/>
      <c r="AN838" s="72"/>
    </row>
    <row r="839" spans="1:40" ht="13">
      <c r="A839" s="79"/>
      <c r="B839" s="79"/>
      <c r="C839" s="63"/>
      <c r="D839" s="63"/>
      <c r="E839" s="63"/>
      <c r="F839" s="63"/>
      <c r="G839" s="84"/>
      <c r="H839" s="63"/>
      <c r="J839" s="63"/>
      <c r="K839" s="63"/>
      <c r="L839" s="63"/>
      <c r="M839" s="63"/>
      <c r="N839" s="63"/>
      <c r="O839" s="63"/>
      <c r="P839" s="63"/>
      <c r="Q839" s="63"/>
      <c r="R839" s="63"/>
      <c r="S839" s="63"/>
      <c r="T839" s="63"/>
      <c r="U839" s="63"/>
      <c r="V839" s="63"/>
      <c r="W839" s="63"/>
      <c r="X839" s="63"/>
      <c r="Y839" s="63"/>
      <c r="Z839" s="63"/>
      <c r="AA839" s="72"/>
      <c r="AB839" s="72"/>
      <c r="AC839" s="72"/>
      <c r="AD839" s="72"/>
      <c r="AE839" s="72"/>
      <c r="AF839" s="72"/>
      <c r="AG839" s="72"/>
      <c r="AH839" s="72"/>
      <c r="AI839" s="72"/>
      <c r="AJ839" s="72"/>
      <c r="AK839" s="72"/>
      <c r="AL839" s="72"/>
      <c r="AM839" s="72"/>
      <c r="AN839" s="72"/>
    </row>
    <row r="840" spans="1:40" ht="13">
      <c r="A840" s="79"/>
      <c r="B840" s="79"/>
      <c r="C840" s="63"/>
      <c r="D840" s="63"/>
      <c r="E840" s="63"/>
      <c r="F840" s="63"/>
      <c r="G840" s="84"/>
      <c r="H840" s="63"/>
      <c r="J840" s="63"/>
      <c r="K840" s="63"/>
      <c r="L840" s="63"/>
      <c r="M840" s="63"/>
      <c r="N840" s="63"/>
      <c r="O840" s="63"/>
      <c r="P840" s="63"/>
      <c r="Q840" s="63"/>
      <c r="R840" s="63"/>
      <c r="S840" s="63"/>
      <c r="T840" s="63"/>
      <c r="U840" s="63"/>
      <c r="V840" s="63"/>
      <c r="W840" s="63"/>
      <c r="X840" s="63"/>
      <c r="Y840" s="63"/>
      <c r="Z840" s="63"/>
      <c r="AA840" s="72"/>
      <c r="AB840" s="72"/>
      <c r="AC840" s="72"/>
      <c r="AD840" s="72"/>
      <c r="AE840" s="72"/>
      <c r="AF840" s="72"/>
      <c r="AG840" s="72"/>
      <c r="AH840" s="72"/>
      <c r="AI840" s="72"/>
      <c r="AJ840" s="72"/>
      <c r="AK840" s="72"/>
      <c r="AL840" s="72"/>
      <c r="AM840" s="72"/>
      <c r="AN840" s="72"/>
    </row>
    <row r="841" spans="1:40" ht="13">
      <c r="A841" s="79"/>
      <c r="B841" s="79"/>
      <c r="C841" s="63"/>
      <c r="D841" s="63"/>
      <c r="E841" s="63"/>
      <c r="F841" s="63"/>
      <c r="G841" s="84"/>
      <c r="H841" s="63"/>
      <c r="J841" s="63"/>
      <c r="K841" s="63"/>
      <c r="L841" s="63"/>
      <c r="M841" s="63"/>
      <c r="N841" s="63"/>
      <c r="O841" s="63"/>
      <c r="P841" s="63"/>
      <c r="Q841" s="63"/>
      <c r="R841" s="63"/>
      <c r="S841" s="63"/>
      <c r="T841" s="63"/>
      <c r="U841" s="63"/>
      <c r="V841" s="63"/>
      <c r="W841" s="63"/>
      <c r="X841" s="63"/>
      <c r="Y841" s="63"/>
      <c r="Z841" s="63"/>
      <c r="AA841" s="72"/>
      <c r="AB841" s="72"/>
      <c r="AC841" s="72"/>
      <c r="AD841" s="72"/>
      <c r="AE841" s="72"/>
      <c r="AF841" s="72"/>
      <c r="AG841" s="72"/>
      <c r="AH841" s="72"/>
      <c r="AI841" s="72"/>
      <c r="AJ841" s="72"/>
      <c r="AK841" s="72"/>
      <c r="AL841" s="72"/>
      <c r="AM841" s="72"/>
      <c r="AN841" s="72"/>
    </row>
    <row r="842" spans="1:40" ht="13">
      <c r="A842" s="79"/>
      <c r="B842" s="79"/>
      <c r="C842" s="63"/>
      <c r="D842" s="63"/>
      <c r="E842" s="63"/>
      <c r="F842" s="63"/>
      <c r="G842" s="84"/>
      <c r="H842" s="63"/>
      <c r="J842" s="63"/>
      <c r="K842" s="63"/>
      <c r="L842" s="63"/>
      <c r="M842" s="63"/>
      <c r="N842" s="63"/>
      <c r="O842" s="63"/>
      <c r="P842" s="63"/>
      <c r="Q842" s="63"/>
      <c r="R842" s="63"/>
      <c r="S842" s="63"/>
      <c r="T842" s="63"/>
      <c r="U842" s="63"/>
      <c r="V842" s="63"/>
      <c r="W842" s="63"/>
      <c r="X842" s="63"/>
      <c r="Y842" s="63"/>
      <c r="Z842" s="63"/>
      <c r="AA842" s="72"/>
      <c r="AB842" s="72"/>
      <c r="AC842" s="72"/>
      <c r="AD842" s="72"/>
      <c r="AE842" s="72"/>
      <c r="AF842" s="72"/>
      <c r="AG842" s="72"/>
      <c r="AH842" s="72"/>
      <c r="AI842" s="72"/>
      <c r="AJ842" s="72"/>
      <c r="AK842" s="72"/>
      <c r="AL842" s="72"/>
      <c r="AM842" s="72"/>
      <c r="AN842" s="72"/>
    </row>
    <row r="843" spans="1:40" ht="13">
      <c r="A843" s="79"/>
      <c r="B843" s="79"/>
      <c r="C843" s="63"/>
      <c r="D843" s="63"/>
      <c r="E843" s="63"/>
      <c r="F843" s="63"/>
      <c r="G843" s="84"/>
      <c r="H843" s="63"/>
      <c r="J843" s="63"/>
      <c r="K843" s="63"/>
      <c r="L843" s="63"/>
      <c r="M843" s="63"/>
      <c r="N843" s="63"/>
      <c r="O843" s="63"/>
      <c r="P843" s="63"/>
      <c r="Q843" s="63"/>
      <c r="R843" s="63"/>
      <c r="S843" s="63"/>
      <c r="T843" s="63"/>
      <c r="U843" s="63"/>
      <c r="V843" s="63"/>
      <c r="W843" s="63"/>
      <c r="X843" s="63"/>
      <c r="Y843" s="63"/>
      <c r="Z843" s="63"/>
      <c r="AA843" s="72"/>
      <c r="AB843" s="72"/>
      <c r="AC843" s="72"/>
      <c r="AD843" s="72"/>
      <c r="AE843" s="72"/>
      <c r="AF843" s="72"/>
      <c r="AG843" s="72"/>
      <c r="AH843" s="72"/>
      <c r="AI843" s="72"/>
      <c r="AJ843" s="72"/>
      <c r="AK843" s="72"/>
      <c r="AL843" s="72"/>
      <c r="AM843" s="72"/>
      <c r="AN843" s="72"/>
    </row>
    <row r="844" spans="1:40" ht="13">
      <c r="A844" s="79"/>
      <c r="B844" s="79"/>
      <c r="C844" s="63"/>
      <c r="D844" s="63"/>
      <c r="E844" s="63"/>
      <c r="F844" s="63"/>
      <c r="G844" s="84"/>
      <c r="H844" s="63"/>
      <c r="J844" s="63"/>
      <c r="K844" s="63"/>
      <c r="L844" s="63"/>
      <c r="M844" s="63"/>
      <c r="N844" s="63"/>
      <c r="O844" s="63"/>
      <c r="P844" s="63"/>
      <c r="Q844" s="63"/>
      <c r="R844" s="63"/>
      <c r="S844" s="63"/>
      <c r="T844" s="63"/>
      <c r="U844" s="63"/>
      <c r="V844" s="63"/>
      <c r="W844" s="63"/>
      <c r="X844" s="63"/>
      <c r="Y844" s="63"/>
      <c r="Z844" s="63"/>
      <c r="AA844" s="72"/>
      <c r="AB844" s="72"/>
      <c r="AC844" s="72"/>
      <c r="AD844" s="72"/>
      <c r="AE844" s="72"/>
      <c r="AF844" s="72"/>
      <c r="AG844" s="72"/>
      <c r="AH844" s="72"/>
      <c r="AI844" s="72"/>
      <c r="AJ844" s="72"/>
      <c r="AK844" s="72"/>
      <c r="AL844" s="72"/>
      <c r="AM844" s="72"/>
      <c r="AN844" s="72"/>
    </row>
    <row r="845" spans="1:40" ht="13">
      <c r="A845" s="79"/>
      <c r="B845" s="79"/>
      <c r="C845" s="63"/>
      <c r="D845" s="63"/>
      <c r="E845" s="63"/>
      <c r="F845" s="63"/>
      <c r="G845" s="84"/>
      <c r="H845" s="63"/>
      <c r="J845" s="63"/>
      <c r="K845" s="63"/>
      <c r="L845" s="63"/>
      <c r="M845" s="63"/>
      <c r="N845" s="63"/>
      <c r="O845" s="63"/>
      <c r="P845" s="63"/>
      <c r="Q845" s="63"/>
      <c r="R845" s="63"/>
      <c r="S845" s="63"/>
      <c r="T845" s="63"/>
      <c r="U845" s="63"/>
      <c r="V845" s="63"/>
      <c r="W845" s="63"/>
      <c r="X845" s="63"/>
      <c r="Y845" s="63"/>
      <c r="Z845" s="63"/>
      <c r="AA845" s="72"/>
      <c r="AB845" s="72"/>
      <c r="AC845" s="72"/>
      <c r="AD845" s="72"/>
      <c r="AE845" s="72"/>
      <c r="AF845" s="72"/>
      <c r="AG845" s="72"/>
      <c r="AH845" s="72"/>
      <c r="AI845" s="72"/>
      <c r="AJ845" s="72"/>
      <c r="AK845" s="72"/>
      <c r="AL845" s="72"/>
      <c r="AM845" s="72"/>
      <c r="AN845" s="72"/>
    </row>
    <row r="846" spans="1:40" ht="13">
      <c r="A846" s="79"/>
      <c r="B846" s="79"/>
      <c r="C846" s="63"/>
      <c r="D846" s="63"/>
      <c r="E846" s="63"/>
      <c r="F846" s="63"/>
      <c r="G846" s="84"/>
      <c r="H846" s="63"/>
      <c r="J846" s="63"/>
      <c r="K846" s="63"/>
      <c r="L846" s="63"/>
      <c r="M846" s="63"/>
      <c r="N846" s="63"/>
      <c r="O846" s="63"/>
      <c r="P846" s="63"/>
      <c r="Q846" s="63"/>
      <c r="R846" s="63"/>
      <c r="S846" s="63"/>
      <c r="T846" s="63"/>
      <c r="U846" s="63"/>
      <c r="V846" s="63"/>
      <c r="W846" s="63"/>
      <c r="X846" s="63"/>
      <c r="Y846" s="63"/>
      <c r="Z846" s="63"/>
      <c r="AA846" s="72"/>
      <c r="AB846" s="72"/>
      <c r="AC846" s="72"/>
      <c r="AD846" s="72"/>
      <c r="AE846" s="72"/>
      <c r="AF846" s="72"/>
      <c r="AG846" s="72"/>
      <c r="AH846" s="72"/>
      <c r="AI846" s="72"/>
      <c r="AJ846" s="72"/>
      <c r="AK846" s="72"/>
      <c r="AL846" s="72"/>
      <c r="AM846" s="72"/>
      <c r="AN846" s="72"/>
    </row>
    <row r="847" spans="1:40" ht="13">
      <c r="A847" s="79"/>
      <c r="B847" s="79"/>
      <c r="C847" s="63"/>
      <c r="D847" s="63"/>
      <c r="E847" s="63"/>
      <c r="F847" s="63"/>
      <c r="G847" s="84"/>
      <c r="H847" s="63"/>
      <c r="J847" s="63"/>
      <c r="K847" s="63"/>
      <c r="L847" s="63"/>
      <c r="M847" s="63"/>
      <c r="N847" s="63"/>
      <c r="O847" s="63"/>
      <c r="P847" s="63"/>
      <c r="Q847" s="63"/>
      <c r="R847" s="63"/>
      <c r="S847" s="63"/>
      <c r="T847" s="63"/>
      <c r="U847" s="63"/>
      <c r="V847" s="63"/>
      <c r="W847" s="63"/>
      <c r="X847" s="63"/>
      <c r="Y847" s="63"/>
      <c r="Z847" s="63"/>
      <c r="AA847" s="72"/>
      <c r="AB847" s="72"/>
      <c r="AC847" s="72"/>
      <c r="AD847" s="72"/>
      <c r="AE847" s="72"/>
      <c r="AF847" s="72"/>
      <c r="AG847" s="72"/>
      <c r="AH847" s="72"/>
      <c r="AI847" s="72"/>
      <c r="AJ847" s="72"/>
      <c r="AK847" s="72"/>
      <c r="AL847" s="72"/>
      <c r="AM847" s="72"/>
      <c r="AN847" s="72"/>
    </row>
    <row r="848" spans="1:40" ht="13">
      <c r="A848" s="79"/>
      <c r="B848" s="79"/>
      <c r="C848" s="63"/>
      <c r="D848" s="63"/>
      <c r="E848" s="63"/>
      <c r="F848" s="63"/>
      <c r="G848" s="84"/>
      <c r="H848" s="63"/>
      <c r="J848" s="63"/>
      <c r="K848" s="63"/>
      <c r="L848" s="63"/>
      <c r="M848" s="63"/>
      <c r="N848" s="63"/>
      <c r="O848" s="63"/>
      <c r="P848" s="63"/>
      <c r="Q848" s="63"/>
      <c r="R848" s="63"/>
      <c r="S848" s="63"/>
      <c r="T848" s="63"/>
      <c r="U848" s="63"/>
      <c r="V848" s="63"/>
      <c r="W848" s="63"/>
      <c r="X848" s="63"/>
      <c r="Y848" s="63"/>
      <c r="Z848" s="63"/>
      <c r="AA848" s="72"/>
      <c r="AB848" s="72"/>
      <c r="AC848" s="72"/>
      <c r="AD848" s="72"/>
      <c r="AE848" s="72"/>
      <c r="AF848" s="72"/>
      <c r="AG848" s="72"/>
      <c r="AH848" s="72"/>
      <c r="AI848" s="72"/>
      <c r="AJ848" s="72"/>
      <c r="AK848" s="72"/>
      <c r="AL848" s="72"/>
      <c r="AM848" s="72"/>
      <c r="AN848" s="72"/>
    </row>
    <row r="849" spans="1:40" ht="13">
      <c r="A849" s="79"/>
      <c r="B849" s="79"/>
      <c r="C849" s="63"/>
      <c r="D849" s="63"/>
      <c r="E849" s="63"/>
      <c r="F849" s="63"/>
      <c r="G849" s="84"/>
      <c r="H849" s="63"/>
      <c r="J849" s="63"/>
      <c r="K849" s="63"/>
      <c r="L849" s="63"/>
      <c r="M849" s="63"/>
      <c r="N849" s="63"/>
      <c r="O849" s="63"/>
      <c r="P849" s="63"/>
      <c r="Q849" s="63"/>
      <c r="R849" s="63"/>
      <c r="S849" s="63"/>
      <c r="T849" s="63"/>
      <c r="U849" s="63"/>
      <c r="V849" s="63"/>
      <c r="W849" s="63"/>
      <c r="X849" s="63"/>
      <c r="Y849" s="63"/>
      <c r="Z849" s="63"/>
      <c r="AA849" s="72"/>
      <c r="AB849" s="72"/>
      <c r="AC849" s="72"/>
      <c r="AD849" s="72"/>
      <c r="AE849" s="72"/>
      <c r="AF849" s="72"/>
      <c r="AG849" s="72"/>
      <c r="AH849" s="72"/>
      <c r="AI849" s="72"/>
      <c r="AJ849" s="72"/>
      <c r="AK849" s="72"/>
      <c r="AL849" s="72"/>
      <c r="AM849" s="72"/>
      <c r="AN849" s="72"/>
    </row>
    <row r="850" spans="1:40" ht="13">
      <c r="A850" s="79"/>
      <c r="B850" s="79"/>
      <c r="C850" s="63"/>
      <c r="D850" s="63"/>
      <c r="E850" s="63"/>
      <c r="F850" s="63"/>
      <c r="G850" s="84"/>
      <c r="H850" s="63"/>
      <c r="J850" s="63"/>
      <c r="K850" s="63"/>
      <c r="L850" s="63"/>
      <c r="M850" s="63"/>
      <c r="N850" s="63"/>
      <c r="O850" s="63"/>
      <c r="P850" s="63"/>
      <c r="Q850" s="63"/>
      <c r="R850" s="63"/>
      <c r="S850" s="63"/>
      <c r="T850" s="63"/>
      <c r="U850" s="63"/>
      <c r="V850" s="63"/>
      <c r="W850" s="63"/>
      <c r="X850" s="63"/>
      <c r="Y850" s="63"/>
      <c r="Z850" s="63"/>
      <c r="AA850" s="72"/>
      <c r="AB850" s="72"/>
      <c r="AC850" s="72"/>
      <c r="AD850" s="72"/>
      <c r="AE850" s="72"/>
      <c r="AF850" s="72"/>
      <c r="AG850" s="72"/>
      <c r="AH850" s="72"/>
      <c r="AI850" s="72"/>
      <c r="AJ850" s="72"/>
      <c r="AK850" s="72"/>
      <c r="AL850" s="72"/>
      <c r="AM850" s="72"/>
      <c r="AN850" s="72"/>
    </row>
    <row r="851" spans="1:40" ht="13">
      <c r="A851" s="79"/>
      <c r="B851" s="79"/>
      <c r="C851" s="63"/>
      <c r="D851" s="63"/>
      <c r="E851" s="63"/>
      <c r="F851" s="63"/>
      <c r="G851" s="84"/>
      <c r="H851" s="63"/>
      <c r="J851" s="63"/>
      <c r="K851" s="63"/>
      <c r="L851" s="63"/>
      <c r="M851" s="63"/>
      <c r="N851" s="63"/>
      <c r="O851" s="63"/>
      <c r="P851" s="63"/>
      <c r="Q851" s="63"/>
      <c r="R851" s="63"/>
      <c r="S851" s="63"/>
      <c r="T851" s="63"/>
      <c r="U851" s="63"/>
      <c r="V851" s="63"/>
      <c r="W851" s="63"/>
      <c r="X851" s="63"/>
      <c r="Y851" s="63"/>
      <c r="Z851" s="63"/>
      <c r="AA851" s="72"/>
      <c r="AB851" s="72"/>
      <c r="AC851" s="72"/>
      <c r="AD851" s="72"/>
      <c r="AE851" s="72"/>
      <c r="AF851" s="72"/>
      <c r="AG851" s="72"/>
      <c r="AH851" s="72"/>
      <c r="AI851" s="72"/>
      <c r="AJ851" s="72"/>
      <c r="AK851" s="72"/>
      <c r="AL851" s="72"/>
      <c r="AM851" s="72"/>
      <c r="AN851" s="72"/>
    </row>
    <row r="852" spans="1:40" ht="13">
      <c r="A852" s="79"/>
      <c r="B852" s="79"/>
      <c r="C852" s="63"/>
      <c r="D852" s="63"/>
      <c r="E852" s="63"/>
      <c r="F852" s="63"/>
      <c r="G852" s="84"/>
      <c r="H852" s="63"/>
      <c r="J852" s="63"/>
      <c r="K852" s="63"/>
      <c r="L852" s="63"/>
      <c r="M852" s="63"/>
      <c r="N852" s="63"/>
      <c r="O852" s="63"/>
      <c r="P852" s="63"/>
      <c r="Q852" s="63"/>
      <c r="R852" s="63"/>
      <c r="S852" s="63"/>
      <c r="T852" s="63"/>
      <c r="U852" s="63"/>
      <c r="V852" s="63"/>
      <c r="W852" s="63"/>
      <c r="X852" s="63"/>
      <c r="Y852" s="63"/>
      <c r="Z852" s="63"/>
      <c r="AA852" s="72"/>
      <c r="AB852" s="72"/>
      <c r="AC852" s="72"/>
      <c r="AD852" s="72"/>
      <c r="AE852" s="72"/>
      <c r="AF852" s="72"/>
      <c r="AG852" s="72"/>
      <c r="AH852" s="72"/>
      <c r="AI852" s="72"/>
      <c r="AJ852" s="72"/>
      <c r="AK852" s="72"/>
      <c r="AL852" s="72"/>
      <c r="AM852" s="72"/>
      <c r="AN852" s="72"/>
    </row>
    <row r="853" spans="1:40" ht="13">
      <c r="A853" s="79"/>
      <c r="B853" s="79"/>
      <c r="C853" s="63"/>
      <c r="D853" s="63"/>
      <c r="E853" s="63"/>
      <c r="F853" s="63"/>
      <c r="G853" s="84"/>
      <c r="H853" s="63"/>
      <c r="J853" s="63"/>
      <c r="K853" s="63"/>
      <c r="L853" s="63"/>
      <c r="M853" s="63"/>
      <c r="N853" s="63"/>
      <c r="O853" s="63"/>
      <c r="P853" s="63"/>
      <c r="Q853" s="63"/>
      <c r="R853" s="63"/>
      <c r="S853" s="63"/>
      <c r="T853" s="63"/>
      <c r="U853" s="63"/>
      <c r="V853" s="63"/>
      <c r="W853" s="63"/>
      <c r="X853" s="63"/>
      <c r="Y853" s="63"/>
      <c r="Z853" s="63"/>
      <c r="AA853" s="72"/>
      <c r="AB853" s="72"/>
      <c r="AC853" s="72"/>
      <c r="AD853" s="72"/>
      <c r="AE853" s="72"/>
      <c r="AF853" s="72"/>
      <c r="AG853" s="72"/>
      <c r="AH853" s="72"/>
      <c r="AI853" s="72"/>
      <c r="AJ853" s="72"/>
      <c r="AK853" s="72"/>
      <c r="AL853" s="72"/>
      <c r="AM853" s="72"/>
      <c r="AN853" s="72"/>
    </row>
    <row r="854" spans="1:40" ht="13">
      <c r="A854" s="79"/>
      <c r="B854" s="79"/>
      <c r="C854" s="63"/>
      <c r="D854" s="63"/>
      <c r="E854" s="63"/>
      <c r="F854" s="63"/>
      <c r="G854" s="84"/>
      <c r="H854" s="63"/>
      <c r="J854" s="63"/>
      <c r="K854" s="63"/>
      <c r="L854" s="63"/>
      <c r="M854" s="63"/>
      <c r="N854" s="63"/>
      <c r="O854" s="63"/>
      <c r="P854" s="63"/>
      <c r="Q854" s="63"/>
      <c r="R854" s="63"/>
      <c r="S854" s="63"/>
      <c r="T854" s="63"/>
      <c r="U854" s="63"/>
      <c r="V854" s="63"/>
      <c r="W854" s="63"/>
      <c r="X854" s="63"/>
      <c r="Y854" s="63"/>
      <c r="Z854" s="63"/>
      <c r="AA854" s="72"/>
      <c r="AB854" s="72"/>
      <c r="AC854" s="72"/>
      <c r="AD854" s="72"/>
      <c r="AE854" s="72"/>
      <c r="AF854" s="72"/>
      <c r="AG854" s="72"/>
      <c r="AH854" s="72"/>
      <c r="AI854" s="72"/>
      <c r="AJ854" s="72"/>
      <c r="AK854" s="72"/>
      <c r="AL854" s="72"/>
      <c r="AM854" s="72"/>
      <c r="AN854" s="72"/>
    </row>
    <row r="855" spans="1:40" ht="13">
      <c r="A855" s="79"/>
      <c r="B855" s="79"/>
      <c r="C855" s="63"/>
      <c r="D855" s="63"/>
      <c r="E855" s="63"/>
      <c r="F855" s="63"/>
      <c r="G855" s="84"/>
      <c r="H855" s="63"/>
      <c r="J855" s="63"/>
      <c r="K855" s="63"/>
      <c r="L855" s="63"/>
      <c r="M855" s="63"/>
      <c r="N855" s="63"/>
      <c r="O855" s="63"/>
      <c r="P855" s="63"/>
      <c r="Q855" s="63"/>
      <c r="R855" s="63"/>
      <c r="S855" s="63"/>
      <c r="T855" s="63"/>
      <c r="U855" s="63"/>
      <c r="V855" s="63"/>
      <c r="W855" s="63"/>
      <c r="X855" s="63"/>
      <c r="Y855" s="63"/>
      <c r="Z855" s="63"/>
      <c r="AA855" s="72"/>
      <c r="AB855" s="72"/>
      <c r="AC855" s="72"/>
      <c r="AD855" s="72"/>
      <c r="AE855" s="72"/>
      <c r="AF855" s="72"/>
      <c r="AG855" s="72"/>
      <c r="AH855" s="72"/>
      <c r="AI855" s="72"/>
      <c r="AJ855" s="72"/>
      <c r="AK855" s="72"/>
      <c r="AL855" s="72"/>
      <c r="AM855" s="72"/>
      <c r="AN855" s="72"/>
    </row>
    <row r="856" spans="1:40" ht="13">
      <c r="A856" s="79"/>
      <c r="B856" s="79"/>
      <c r="C856" s="63"/>
      <c r="D856" s="63"/>
      <c r="E856" s="63"/>
      <c r="F856" s="63"/>
      <c r="G856" s="84"/>
      <c r="H856" s="63"/>
      <c r="J856" s="63"/>
      <c r="K856" s="63"/>
      <c r="L856" s="63"/>
      <c r="M856" s="63"/>
      <c r="N856" s="63"/>
      <c r="O856" s="63"/>
      <c r="P856" s="63"/>
      <c r="Q856" s="63"/>
      <c r="R856" s="63"/>
      <c r="S856" s="63"/>
      <c r="T856" s="63"/>
      <c r="U856" s="63"/>
      <c r="V856" s="63"/>
      <c r="W856" s="63"/>
      <c r="X856" s="63"/>
      <c r="Y856" s="63"/>
      <c r="Z856" s="63"/>
      <c r="AA856" s="72"/>
      <c r="AB856" s="72"/>
      <c r="AC856" s="72"/>
      <c r="AD856" s="72"/>
      <c r="AE856" s="72"/>
      <c r="AF856" s="72"/>
      <c r="AG856" s="72"/>
      <c r="AH856" s="72"/>
      <c r="AI856" s="72"/>
      <c r="AJ856" s="72"/>
      <c r="AK856" s="72"/>
      <c r="AL856" s="72"/>
      <c r="AM856" s="72"/>
      <c r="AN856" s="72"/>
    </row>
    <row r="857" spans="1:40" ht="13">
      <c r="A857" s="79"/>
      <c r="B857" s="79"/>
      <c r="C857" s="63"/>
      <c r="D857" s="63"/>
      <c r="E857" s="63"/>
      <c r="F857" s="63"/>
      <c r="G857" s="84"/>
      <c r="H857" s="63"/>
      <c r="J857" s="63"/>
      <c r="K857" s="63"/>
      <c r="L857" s="63"/>
      <c r="M857" s="63"/>
      <c r="N857" s="63"/>
      <c r="O857" s="63"/>
      <c r="P857" s="63"/>
      <c r="Q857" s="63"/>
      <c r="R857" s="63"/>
      <c r="S857" s="63"/>
      <c r="T857" s="63"/>
      <c r="U857" s="63"/>
      <c r="V857" s="63"/>
      <c r="W857" s="63"/>
      <c r="X857" s="63"/>
      <c r="Y857" s="63"/>
      <c r="Z857" s="63"/>
      <c r="AA857" s="72"/>
      <c r="AB857" s="72"/>
      <c r="AC857" s="72"/>
      <c r="AD857" s="72"/>
      <c r="AE857" s="72"/>
      <c r="AF857" s="72"/>
      <c r="AG857" s="72"/>
      <c r="AH857" s="72"/>
      <c r="AI857" s="72"/>
      <c r="AJ857" s="72"/>
      <c r="AK857" s="72"/>
      <c r="AL857" s="72"/>
      <c r="AM857" s="72"/>
      <c r="AN857" s="72"/>
    </row>
    <row r="858" spans="1:40" ht="13">
      <c r="A858" s="79"/>
      <c r="B858" s="79"/>
      <c r="C858" s="63"/>
      <c r="D858" s="63"/>
      <c r="E858" s="63"/>
      <c r="F858" s="63"/>
      <c r="G858" s="84"/>
      <c r="H858" s="63"/>
      <c r="J858" s="63"/>
      <c r="K858" s="63"/>
      <c r="L858" s="63"/>
      <c r="M858" s="63"/>
      <c r="N858" s="63"/>
      <c r="O858" s="63"/>
      <c r="P858" s="63"/>
      <c r="Q858" s="63"/>
      <c r="R858" s="63"/>
      <c r="S858" s="63"/>
      <c r="T858" s="63"/>
      <c r="U858" s="63"/>
      <c r="V858" s="63"/>
      <c r="W858" s="63"/>
      <c r="X858" s="63"/>
      <c r="Y858" s="63"/>
      <c r="Z858" s="63"/>
      <c r="AA858" s="72"/>
      <c r="AB858" s="72"/>
      <c r="AC858" s="72"/>
      <c r="AD858" s="72"/>
      <c r="AE858" s="72"/>
      <c r="AF858" s="72"/>
      <c r="AG858" s="72"/>
      <c r="AH858" s="72"/>
      <c r="AI858" s="72"/>
      <c r="AJ858" s="72"/>
      <c r="AK858" s="72"/>
      <c r="AL858" s="72"/>
      <c r="AM858" s="72"/>
      <c r="AN858" s="72"/>
    </row>
    <row r="859" spans="1:40" ht="13">
      <c r="A859" s="79"/>
      <c r="B859" s="79"/>
      <c r="C859" s="63"/>
      <c r="D859" s="63"/>
      <c r="E859" s="63"/>
      <c r="F859" s="63"/>
      <c r="G859" s="84"/>
      <c r="H859" s="63"/>
      <c r="J859" s="63"/>
      <c r="K859" s="63"/>
      <c r="L859" s="63"/>
      <c r="M859" s="63"/>
      <c r="N859" s="63"/>
      <c r="O859" s="63"/>
      <c r="P859" s="63"/>
      <c r="Q859" s="63"/>
      <c r="R859" s="63"/>
      <c r="S859" s="63"/>
      <c r="T859" s="63"/>
      <c r="U859" s="63"/>
      <c r="V859" s="63"/>
      <c r="W859" s="63"/>
      <c r="X859" s="63"/>
      <c r="Y859" s="63"/>
      <c r="Z859" s="63"/>
      <c r="AA859" s="72"/>
      <c r="AB859" s="72"/>
      <c r="AC859" s="72"/>
      <c r="AD859" s="72"/>
      <c r="AE859" s="72"/>
      <c r="AF859" s="72"/>
      <c r="AG859" s="72"/>
      <c r="AH859" s="72"/>
      <c r="AI859" s="72"/>
      <c r="AJ859" s="72"/>
      <c r="AK859" s="72"/>
      <c r="AL859" s="72"/>
      <c r="AM859" s="72"/>
      <c r="AN859" s="72"/>
    </row>
    <row r="860" spans="1:40" ht="13">
      <c r="A860" s="79"/>
      <c r="B860" s="79"/>
      <c r="C860" s="63"/>
      <c r="D860" s="63"/>
      <c r="E860" s="63"/>
      <c r="F860" s="63"/>
      <c r="G860" s="84"/>
      <c r="H860" s="63"/>
      <c r="J860" s="63"/>
      <c r="K860" s="63"/>
      <c r="L860" s="63"/>
      <c r="M860" s="63"/>
      <c r="N860" s="63"/>
      <c r="O860" s="63"/>
      <c r="P860" s="63"/>
      <c r="Q860" s="63"/>
      <c r="R860" s="63"/>
      <c r="S860" s="63"/>
      <c r="T860" s="63"/>
      <c r="U860" s="63"/>
      <c r="V860" s="63"/>
      <c r="W860" s="63"/>
      <c r="X860" s="63"/>
      <c r="Y860" s="63"/>
      <c r="Z860" s="63"/>
      <c r="AA860" s="72"/>
      <c r="AB860" s="72"/>
      <c r="AC860" s="72"/>
      <c r="AD860" s="72"/>
      <c r="AE860" s="72"/>
      <c r="AF860" s="72"/>
      <c r="AG860" s="72"/>
      <c r="AH860" s="72"/>
      <c r="AI860" s="72"/>
      <c r="AJ860" s="72"/>
      <c r="AK860" s="72"/>
      <c r="AL860" s="72"/>
      <c r="AM860" s="72"/>
      <c r="AN860" s="72"/>
    </row>
    <row r="861" spans="1:40" ht="13">
      <c r="A861" s="79"/>
      <c r="B861" s="79"/>
      <c r="C861" s="63"/>
      <c r="D861" s="63"/>
      <c r="E861" s="63"/>
      <c r="F861" s="63"/>
      <c r="G861" s="84"/>
      <c r="H861" s="63"/>
      <c r="J861" s="63"/>
      <c r="K861" s="63"/>
      <c r="L861" s="63"/>
      <c r="M861" s="63"/>
      <c r="N861" s="63"/>
      <c r="O861" s="63"/>
      <c r="P861" s="63"/>
      <c r="Q861" s="63"/>
      <c r="R861" s="63"/>
      <c r="S861" s="63"/>
      <c r="T861" s="63"/>
      <c r="U861" s="63"/>
      <c r="V861" s="63"/>
      <c r="W861" s="63"/>
      <c r="X861" s="63"/>
      <c r="Y861" s="63"/>
      <c r="Z861" s="63"/>
      <c r="AA861" s="72"/>
      <c r="AB861" s="72"/>
      <c r="AC861" s="72"/>
      <c r="AD861" s="72"/>
      <c r="AE861" s="72"/>
      <c r="AF861" s="72"/>
      <c r="AG861" s="72"/>
      <c r="AH861" s="72"/>
      <c r="AI861" s="72"/>
      <c r="AJ861" s="72"/>
      <c r="AK861" s="72"/>
      <c r="AL861" s="72"/>
      <c r="AM861" s="72"/>
      <c r="AN861" s="72"/>
    </row>
    <row r="862" spans="1:40" ht="13">
      <c r="A862" s="79"/>
      <c r="B862" s="79"/>
      <c r="C862" s="63"/>
      <c r="D862" s="63"/>
      <c r="E862" s="63"/>
      <c r="F862" s="63"/>
      <c r="G862" s="84"/>
      <c r="H862" s="63"/>
      <c r="J862" s="63"/>
      <c r="K862" s="63"/>
      <c r="L862" s="63"/>
      <c r="M862" s="63"/>
      <c r="N862" s="63"/>
      <c r="O862" s="63"/>
      <c r="P862" s="63"/>
      <c r="Q862" s="63"/>
      <c r="R862" s="63"/>
      <c r="S862" s="63"/>
      <c r="T862" s="63"/>
      <c r="U862" s="63"/>
      <c r="V862" s="63"/>
      <c r="W862" s="63"/>
      <c r="X862" s="63"/>
      <c r="Y862" s="63"/>
      <c r="Z862" s="63"/>
      <c r="AA862" s="72"/>
      <c r="AB862" s="72"/>
      <c r="AC862" s="72"/>
      <c r="AD862" s="72"/>
      <c r="AE862" s="72"/>
      <c r="AF862" s="72"/>
      <c r="AG862" s="72"/>
      <c r="AH862" s="72"/>
      <c r="AI862" s="72"/>
      <c r="AJ862" s="72"/>
      <c r="AK862" s="72"/>
      <c r="AL862" s="72"/>
      <c r="AM862" s="72"/>
      <c r="AN862" s="72"/>
    </row>
    <row r="863" spans="1:40" ht="13">
      <c r="A863" s="79"/>
      <c r="B863" s="79"/>
      <c r="C863" s="63"/>
      <c r="D863" s="63"/>
      <c r="E863" s="63"/>
      <c r="F863" s="63"/>
      <c r="G863" s="84"/>
      <c r="H863" s="63"/>
      <c r="J863" s="63"/>
      <c r="K863" s="63"/>
      <c r="L863" s="63"/>
      <c r="M863" s="63"/>
      <c r="N863" s="63"/>
      <c r="O863" s="63"/>
      <c r="P863" s="63"/>
      <c r="Q863" s="63"/>
      <c r="R863" s="63"/>
      <c r="S863" s="63"/>
      <c r="T863" s="63"/>
      <c r="U863" s="63"/>
      <c r="V863" s="63"/>
      <c r="W863" s="63"/>
      <c r="X863" s="63"/>
      <c r="Y863" s="63"/>
      <c r="Z863" s="63"/>
      <c r="AA863" s="72"/>
      <c r="AB863" s="72"/>
      <c r="AC863" s="72"/>
      <c r="AD863" s="72"/>
      <c r="AE863" s="72"/>
      <c r="AF863" s="72"/>
      <c r="AG863" s="72"/>
      <c r="AH863" s="72"/>
      <c r="AI863" s="72"/>
      <c r="AJ863" s="72"/>
      <c r="AK863" s="72"/>
      <c r="AL863" s="72"/>
      <c r="AM863" s="72"/>
      <c r="AN863" s="72"/>
    </row>
    <row r="864" spans="1:40" ht="13">
      <c r="A864" s="79"/>
      <c r="B864" s="79"/>
      <c r="C864" s="63"/>
      <c r="D864" s="63"/>
      <c r="E864" s="63"/>
      <c r="F864" s="63"/>
      <c r="G864" s="84"/>
      <c r="H864" s="63"/>
      <c r="J864" s="63"/>
      <c r="K864" s="63"/>
      <c r="L864" s="63"/>
      <c r="M864" s="63"/>
      <c r="N864" s="63"/>
      <c r="O864" s="63"/>
      <c r="P864" s="63"/>
      <c r="Q864" s="63"/>
      <c r="R864" s="63"/>
      <c r="S864" s="63"/>
      <c r="T864" s="63"/>
      <c r="U864" s="63"/>
      <c r="V864" s="63"/>
      <c r="W864" s="63"/>
      <c r="X864" s="63"/>
      <c r="Y864" s="63"/>
      <c r="Z864" s="63"/>
      <c r="AA864" s="72"/>
      <c r="AB864" s="72"/>
      <c r="AC864" s="72"/>
      <c r="AD864" s="72"/>
      <c r="AE864" s="72"/>
      <c r="AF864" s="72"/>
      <c r="AG864" s="72"/>
      <c r="AH864" s="72"/>
      <c r="AI864" s="72"/>
      <c r="AJ864" s="72"/>
      <c r="AK864" s="72"/>
      <c r="AL864" s="72"/>
      <c r="AM864" s="72"/>
      <c r="AN864" s="72"/>
    </row>
    <row r="865" spans="1:40" ht="13">
      <c r="A865" s="79"/>
      <c r="B865" s="79"/>
      <c r="C865" s="63"/>
      <c r="D865" s="63"/>
      <c r="E865" s="63"/>
      <c r="F865" s="63"/>
      <c r="G865" s="84"/>
      <c r="H865" s="63"/>
      <c r="J865" s="63"/>
      <c r="K865" s="63"/>
      <c r="L865" s="63"/>
      <c r="M865" s="63"/>
      <c r="N865" s="63"/>
      <c r="O865" s="63"/>
      <c r="P865" s="63"/>
      <c r="Q865" s="63"/>
      <c r="R865" s="63"/>
      <c r="S865" s="63"/>
      <c r="T865" s="63"/>
      <c r="U865" s="63"/>
      <c r="V865" s="63"/>
      <c r="W865" s="63"/>
      <c r="X865" s="63"/>
      <c r="Y865" s="63"/>
      <c r="Z865" s="63"/>
      <c r="AA865" s="72"/>
      <c r="AB865" s="72"/>
      <c r="AC865" s="72"/>
      <c r="AD865" s="72"/>
      <c r="AE865" s="72"/>
      <c r="AF865" s="72"/>
      <c r="AG865" s="72"/>
      <c r="AH865" s="72"/>
      <c r="AI865" s="72"/>
      <c r="AJ865" s="72"/>
      <c r="AK865" s="72"/>
      <c r="AL865" s="72"/>
      <c r="AM865" s="72"/>
      <c r="AN865" s="72"/>
    </row>
    <row r="866" spans="1:40" ht="13">
      <c r="A866" s="79"/>
      <c r="B866" s="79"/>
      <c r="C866" s="63"/>
      <c r="D866" s="63"/>
      <c r="E866" s="63"/>
      <c r="F866" s="63"/>
      <c r="G866" s="84"/>
      <c r="H866" s="63"/>
      <c r="J866" s="63"/>
      <c r="K866" s="63"/>
      <c r="L866" s="63"/>
      <c r="M866" s="63"/>
      <c r="N866" s="63"/>
      <c r="O866" s="63"/>
      <c r="P866" s="63"/>
      <c r="Q866" s="63"/>
      <c r="R866" s="63"/>
      <c r="S866" s="63"/>
      <c r="T866" s="63"/>
      <c r="U866" s="63"/>
      <c r="V866" s="63"/>
      <c r="W866" s="63"/>
      <c r="X866" s="63"/>
      <c r="Y866" s="63"/>
      <c r="Z866" s="63"/>
      <c r="AA866" s="72"/>
      <c r="AB866" s="72"/>
      <c r="AC866" s="72"/>
      <c r="AD866" s="72"/>
      <c r="AE866" s="72"/>
      <c r="AF866" s="72"/>
      <c r="AG866" s="72"/>
      <c r="AH866" s="72"/>
      <c r="AI866" s="72"/>
      <c r="AJ866" s="72"/>
      <c r="AK866" s="72"/>
      <c r="AL866" s="72"/>
      <c r="AM866" s="72"/>
      <c r="AN866" s="72"/>
    </row>
    <row r="867" spans="1:40" ht="13">
      <c r="A867" s="79"/>
      <c r="B867" s="79"/>
      <c r="C867" s="63"/>
      <c r="D867" s="63"/>
      <c r="E867" s="63"/>
      <c r="F867" s="63"/>
      <c r="G867" s="84"/>
      <c r="H867" s="63"/>
      <c r="J867" s="63"/>
      <c r="K867" s="63"/>
      <c r="L867" s="63"/>
      <c r="M867" s="63"/>
      <c r="N867" s="63"/>
      <c r="O867" s="63"/>
      <c r="P867" s="63"/>
      <c r="Q867" s="63"/>
      <c r="R867" s="63"/>
      <c r="S867" s="63"/>
      <c r="T867" s="63"/>
      <c r="U867" s="63"/>
      <c r="V867" s="63"/>
      <c r="W867" s="63"/>
      <c r="X867" s="63"/>
      <c r="Y867" s="63"/>
      <c r="Z867" s="63"/>
      <c r="AA867" s="72"/>
      <c r="AB867" s="72"/>
      <c r="AC867" s="72"/>
      <c r="AD867" s="72"/>
      <c r="AE867" s="72"/>
      <c r="AF867" s="72"/>
      <c r="AG867" s="72"/>
      <c r="AH867" s="72"/>
      <c r="AI867" s="72"/>
      <c r="AJ867" s="72"/>
      <c r="AK867" s="72"/>
      <c r="AL867" s="72"/>
      <c r="AM867" s="72"/>
      <c r="AN867" s="72"/>
    </row>
    <row r="868" spans="1:40" ht="13">
      <c r="A868" s="79"/>
      <c r="B868" s="79"/>
      <c r="C868" s="63"/>
      <c r="D868" s="63"/>
      <c r="E868" s="63"/>
      <c r="F868" s="63"/>
      <c r="G868" s="84"/>
      <c r="H868" s="63"/>
      <c r="J868" s="63"/>
      <c r="K868" s="63"/>
      <c r="L868" s="63"/>
      <c r="M868" s="63"/>
      <c r="N868" s="63"/>
      <c r="O868" s="63"/>
      <c r="P868" s="63"/>
      <c r="Q868" s="63"/>
      <c r="R868" s="63"/>
      <c r="S868" s="63"/>
      <c r="T868" s="63"/>
      <c r="U868" s="63"/>
      <c r="V868" s="63"/>
      <c r="W868" s="63"/>
      <c r="X868" s="63"/>
      <c r="Y868" s="63"/>
      <c r="Z868" s="63"/>
      <c r="AA868" s="72"/>
      <c r="AB868" s="72"/>
      <c r="AC868" s="72"/>
      <c r="AD868" s="72"/>
      <c r="AE868" s="72"/>
      <c r="AF868" s="72"/>
      <c r="AG868" s="72"/>
      <c r="AH868" s="72"/>
      <c r="AI868" s="72"/>
      <c r="AJ868" s="72"/>
      <c r="AK868" s="72"/>
      <c r="AL868" s="72"/>
      <c r="AM868" s="72"/>
      <c r="AN868" s="72"/>
    </row>
    <row r="869" spans="1:40" ht="13">
      <c r="A869" s="79"/>
      <c r="B869" s="79"/>
      <c r="C869" s="63"/>
      <c r="D869" s="63"/>
      <c r="E869" s="63"/>
      <c r="F869" s="63"/>
      <c r="G869" s="84"/>
      <c r="H869" s="63"/>
      <c r="J869" s="63"/>
      <c r="K869" s="63"/>
      <c r="L869" s="63"/>
      <c r="M869" s="63"/>
      <c r="N869" s="63"/>
      <c r="O869" s="63"/>
      <c r="P869" s="63"/>
      <c r="Q869" s="63"/>
      <c r="R869" s="63"/>
      <c r="S869" s="63"/>
      <c r="T869" s="63"/>
      <c r="U869" s="63"/>
      <c r="V869" s="63"/>
      <c r="W869" s="63"/>
      <c r="X869" s="63"/>
      <c r="Y869" s="63"/>
      <c r="Z869" s="63"/>
      <c r="AA869" s="72"/>
      <c r="AB869" s="72"/>
      <c r="AC869" s="72"/>
      <c r="AD869" s="72"/>
      <c r="AE869" s="72"/>
      <c r="AF869" s="72"/>
      <c r="AG869" s="72"/>
      <c r="AH869" s="72"/>
      <c r="AI869" s="72"/>
      <c r="AJ869" s="72"/>
      <c r="AK869" s="72"/>
      <c r="AL869" s="72"/>
      <c r="AM869" s="72"/>
      <c r="AN869" s="72"/>
    </row>
    <row r="870" spans="1:40" ht="13">
      <c r="A870" s="79"/>
      <c r="B870" s="79"/>
      <c r="C870" s="63"/>
      <c r="D870" s="63"/>
      <c r="E870" s="63"/>
      <c r="F870" s="63"/>
      <c r="G870" s="84"/>
      <c r="H870" s="63"/>
      <c r="J870" s="63"/>
      <c r="K870" s="63"/>
      <c r="L870" s="63"/>
      <c r="M870" s="63"/>
      <c r="N870" s="63"/>
      <c r="O870" s="63"/>
      <c r="P870" s="63"/>
      <c r="Q870" s="63"/>
      <c r="R870" s="63"/>
      <c r="S870" s="63"/>
      <c r="T870" s="63"/>
      <c r="U870" s="63"/>
      <c r="V870" s="63"/>
      <c r="W870" s="63"/>
      <c r="X870" s="63"/>
      <c r="Y870" s="63"/>
      <c r="Z870" s="63"/>
      <c r="AA870" s="72"/>
      <c r="AB870" s="72"/>
      <c r="AC870" s="72"/>
      <c r="AD870" s="72"/>
      <c r="AE870" s="72"/>
      <c r="AF870" s="72"/>
      <c r="AG870" s="72"/>
      <c r="AH870" s="72"/>
      <c r="AI870" s="72"/>
      <c r="AJ870" s="72"/>
      <c r="AK870" s="72"/>
      <c r="AL870" s="72"/>
      <c r="AM870" s="72"/>
      <c r="AN870" s="72"/>
    </row>
    <row r="871" spans="1:40" ht="13">
      <c r="A871" s="79"/>
      <c r="B871" s="79"/>
      <c r="C871" s="63"/>
      <c r="D871" s="63"/>
      <c r="E871" s="63"/>
      <c r="F871" s="63"/>
      <c r="G871" s="84"/>
      <c r="H871" s="63"/>
      <c r="J871" s="63"/>
      <c r="K871" s="63"/>
      <c r="L871" s="63"/>
      <c r="M871" s="63"/>
      <c r="N871" s="63"/>
      <c r="O871" s="63"/>
      <c r="P871" s="63"/>
      <c r="Q871" s="63"/>
      <c r="R871" s="63"/>
      <c r="S871" s="63"/>
      <c r="T871" s="63"/>
      <c r="U871" s="63"/>
      <c r="V871" s="63"/>
      <c r="W871" s="63"/>
      <c r="X871" s="63"/>
      <c r="Y871" s="63"/>
      <c r="Z871" s="63"/>
      <c r="AA871" s="72"/>
      <c r="AB871" s="72"/>
      <c r="AC871" s="72"/>
      <c r="AD871" s="72"/>
      <c r="AE871" s="72"/>
      <c r="AF871" s="72"/>
      <c r="AG871" s="72"/>
      <c r="AH871" s="72"/>
      <c r="AI871" s="72"/>
      <c r="AJ871" s="72"/>
      <c r="AK871" s="72"/>
      <c r="AL871" s="72"/>
      <c r="AM871" s="72"/>
      <c r="AN871" s="72"/>
    </row>
    <row r="872" spans="1:40" ht="13">
      <c r="A872" s="79"/>
      <c r="B872" s="79"/>
      <c r="C872" s="63"/>
      <c r="D872" s="63"/>
      <c r="E872" s="63"/>
      <c r="F872" s="63"/>
      <c r="G872" s="84"/>
      <c r="H872" s="63"/>
      <c r="J872" s="63"/>
      <c r="K872" s="63"/>
      <c r="L872" s="63"/>
      <c r="M872" s="63"/>
      <c r="N872" s="63"/>
      <c r="O872" s="63"/>
      <c r="P872" s="63"/>
      <c r="Q872" s="63"/>
      <c r="R872" s="63"/>
      <c r="S872" s="63"/>
      <c r="T872" s="63"/>
      <c r="U872" s="63"/>
      <c r="V872" s="63"/>
      <c r="W872" s="63"/>
      <c r="X872" s="63"/>
      <c r="Y872" s="63"/>
      <c r="Z872" s="63"/>
      <c r="AA872" s="72"/>
      <c r="AB872" s="72"/>
      <c r="AC872" s="72"/>
      <c r="AD872" s="72"/>
      <c r="AE872" s="72"/>
      <c r="AF872" s="72"/>
      <c r="AG872" s="72"/>
      <c r="AH872" s="72"/>
      <c r="AI872" s="72"/>
      <c r="AJ872" s="72"/>
      <c r="AK872" s="72"/>
      <c r="AL872" s="72"/>
      <c r="AM872" s="72"/>
      <c r="AN872" s="72"/>
    </row>
    <row r="873" spans="1:40" ht="13">
      <c r="A873" s="79"/>
      <c r="B873" s="79"/>
      <c r="C873" s="63"/>
      <c r="D873" s="63"/>
      <c r="E873" s="63"/>
      <c r="F873" s="63"/>
      <c r="G873" s="84"/>
      <c r="H873" s="63"/>
      <c r="J873" s="63"/>
      <c r="K873" s="63"/>
      <c r="L873" s="63"/>
      <c r="M873" s="63"/>
      <c r="N873" s="63"/>
      <c r="O873" s="63"/>
      <c r="P873" s="63"/>
      <c r="Q873" s="63"/>
      <c r="R873" s="63"/>
      <c r="S873" s="63"/>
      <c r="T873" s="63"/>
      <c r="U873" s="63"/>
      <c r="V873" s="63"/>
      <c r="W873" s="63"/>
      <c r="X873" s="63"/>
      <c r="Y873" s="63"/>
      <c r="Z873" s="63"/>
      <c r="AA873" s="72"/>
      <c r="AB873" s="72"/>
      <c r="AC873" s="72"/>
      <c r="AD873" s="72"/>
      <c r="AE873" s="72"/>
      <c r="AF873" s="72"/>
      <c r="AG873" s="72"/>
      <c r="AH873" s="72"/>
      <c r="AI873" s="72"/>
      <c r="AJ873" s="72"/>
      <c r="AK873" s="72"/>
      <c r="AL873" s="72"/>
      <c r="AM873" s="72"/>
      <c r="AN873" s="72"/>
    </row>
    <row r="874" spans="1:40" ht="13">
      <c r="A874" s="79"/>
      <c r="B874" s="79"/>
      <c r="C874" s="63"/>
      <c r="D874" s="63"/>
      <c r="E874" s="63"/>
      <c r="F874" s="63"/>
      <c r="G874" s="84"/>
      <c r="H874" s="63"/>
      <c r="J874" s="63"/>
      <c r="K874" s="63"/>
      <c r="L874" s="63"/>
      <c r="M874" s="63"/>
      <c r="N874" s="63"/>
      <c r="O874" s="63"/>
      <c r="P874" s="63"/>
      <c r="Q874" s="63"/>
      <c r="R874" s="63"/>
      <c r="S874" s="63"/>
      <c r="T874" s="63"/>
      <c r="U874" s="63"/>
      <c r="V874" s="63"/>
      <c r="W874" s="63"/>
      <c r="X874" s="63"/>
      <c r="Y874" s="63"/>
      <c r="Z874" s="63"/>
      <c r="AA874" s="72"/>
      <c r="AB874" s="72"/>
      <c r="AC874" s="72"/>
      <c r="AD874" s="72"/>
      <c r="AE874" s="72"/>
      <c r="AF874" s="72"/>
      <c r="AG874" s="72"/>
      <c r="AH874" s="72"/>
      <c r="AI874" s="72"/>
      <c r="AJ874" s="72"/>
      <c r="AK874" s="72"/>
      <c r="AL874" s="72"/>
      <c r="AM874" s="72"/>
      <c r="AN874" s="72"/>
    </row>
    <row r="875" spans="1:40" ht="13">
      <c r="A875" s="79"/>
      <c r="B875" s="79"/>
      <c r="C875" s="63"/>
      <c r="D875" s="63"/>
      <c r="E875" s="63"/>
      <c r="F875" s="63"/>
      <c r="G875" s="84"/>
      <c r="H875" s="63"/>
      <c r="J875" s="63"/>
      <c r="K875" s="63"/>
      <c r="L875" s="63"/>
      <c r="M875" s="63"/>
      <c r="N875" s="63"/>
      <c r="O875" s="63"/>
      <c r="P875" s="63"/>
      <c r="Q875" s="63"/>
      <c r="R875" s="63"/>
      <c r="S875" s="63"/>
      <c r="T875" s="63"/>
      <c r="U875" s="63"/>
      <c r="V875" s="63"/>
      <c r="W875" s="63"/>
      <c r="X875" s="63"/>
      <c r="Y875" s="63"/>
      <c r="Z875" s="63"/>
      <c r="AA875" s="72"/>
      <c r="AB875" s="72"/>
      <c r="AC875" s="72"/>
      <c r="AD875" s="72"/>
      <c r="AE875" s="72"/>
      <c r="AF875" s="72"/>
      <c r="AG875" s="72"/>
      <c r="AH875" s="72"/>
      <c r="AI875" s="72"/>
      <c r="AJ875" s="72"/>
      <c r="AK875" s="72"/>
      <c r="AL875" s="72"/>
      <c r="AM875" s="72"/>
      <c r="AN875" s="72"/>
    </row>
    <row r="876" spans="1:40" ht="13">
      <c r="A876" s="79"/>
      <c r="B876" s="79"/>
      <c r="C876" s="63"/>
      <c r="D876" s="63"/>
      <c r="E876" s="63"/>
      <c r="F876" s="63"/>
      <c r="G876" s="84"/>
      <c r="H876" s="63"/>
      <c r="J876" s="63"/>
      <c r="K876" s="63"/>
      <c r="L876" s="63"/>
      <c r="M876" s="63"/>
      <c r="N876" s="63"/>
      <c r="O876" s="63"/>
      <c r="P876" s="63"/>
      <c r="Q876" s="63"/>
      <c r="R876" s="63"/>
      <c r="S876" s="63"/>
      <c r="T876" s="63"/>
      <c r="U876" s="63"/>
      <c r="V876" s="63"/>
      <c r="W876" s="63"/>
      <c r="X876" s="63"/>
      <c r="Y876" s="63"/>
      <c r="Z876" s="63"/>
      <c r="AA876" s="72"/>
      <c r="AB876" s="72"/>
      <c r="AC876" s="72"/>
      <c r="AD876" s="72"/>
      <c r="AE876" s="72"/>
      <c r="AF876" s="72"/>
      <c r="AG876" s="72"/>
      <c r="AH876" s="72"/>
      <c r="AI876" s="72"/>
      <c r="AJ876" s="72"/>
      <c r="AK876" s="72"/>
      <c r="AL876" s="72"/>
      <c r="AM876" s="72"/>
      <c r="AN876" s="72"/>
    </row>
    <row r="877" spans="1:40" ht="13">
      <c r="A877" s="79"/>
      <c r="B877" s="79"/>
      <c r="C877" s="63"/>
      <c r="D877" s="63"/>
      <c r="E877" s="63"/>
      <c r="F877" s="63"/>
      <c r="G877" s="84"/>
      <c r="H877" s="63"/>
      <c r="J877" s="63"/>
      <c r="K877" s="63"/>
      <c r="L877" s="63"/>
      <c r="M877" s="63"/>
      <c r="N877" s="63"/>
      <c r="O877" s="63"/>
      <c r="P877" s="63"/>
      <c r="Q877" s="63"/>
      <c r="R877" s="63"/>
      <c r="S877" s="63"/>
      <c r="T877" s="63"/>
      <c r="U877" s="63"/>
      <c r="V877" s="63"/>
      <c r="W877" s="63"/>
      <c r="X877" s="63"/>
      <c r="Y877" s="63"/>
      <c r="Z877" s="63"/>
      <c r="AA877" s="72"/>
      <c r="AB877" s="72"/>
      <c r="AC877" s="72"/>
      <c r="AD877" s="72"/>
      <c r="AE877" s="72"/>
      <c r="AF877" s="72"/>
      <c r="AG877" s="72"/>
      <c r="AH877" s="72"/>
      <c r="AI877" s="72"/>
      <c r="AJ877" s="72"/>
      <c r="AK877" s="72"/>
      <c r="AL877" s="72"/>
      <c r="AM877" s="72"/>
      <c r="AN877" s="72"/>
    </row>
    <row r="878" spans="1:40" ht="13">
      <c r="A878" s="79"/>
      <c r="B878" s="79"/>
      <c r="C878" s="63"/>
      <c r="D878" s="63"/>
      <c r="E878" s="63"/>
      <c r="F878" s="63"/>
      <c r="G878" s="84"/>
      <c r="H878" s="63"/>
      <c r="J878" s="63"/>
      <c r="K878" s="63"/>
      <c r="L878" s="63"/>
      <c r="M878" s="63"/>
      <c r="N878" s="63"/>
      <c r="O878" s="63"/>
      <c r="P878" s="63"/>
      <c r="Q878" s="63"/>
      <c r="R878" s="63"/>
      <c r="S878" s="63"/>
      <c r="T878" s="63"/>
      <c r="U878" s="63"/>
      <c r="V878" s="63"/>
      <c r="W878" s="63"/>
      <c r="X878" s="63"/>
      <c r="Y878" s="63"/>
      <c r="Z878" s="63"/>
      <c r="AA878" s="72"/>
      <c r="AB878" s="72"/>
      <c r="AC878" s="72"/>
      <c r="AD878" s="72"/>
      <c r="AE878" s="72"/>
      <c r="AF878" s="72"/>
      <c r="AG878" s="72"/>
      <c r="AH878" s="72"/>
      <c r="AI878" s="72"/>
      <c r="AJ878" s="72"/>
      <c r="AK878" s="72"/>
      <c r="AL878" s="72"/>
      <c r="AM878" s="72"/>
      <c r="AN878" s="72"/>
    </row>
    <row r="879" spans="1:40" ht="13">
      <c r="A879" s="79"/>
      <c r="B879" s="79"/>
      <c r="C879" s="63"/>
      <c r="D879" s="63"/>
      <c r="E879" s="63"/>
      <c r="F879" s="63"/>
      <c r="G879" s="84"/>
      <c r="H879" s="63"/>
      <c r="J879" s="63"/>
      <c r="K879" s="63"/>
      <c r="L879" s="63"/>
      <c r="M879" s="63"/>
      <c r="N879" s="63"/>
      <c r="O879" s="63"/>
      <c r="P879" s="63"/>
      <c r="Q879" s="63"/>
      <c r="R879" s="63"/>
      <c r="S879" s="63"/>
      <c r="T879" s="63"/>
      <c r="U879" s="63"/>
      <c r="V879" s="63"/>
      <c r="W879" s="63"/>
      <c r="X879" s="63"/>
      <c r="Y879" s="63"/>
      <c r="Z879" s="63"/>
      <c r="AA879" s="72"/>
      <c r="AB879" s="72"/>
      <c r="AC879" s="72"/>
      <c r="AD879" s="72"/>
      <c r="AE879" s="72"/>
      <c r="AF879" s="72"/>
      <c r="AG879" s="72"/>
      <c r="AH879" s="72"/>
      <c r="AI879" s="72"/>
      <c r="AJ879" s="72"/>
      <c r="AK879" s="72"/>
      <c r="AL879" s="72"/>
      <c r="AM879" s="72"/>
      <c r="AN879" s="72"/>
    </row>
    <row r="880" spans="1:40" ht="13">
      <c r="A880" s="79"/>
      <c r="B880" s="79"/>
      <c r="C880" s="63"/>
      <c r="D880" s="63"/>
      <c r="E880" s="63"/>
      <c r="F880" s="63"/>
      <c r="G880" s="84"/>
      <c r="H880" s="63"/>
      <c r="J880" s="63"/>
      <c r="K880" s="63"/>
      <c r="L880" s="63"/>
      <c r="M880" s="63"/>
      <c r="N880" s="63"/>
      <c r="O880" s="63"/>
      <c r="P880" s="63"/>
      <c r="Q880" s="63"/>
      <c r="R880" s="63"/>
      <c r="S880" s="63"/>
      <c r="T880" s="63"/>
      <c r="U880" s="63"/>
      <c r="V880" s="63"/>
      <c r="W880" s="63"/>
      <c r="X880" s="63"/>
      <c r="Y880" s="63"/>
      <c r="Z880" s="63"/>
      <c r="AA880" s="72"/>
      <c r="AB880" s="72"/>
      <c r="AC880" s="72"/>
      <c r="AD880" s="72"/>
      <c r="AE880" s="72"/>
      <c r="AF880" s="72"/>
      <c r="AG880" s="72"/>
      <c r="AH880" s="72"/>
      <c r="AI880" s="72"/>
      <c r="AJ880" s="72"/>
      <c r="AK880" s="72"/>
      <c r="AL880" s="72"/>
      <c r="AM880" s="72"/>
      <c r="AN880" s="72"/>
    </row>
    <row r="881" spans="1:40" ht="13">
      <c r="A881" s="79"/>
      <c r="B881" s="79"/>
      <c r="C881" s="63"/>
      <c r="D881" s="63"/>
      <c r="E881" s="63"/>
      <c r="F881" s="63"/>
      <c r="G881" s="84"/>
      <c r="H881" s="63"/>
      <c r="J881" s="63"/>
      <c r="K881" s="63"/>
      <c r="L881" s="63"/>
      <c r="M881" s="63"/>
      <c r="N881" s="63"/>
      <c r="O881" s="63"/>
      <c r="P881" s="63"/>
      <c r="Q881" s="63"/>
      <c r="R881" s="63"/>
      <c r="S881" s="63"/>
      <c r="T881" s="63"/>
      <c r="U881" s="63"/>
      <c r="V881" s="63"/>
      <c r="W881" s="63"/>
      <c r="X881" s="63"/>
      <c r="Y881" s="63"/>
      <c r="Z881" s="63"/>
      <c r="AA881" s="72"/>
      <c r="AB881" s="72"/>
      <c r="AC881" s="72"/>
      <c r="AD881" s="72"/>
      <c r="AE881" s="72"/>
      <c r="AF881" s="72"/>
      <c r="AG881" s="72"/>
      <c r="AH881" s="72"/>
      <c r="AI881" s="72"/>
      <c r="AJ881" s="72"/>
      <c r="AK881" s="72"/>
      <c r="AL881" s="72"/>
      <c r="AM881" s="72"/>
      <c r="AN881" s="72"/>
    </row>
    <row r="882" spans="1:40" ht="13">
      <c r="A882" s="79"/>
      <c r="B882" s="79"/>
      <c r="C882" s="63"/>
      <c r="D882" s="63"/>
      <c r="E882" s="63"/>
      <c r="F882" s="63"/>
      <c r="G882" s="84"/>
      <c r="H882" s="63"/>
      <c r="J882" s="63"/>
      <c r="K882" s="63"/>
      <c r="L882" s="63"/>
      <c r="M882" s="63"/>
      <c r="N882" s="63"/>
      <c r="O882" s="63"/>
      <c r="P882" s="63"/>
      <c r="Q882" s="63"/>
      <c r="R882" s="63"/>
      <c r="S882" s="63"/>
      <c r="T882" s="63"/>
      <c r="U882" s="63"/>
      <c r="V882" s="63"/>
      <c r="W882" s="63"/>
      <c r="X882" s="63"/>
      <c r="Y882" s="63"/>
      <c r="Z882" s="63"/>
      <c r="AA882" s="72"/>
      <c r="AB882" s="72"/>
      <c r="AC882" s="72"/>
      <c r="AD882" s="72"/>
      <c r="AE882" s="72"/>
      <c r="AF882" s="72"/>
      <c r="AG882" s="72"/>
      <c r="AH882" s="72"/>
      <c r="AI882" s="72"/>
      <c r="AJ882" s="72"/>
      <c r="AK882" s="72"/>
      <c r="AL882" s="72"/>
      <c r="AM882" s="72"/>
      <c r="AN882" s="72"/>
    </row>
    <row r="883" spans="1:40" ht="13">
      <c r="A883" s="79"/>
      <c r="B883" s="79"/>
      <c r="C883" s="63"/>
      <c r="D883" s="63"/>
      <c r="E883" s="63"/>
      <c r="F883" s="63"/>
      <c r="G883" s="84"/>
      <c r="H883" s="63"/>
      <c r="J883" s="63"/>
      <c r="K883" s="63"/>
      <c r="L883" s="63"/>
      <c r="M883" s="63"/>
      <c r="N883" s="63"/>
      <c r="O883" s="63"/>
      <c r="P883" s="63"/>
      <c r="Q883" s="63"/>
      <c r="R883" s="63"/>
      <c r="S883" s="63"/>
      <c r="T883" s="63"/>
      <c r="U883" s="63"/>
      <c r="V883" s="63"/>
      <c r="W883" s="63"/>
      <c r="X883" s="63"/>
      <c r="Y883" s="63"/>
      <c r="Z883" s="63"/>
      <c r="AA883" s="72"/>
      <c r="AB883" s="72"/>
      <c r="AC883" s="72"/>
      <c r="AD883" s="72"/>
      <c r="AE883" s="72"/>
      <c r="AF883" s="72"/>
      <c r="AG883" s="72"/>
      <c r="AH883" s="72"/>
      <c r="AI883" s="72"/>
      <c r="AJ883" s="72"/>
      <c r="AK883" s="72"/>
      <c r="AL883" s="72"/>
      <c r="AM883" s="72"/>
      <c r="AN883" s="72"/>
    </row>
    <row r="884" spans="1:40" ht="13">
      <c r="A884" s="79"/>
      <c r="B884" s="79"/>
      <c r="C884" s="63"/>
      <c r="D884" s="63"/>
      <c r="E884" s="63"/>
      <c r="F884" s="63"/>
      <c r="G884" s="84"/>
      <c r="H884" s="63"/>
      <c r="J884" s="63"/>
      <c r="K884" s="63"/>
      <c r="L884" s="63"/>
      <c r="M884" s="63"/>
      <c r="N884" s="63"/>
      <c r="O884" s="63"/>
      <c r="P884" s="63"/>
      <c r="Q884" s="63"/>
      <c r="R884" s="63"/>
      <c r="S884" s="63"/>
      <c r="T884" s="63"/>
      <c r="U884" s="63"/>
      <c r="V884" s="63"/>
      <c r="W884" s="63"/>
      <c r="X884" s="63"/>
      <c r="Y884" s="63"/>
      <c r="Z884" s="63"/>
      <c r="AA884" s="72"/>
      <c r="AB884" s="72"/>
      <c r="AC884" s="72"/>
      <c r="AD884" s="72"/>
      <c r="AE884" s="72"/>
      <c r="AF884" s="72"/>
      <c r="AG884" s="72"/>
      <c r="AH884" s="72"/>
      <c r="AI884" s="72"/>
      <c r="AJ884" s="72"/>
      <c r="AK884" s="72"/>
      <c r="AL884" s="72"/>
      <c r="AM884" s="72"/>
      <c r="AN884" s="72"/>
    </row>
    <row r="885" spans="1:40" ht="13">
      <c r="A885" s="79"/>
      <c r="B885" s="79"/>
      <c r="C885" s="63"/>
      <c r="D885" s="63"/>
      <c r="E885" s="63"/>
      <c r="F885" s="63"/>
      <c r="G885" s="84"/>
      <c r="H885" s="63"/>
      <c r="J885" s="63"/>
      <c r="K885" s="63"/>
      <c r="L885" s="63"/>
      <c r="M885" s="63"/>
      <c r="N885" s="63"/>
      <c r="O885" s="63"/>
      <c r="P885" s="63"/>
      <c r="Q885" s="63"/>
      <c r="R885" s="63"/>
      <c r="S885" s="63"/>
      <c r="T885" s="63"/>
      <c r="U885" s="63"/>
      <c r="V885" s="63"/>
      <c r="W885" s="63"/>
      <c r="X885" s="63"/>
      <c r="Y885" s="63"/>
      <c r="Z885" s="63"/>
      <c r="AA885" s="72"/>
      <c r="AB885" s="72"/>
      <c r="AC885" s="72"/>
      <c r="AD885" s="72"/>
      <c r="AE885" s="72"/>
      <c r="AF885" s="72"/>
      <c r="AG885" s="72"/>
      <c r="AH885" s="72"/>
      <c r="AI885" s="72"/>
      <c r="AJ885" s="72"/>
      <c r="AK885" s="72"/>
      <c r="AL885" s="72"/>
      <c r="AM885" s="72"/>
      <c r="AN885" s="72"/>
    </row>
    <row r="886" spans="1:40" ht="13">
      <c r="A886" s="79"/>
      <c r="B886" s="79"/>
      <c r="C886" s="63"/>
      <c r="D886" s="63"/>
      <c r="E886" s="63"/>
      <c r="F886" s="63"/>
      <c r="G886" s="84"/>
      <c r="H886" s="63"/>
      <c r="J886" s="63"/>
      <c r="K886" s="63"/>
      <c r="L886" s="63"/>
      <c r="M886" s="63"/>
      <c r="N886" s="63"/>
      <c r="O886" s="63"/>
      <c r="P886" s="63"/>
      <c r="Q886" s="63"/>
      <c r="R886" s="63"/>
      <c r="S886" s="63"/>
      <c r="T886" s="63"/>
      <c r="U886" s="63"/>
      <c r="V886" s="63"/>
      <c r="W886" s="63"/>
      <c r="X886" s="63"/>
      <c r="Y886" s="63"/>
      <c r="Z886" s="63"/>
      <c r="AA886" s="72"/>
      <c r="AB886" s="72"/>
      <c r="AC886" s="72"/>
      <c r="AD886" s="72"/>
      <c r="AE886" s="72"/>
      <c r="AF886" s="72"/>
      <c r="AG886" s="72"/>
      <c r="AH886" s="72"/>
      <c r="AI886" s="72"/>
      <c r="AJ886" s="72"/>
      <c r="AK886" s="72"/>
      <c r="AL886" s="72"/>
      <c r="AM886" s="72"/>
      <c r="AN886" s="72"/>
    </row>
    <row r="887" spans="1:40" ht="13">
      <c r="A887" s="79"/>
      <c r="B887" s="79"/>
      <c r="C887" s="63"/>
      <c r="D887" s="63"/>
      <c r="E887" s="63"/>
      <c r="F887" s="63"/>
      <c r="G887" s="84"/>
      <c r="H887" s="63"/>
      <c r="J887" s="63"/>
      <c r="K887" s="63"/>
      <c r="L887" s="63"/>
      <c r="M887" s="63"/>
      <c r="N887" s="63"/>
      <c r="O887" s="63"/>
      <c r="P887" s="63"/>
      <c r="Q887" s="63"/>
      <c r="R887" s="63"/>
      <c r="S887" s="63"/>
      <c r="T887" s="63"/>
      <c r="U887" s="63"/>
      <c r="V887" s="63"/>
      <c r="W887" s="63"/>
      <c r="X887" s="63"/>
      <c r="Y887" s="63"/>
      <c r="Z887" s="63"/>
      <c r="AA887" s="72"/>
      <c r="AB887" s="72"/>
      <c r="AC887" s="72"/>
      <c r="AD887" s="72"/>
      <c r="AE887" s="72"/>
      <c r="AF887" s="72"/>
      <c r="AG887" s="72"/>
      <c r="AH887" s="72"/>
      <c r="AI887" s="72"/>
      <c r="AJ887" s="72"/>
      <c r="AK887" s="72"/>
      <c r="AL887" s="72"/>
      <c r="AM887" s="72"/>
      <c r="AN887" s="72"/>
    </row>
    <row r="888" spans="1:40" ht="13">
      <c r="A888" s="79"/>
      <c r="B888" s="79"/>
      <c r="C888" s="63"/>
      <c r="D888" s="63"/>
      <c r="E888" s="63"/>
      <c r="F888" s="63"/>
      <c r="G888" s="84"/>
      <c r="H888" s="63"/>
      <c r="J888" s="63"/>
      <c r="K888" s="63"/>
      <c r="L888" s="63"/>
      <c r="M888" s="63"/>
      <c r="N888" s="63"/>
      <c r="O888" s="63"/>
      <c r="P888" s="63"/>
      <c r="Q888" s="63"/>
      <c r="R888" s="63"/>
      <c r="S888" s="63"/>
      <c r="T888" s="63"/>
      <c r="U888" s="63"/>
      <c r="V888" s="63"/>
      <c r="W888" s="63"/>
      <c r="X888" s="63"/>
      <c r="Y888" s="63"/>
      <c r="Z888" s="63"/>
      <c r="AA888" s="72"/>
      <c r="AB888" s="72"/>
      <c r="AC888" s="72"/>
      <c r="AD888" s="72"/>
      <c r="AE888" s="72"/>
      <c r="AF888" s="72"/>
      <c r="AG888" s="72"/>
      <c r="AH888" s="72"/>
      <c r="AI888" s="72"/>
      <c r="AJ888" s="72"/>
      <c r="AK888" s="72"/>
      <c r="AL888" s="72"/>
      <c r="AM888" s="72"/>
      <c r="AN888" s="72"/>
    </row>
    <row r="889" spans="1:40" ht="13">
      <c r="A889" s="79"/>
      <c r="B889" s="79"/>
      <c r="C889" s="63"/>
      <c r="D889" s="63"/>
      <c r="E889" s="63"/>
      <c r="F889" s="63"/>
      <c r="G889" s="84"/>
      <c r="H889" s="63"/>
      <c r="J889" s="63"/>
      <c r="K889" s="63"/>
      <c r="L889" s="63"/>
      <c r="M889" s="63"/>
      <c r="N889" s="63"/>
      <c r="O889" s="63"/>
      <c r="P889" s="63"/>
      <c r="Q889" s="63"/>
      <c r="R889" s="63"/>
      <c r="S889" s="63"/>
      <c r="T889" s="63"/>
      <c r="U889" s="63"/>
      <c r="V889" s="63"/>
      <c r="W889" s="63"/>
      <c r="X889" s="63"/>
      <c r="Y889" s="63"/>
      <c r="Z889" s="63"/>
      <c r="AA889" s="72"/>
      <c r="AB889" s="72"/>
      <c r="AC889" s="72"/>
      <c r="AD889" s="72"/>
      <c r="AE889" s="72"/>
      <c r="AF889" s="72"/>
      <c r="AG889" s="72"/>
      <c r="AH889" s="72"/>
      <c r="AI889" s="72"/>
      <c r="AJ889" s="72"/>
      <c r="AK889" s="72"/>
      <c r="AL889" s="72"/>
      <c r="AM889" s="72"/>
      <c r="AN889" s="72"/>
    </row>
    <row r="890" spans="1:40" ht="13">
      <c r="A890" s="79"/>
      <c r="B890" s="79"/>
      <c r="C890" s="63"/>
      <c r="D890" s="63"/>
      <c r="E890" s="63"/>
      <c r="F890" s="63"/>
      <c r="G890" s="84"/>
      <c r="H890" s="63"/>
      <c r="J890" s="63"/>
      <c r="K890" s="63"/>
      <c r="L890" s="63"/>
      <c r="M890" s="63"/>
      <c r="N890" s="63"/>
      <c r="O890" s="63"/>
      <c r="P890" s="63"/>
      <c r="Q890" s="63"/>
      <c r="R890" s="63"/>
      <c r="S890" s="63"/>
      <c r="T890" s="63"/>
      <c r="U890" s="63"/>
      <c r="V890" s="63"/>
      <c r="W890" s="63"/>
      <c r="X890" s="63"/>
      <c r="Y890" s="63"/>
      <c r="Z890" s="63"/>
      <c r="AA890" s="72"/>
      <c r="AB890" s="72"/>
      <c r="AC890" s="72"/>
      <c r="AD890" s="72"/>
      <c r="AE890" s="72"/>
      <c r="AF890" s="72"/>
      <c r="AG890" s="72"/>
      <c r="AH890" s="72"/>
      <c r="AI890" s="72"/>
      <c r="AJ890" s="72"/>
      <c r="AK890" s="72"/>
      <c r="AL890" s="72"/>
      <c r="AM890" s="72"/>
      <c r="AN890" s="72"/>
    </row>
    <row r="891" spans="1:40" ht="13">
      <c r="A891" s="79"/>
      <c r="B891" s="79"/>
      <c r="C891" s="63"/>
      <c r="D891" s="63"/>
      <c r="E891" s="63"/>
      <c r="F891" s="63"/>
      <c r="G891" s="84"/>
      <c r="H891" s="63"/>
      <c r="J891" s="63"/>
      <c r="K891" s="63"/>
      <c r="L891" s="63"/>
      <c r="M891" s="63"/>
      <c r="N891" s="63"/>
      <c r="O891" s="63"/>
      <c r="P891" s="63"/>
      <c r="Q891" s="63"/>
      <c r="R891" s="63"/>
      <c r="S891" s="63"/>
      <c r="T891" s="63"/>
      <c r="U891" s="63"/>
      <c r="V891" s="63"/>
      <c r="W891" s="63"/>
      <c r="X891" s="63"/>
      <c r="Y891" s="63"/>
      <c r="Z891" s="63"/>
      <c r="AA891" s="72"/>
      <c r="AB891" s="72"/>
      <c r="AC891" s="72"/>
      <c r="AD891" s="72"/>
      <c r="AE891" s="72"/>
      <c r="AF891" s="72"/>
      <c r="AG891" s="72"/>
      <c r="AH891" s="72"/>
      <c r="AI891" s="72"/>
      <c r="AJ891" s="72"/>
      <c r="AK891" s="72"/>
      <c r="AL891" s="72"/>
      <c r="AM891" s="72"/>
      <c r="AN891" s="72"/>
    </row>
    <row r="892" spans="1:40" ht="13">
      <c r="A892" s="79"/>
      <c r="B892" s="79"/>
      <c r="C892" s="63"/>
      <c r="D892" s="63"/>
      <c r="E892" s="63"/>
      <c r="F892" s="63"/>
      <c r="G892" s="84"/>
      <c r="H892" s="63"/>
      <c r="J892" s="63"/>
      <c r="K892" s="63"/>
      <c r="L892" s="63"/>
      <c r="M892" s="63"/>
      <c r="N892" s="63"/>
      <c r="O892" s="63"/>
      <c r="P892" s="63"/>
      <c r="Q892" s="63"/>
      <c r="R892" s="63"/>
      <c r="S892" s="63"/>
      <c r="T892" s="63"/>
      <c r="U892" s="63"/>
      <c r="V892" s="63"/>
      <c r="W892" s="63"/>
      <c r="X892" s="63"/>
      <c r="Y892" s="63"/>
      <c r="Z892" s="63"/>
      <c r="AA892" s="72"/>
      <c r="AB892" s="72"/>
      <c r="AC892" s="72"/>
      <c r="AD892" s="72"/>
      <c r="AE892" s="72"/>
      <c r="AF892" s="72"/>
      <c r="AG892" s="72"/>
      <c r="AH892" s="72"/>
      <c r="AI892" s="72"/>
      <c r="AJ892" s="72"/>
      <c r="AK892" s="72"/>
      <c r="AL892" s="72"/>
      <c r="AM892" s="72"/>
      <c r="AN892" s="72"/>
    </row>
    <row r="893" spans="1:40" ht="13">
      <c r="A893" s="79"/>
      <c r="B893" s="79"/>
      <c r="C893" s="63"/>
      <c r="D893" s="63"/>
      <c r="E893" s="63"/>
      <c r="F893" s="63"/>
      <c r="G893" s="84"/>
      <c r="H893" s="63"/>
      <c r="J893" s="63"/>
      <c r="K893" s="63"/>
      <c r="L893" s="63"/>
      <c r="M893" s="63"/>
      <c r="N893" s="63"/>
      <c r="O893" s="63"/>
      <c r="P893" s="63"/>
      <c r="Q893" s="63"/>
      <c r="R893" s="63"/>
      <c r="S893" s="63"/>
      <c r="T893" s="63"/>
      <c r="U893" s="63"/>
      <c r="V893" s="63"/>
      <c r="W893" s="63"/>
      <c r="X893" s="63"/>
      <c r="Y893" s="63"/>
      <c r="Z893" s="63"/>
      <c r="AA893" s="72"/>
      <c r="AB893" s="72"/>
      <c r="AC893" s="72"/>
      <c r="AD893" s="72"/>
      <c r="AE893" s="72"/>
      <c r="AF893" s="72"/>
      <c r="AG893" s="72"/>
      <c r="AH893" s="72"/>
      <c r="AI893" s="72"/>
      <c r="AJ893" s="72"/>
      <c r="AK893" s="72"/>
      <c r="AL893" s="72"/>
      <c r="AM893" s="72"/>
      <c r="AN893" s="72"/>
    </row>
    <row r="894" spans="1:40" ht="13">
      <c r="A894" s="79"/>
      <c r="B894" s="79"/>
      <c r="C894" s="63"/>
      <c r="D894" s="63"/>
      <c r="E894" s="63"/>
      <c r="F894" s="63"/>
      <c r="G894" s="84"/>
      <c r="H894" s="63"/>
      <c r="J894" s="63"/>
      <c r="K894" s="63"/>
      <c r="L894" s="63"/>
      <c r="M894" s="63"/>
      <c r="N894" s="63"/>
      <c r="O894" s="63"/>
      <c r="P894" s="63"/>
      <c r="Q894" s="63"/>
      <c r="R894" s="63"/>
      <c r="S894" s="63"/>
      <c r="T894" s="63"/>
      <c r="U894" s="63"/>
      <c r="V894" s="63"/>
      <c r="W894" s="63"/>
      <c r="X894" s="63"/>
      <c r="Y894" s="63"/>
      <c r="Z894" s="63"/>
      <c r="AA894" s="72"/>
      <c r="AB894" s="72"/>
      <c r="AC894" s="72"/>
      <c r="AD894" s="72"/>
      <c r="AE894" s="72"/>
      <c r="AF894" s="72"/>
      <c r="AG894" s="72"/>
      <c r="AH894" s="72"/>
      <c r="AI894" s="72"/>
      <c r="AJ894" s="72"/>
      <c r="AK894" s="72"/>
      <c r="AL894" s="72"/>
      <c r="AM894" s="72"/>
      <c r="AN894" s="72"/>
    </row>
    <row r="895" spans="1:40" ht="13">
      <c r="A895" s="79"/>
      <c r="B895" s="79"/>
      <c r="C895" s="63"/>
      <c r="D895" s="63"/>
      <c r="E895" s="63"/>
      <c r="F895" s="63"/>
      <c r="G895" s="84"/>
      <c r="H895" s="63"/>
      <c r="J895" s="63"/>
      <c r="K895" s="63"/>
      <c r="L895" s="63"/>
      <c r="M895" s="63"/>
      <c r="N895" s="63"/>
      <c r="O895" s="63"/>
      <c r="P895" s="63"/>
      <c r="Q895" s="63"/>
      <c r="R895" s="63"/>
      <c r="S895" s="63"/>
      <c r="T895" s="63"/>
      <c r="U895" s="63"/>
      <c r="V895" s="63"/>
      <c r="W895" s="63"/>
      <c r="X895" s="63"/>
      <c r="Y895" s="63"/>
      <c r="Z895" s="63"/>
      <c r="AA895" s="72"/>
      <c r="AB895" s="72"/>
      <c r="AC895" s="72"/>
      <c r="AD895" s="72"/>
      <c r="AE895" s="72"/>
      <c r="AF895" s="72"/>
      <c r="AG895" s="72"/>
      <c r="AH895" s="72"/>
      <c r="AI895" s="72"/>
      <c r="AJ895" s="72"/>
      <c r="AK895" s="72"/>
      <c r="AL895" s="72"/>
      <c r="AM895" s="72"/>
      <c r="AN895" s="72"/>
    </row>
    <row r="896" spans="1:40" ht="13">
      <c r="A896" s="79"/>
      <c r="B896" s="79"/>
      <c r="C896" s="63"/>
      <c r="D896" s="63"/>
      <c r="E896" s="63"/>
      <c r="F896" s="63"/>
      <c r="G896" s="84"/>
      <c r="H896" s="63"/>
      <c r="J896" s="63"/>
      <c r="K896" s="63"/>
      <c r="L896" s="63"/>
      <c r="M896" s="63"/>
      <c r="N896" s="63"/>
      <c r="O896" s="63"/>
      <c r="P896" s="63"/>
      <c r="Q896" s="63"/>
      <c r="R896" s="63"/>
      <c r="S896" s="63"/>
      <c r="T896" s="63"/>
      <c r="U896" s="63"/>
      <c r="V896" s="63"/>
      <c r="W896" s="63"/>
      <c r="X896" s="63"/>
      <c r="Y896" s="63"/>
      <c r="Z896" s="63"/>
      <c r="AA896" s="72"/>
      <c r="AB896" s="72"/>
      <c r="AC896" s="72"/>
      <c r="AD896" s="72"/>
      <c r="AE896" s="72"/>
      <c r="AF896" s="72"/>
      <c r="AG896" s="72"/>
      <c r="AH896" s="72"/>
      <c r="AI896" s="72"/>
      <c r="AJ896" s="72"/>
      <c r="AK896" s="72"/>
      <c r="AL896" s="72"/>
      <c r="AM896" s="72"/>
      <c r="AN896" s="72"/>
    </row>
    <row r="897" spans="1:40" ht="13">
      <c r="A897" s="79"/>
      <c r="B897" s="79"/>
      <c r="C897" s="63"/>
      <c r="D897" s="63"/>
      <c r="E897" s="63"/>
      <c r="F897" s="63"/>
      <c r="G897" s="84"/>
      <c r="H897" s="63"/>
      <c r="J897" s="63"/>
      <c r="K897" s="63"/>
      <c r="L897" s="63"/>
      <c r="M897" s="63"/>
      <c r="N897" s="63"/>
      <c r="O897" s="63"/>
      <c r="P897" s="63"/>
      <c r="Q897" s="63"/>
      <c r="R897" s="63"/>
      <c r="S897" s="63"/>
      <c r="T897" s="63"/>
      <c r="U897" s="63"/>
      <c r="V897" s="63"/>
      <c r="W897" s="63"/>
      <c r="X897" s="63"/>
      <c r="Y897" s="63"/>
      <c r="Z897" s="63"/>
      <c r="AA897" s="72"/>
      <c r="AB897" s="72"/>
      <c r="AC897" s="72"/>
      <c r="AD897" s="72"/>
      <c r="AE897" s="72"/>
      <c r="AF897" s="72"/>
      <c r="AG897" s="72"/>
      <c r="AH897" s="72"/>
      <c r="AI897" s="72"/>
      <c r="AJ897" s="72"/>
      <c r="AK897" s="72"/>
      <c r="AL897" s="72"/>
      <c r="AM897" s="72"/>
      <c r="AN897" s="72"/>
    </row>
    <row r="898" spans="1:40" ht="13">
      <c r="A898" s="79"/>
      <c r="B898" s="79"/>
      <c r="C898" s="63"/>
      <c r="D898" s="63"/>
      <c r="E898" s="63"/>
      <c r="F898" s="63"/>
      <c r="G898" s="84"/>
      <c r="H898" s="63"/>
      <c r="J898" s="63"/>
      <c r="K898" s="63"/>
      <c r="L898" s="63"/>
      <c r="M898" s="63"/>
      <c r="N898" s="63"/>
      <c r="O898" s="63"/>
      <c r="P898" s="63"/>
      <c r="Q898" s="63"/>
      <c r="R898" s="63"/>
      <c r="S898" s="63"/>
      <c r="T898" s="63"/>
      <c r="U898" s="63"/>
      <c r="V898" s="63"/>
      <c r="W898" s="63"/>
      <c r="X898" s="63"/>
      <c r="Y898" s="63"/>
      <c r="Z898" s="63"/>
      <c r="AA898" s="72"/>
      <c r="AB898" s="72"/>
      <c r="AC898" s="72"/>
      <c r="AD898" s="72"/>
      <c r="AE898" s="72"/>
      <c r="AF898" s="72"/>
      <c r="AG898" s="72"/>
      <c r="AH898" s="72"/>
      <c r="AI898" s="72"/>
      <c r="AJ898" s="72"/>
      <c r="AK898" s="72"/>
      <c r="AL898" s="72"/>
      <c r="AM898" s="72"/>
      <c r="AN898" s="72"/>
    </row>
    <row r="899" spans="1:40" ht="13">
      <c r="A899" s="79"/>
      <c r="B899" s="79"/>
      <c r="C899" s="63"/>
      <c r="D899" s="63"/>
      <c r="E899" s="63"/>
      <c r="F899" s="63"/>
      <c r="G899" s="84"/>
      <c r="H899" s="63"/>
      <c r="J899" s="63"/>
      <c r="K899" s="63"/>
      <c r="L899" s="63"/>
      <c r="M899" s="63"/>
      <c r="N899" s="63"/>
      <c r="O899" s="63"/>
      <c r="P899" s="63"/>
      <c r="Q899" s="63"/>
      <c r="R899" s="63"/>
      <c r="S899" s="63"/>
      <c r="T899" s="63"/>
      <c r="U899" s="63"/>
      <c r="V899" s="63"/>
      <c r="W899" s="63"/>
      <c r="X899" s="63"/>
      <c r="Y899" s="63"/>
      <c r="Z899" s="63"/>
      <c r="AA899" s="72"/>
      <c r="AB899" s="72"/>
      <c r="AC899" s="72"/>
      <c r="AD899" s="72"/>
      <c r="AE899" s="72"/>
      <c r="AF899" s="72"/>
      <c r="AG899" s="72"/>
      <c r="AH899" s="72"/>
      <c r="AI899" s="72"/>
      <c r="AJ899" s="72"/>
      <c r="AK899" s="72"/>
      <c r="AL899" s="72"/>
      <c r="AM899" s="72"/>
      <c r="AN899" s="72"/>
    </row>
    <row r="900" spans="1:40" ht="13">
      <c r="A900" s="79"/>
      <c r="B900" s="79"/>
      <c r="C900" s="63"/>
      <c r="D900" s="63"/>
      <c r="E900" s="63"/>
      <c r="F900" s="63"/>
      <c r="G900" s="84"/>
      <c r="H900" s="63"/>
      <c r="J900" s="63"/>
      <c r="K900" s="63"/>
      <c r="L900" s="63"/>
      <c r="M900" s="63"/>
      <c r="N900" s="63"/>
      <c r="O900" s="63"/>
      <c r="P900" s="63"/>
      <c r="Q900" s="63"/>
      <c r="R900" s="63"/>
      <c r="S900" s="63"/>
      <c r="T900" s="63"/>
      <c r="U900" s="63"/>
      <c r="V900" s="63"/>
      <c r="W900" s="63"/>
      <c r="X900" s="63"/>
      <c r="Y900" s="63"/>
      <c r="Z900" s="63"/>
      <c r="AA900" s="72"/>
      <c r="AB900" s="72"/>
      <c r="AC900" s="72"/>
      <c r="AD900" s="72"/>
      <c r="AE900" s="72"/>
      <c r="AF900" s="72"/>
      <c r="AG900" s="72"/>
      <c r="AH900" s="72"/>
      <c r="AI900" s="72"/>
      <c r="AJ900" s="72"/>
      <c r="AK900" s="72"/>
      <c r="AL900" s="72"/>
      <c r="AM900" s="72"/>
      <c r="AN900" s="72"/>
    </row>
    <row r="901" spans="1:40" ht="13">
      <c r="A901" s="79"/>
      <c r="B901" s="79"/>
      <c r="C901" s="63"/>
      <c r="D901" s="63"/>
      <c r="E901" s="63"/>
      <c r="F901" s="63"/>
      <c r="G901" s="84"/>
      <c r="H901" s="63"/>
      <c r="J901" s="63"/>
      <c r="K901" s="63"/>
      <c r="L901" s="63"/>
      <c r="M901" s="63"/>
      <c r="N901" s="63"/>
      <c r="O901" s="63"/>
      <c r="P901" s="63"/>
      <c r="Q901" s="63"/>
      <c r="R901" s="63"/>
      <c r="S901" s="63"/>
      <c r="T901" s="63"/>
      <c r="U901" s="63"/>
      <c r="V901" s="63"/>
      <c r="W901" s="63"/>
      <c r="X901" s="63"/>
      <c r="Y901" s="63"/>
      <c r="Z901" s="63"/>
      <c r="AA901" s="72"/>
      <c r="AB901" s="72"/>
      <c r="AC901" s="72"/>
      <c r="AD901" s="72"/>
      <c r="AE901" s="72"/>
      <c r="AF901" s="72"/>
      <c r="AG901" s="72"/>
      <c r="AH901" s="72"/>
      <c r="AI901" s="72"/>
      <c r="AJ901" s="72"/>
      <c r="AK901" s="72"/>
      <c r="AL901" s="72"/>
      <c r="AM901" s="72"/>
      <c r="AN901" s="72"/>
    </row>
    <row r="902" spans="1:40" ht="13">
      <c r="A902" s="79"/>
      <c r="B902" s="79"/>
      <c r="C902" s="63"/>
      <c r="D902" s="63"/>
      <c r="E902" s="63"/>
      <c r="F902" s="63"/>
      <c r="G902" s="84"/>
      <c r="H902" s="63"/>
      <c r="J902" s="63"/>
      <c r="K902" s="63"/>
      <c r="L902" s="63"/>
      <c r="M902" s="63"/>
      <c r="N902" s="63"/>
      <c r="O902" s="63"/>
      <c r="P902" s="63"/>
      <c r="Q902" s="63"/>
      <c r="R902" s="63"/>
      <c r="S902" s="63"/>
      <c r="T902" s="63"/>
      <c r="U902" s="63"/>
      <c r="V902" s="63"/>
      <c r="W902" s="63"/>
      <c r="X902" s="63"/>
      <c r="Y902" s="63"/>
      <c r="Z902" s="63"/>
      <c r="AA902" s="72"/>
      <c r="AB902" s="72"/>
      <c r="AC902" s="72"/>
      <c r="AD902" s="72"/>
      <c r="AE902" s="72"/>
      <c r="AF902" s="72"/>
      <c r="AG902" s="72"/>
      <c r="AH902" s="72"/>
      <c r="AI902" s="72"/>
      <c r="AJ902" s="72"/>
      <c r="AK902" s="72"/>
      <c r="AL902" s="72"/>
      <c r="AM902" s="72"/>
      <c r="AN902" s="72"/>
    </row>
    <row r="903" spans="1:40" ht="13">
      <c r="A903" s="79"/>
      <c r="B903" s="79"/>
      <c r="C903" s="63"/>
      <c r="D903" s="63"/>
      <c r="E903" s="63"/>
      <c r="F903" s="63"/>
      <c r="G903" s="84"/>
      <c r="H903" s="63"/>
      <c r="J903" s="63"/>
      <c r="K903" s="63"/>
      <c r="L903" s="63"/>
      <c r="M903" s="63"/>
      <c r="N903" s="63"/>
      <c r="O903" s="63"/>
      <c r="P903" s="63"/>
      <c r="Q903" s="63"/>
      <c r="R903" s="63"/>
      <c r="S903" s="63"/>
      <c r="T903" s="63"/>
      <c r="U903" s="63"/>
      <c r="V903" s="63"/>
      <c r="W903" s="63"/>
      <c r="X903" s="63"/>
      <c r="Y903" s="63"/>
      <c r="Z903" s="63"/>
      <c r="AA903" s="72"/>
      <c r="AB903" s="72"/>
      <c r="AC903" s="72"/>
      <c r="AD903" s="72"/>
      <c r="AE903" s="72"/>
      <c r="AF903" s="72"/>
      <c r="AG903" s="72"/>
      <c r="AH903" s="72"/>
      <c r="AI903" s="72"/>
      <c r="AJ903" s="72"/>
      <c r="AK903" s="72"/>
      <c r="AL903" s="72"/>
      <c r="AM903" s="72"/>
      <c r="AN903" s="72"/>
    </row>
    <row r="904" spans="1:40" ht="13">
      <c r="A904" s="79"/>
      <c r="B904" s="79"/>
      <c r="C904" s="63"/>
      <c r="D904" s="63"/>
      <c r="E904" s="63"/>
      <c r="F904" s="63"/>
      <c r="G904" s="84"/>
      <c r="H904" s="63"/>
      <c r="J904" s="63"/>
      <c r="K904" s="63"/>
      <c r="L904" s="63"/>
      <c r="M904" s="63"/>
      <c r="N904" s="63"/>
      <c r="O904" s="63"/>
      <c r="P904" s="63"/>
      <c r="Q904" s="63"/>
      <c r="R904" s="63"/>
      <c r="S904" s="63"/>
      <c r="T904" s="63"/>
      <c r="U904" s="63"/>
      <c r="V904" s="63"/>
      <c r="W904" s="63"/>
      <c r="X904" s="63"/>
      <c r="Y904" s="63"/>
      <c r="Z904" s="63"/>
      <c r="AA904" s="72"/>
      <c r="AB904" s="72"/>
      <c r="AC904" s="72"/>
      <c r="AD904" s="72"/>
      <c r="AE904" s="72"/>
      <c r="AF904" s="72"/>
      <c r="AG904" s="72"/>
      <c r="AH904" s="72"/>
      <c r="AI904" s="72"/>
      <c r="AJ904" s="72"/>
      <c r="AK904" s="72"/>
      <c r="AL904" s="72"/>
      <c r="AM904" s="72"/>
      <c r="AN904" s="72"/>
    </row>
    <row r="905" spans="1:40" ht="13">
      <c r="A905" s="79"/>
      <c r="B905" s="79"/>
      <c r="C905" s="63"/>
      <c r="D905" s="63"/>
      <c r="E905" s="63"/>
      <c r="F905" s="63"/>
      <c r="G905" s="84"/>
      <c r="H905" s="63"/>
      <c r="J905" s="63"/>
      <c r="K905" s="63"/>
      <c r="L905" s="63"/>
      <c r="M905" s="63"/>
      <c r="N905" s="63"/>
      <c r="O905" s="63"/>
      <c r="P905" s="63"/>
      <c r="Q905" s="63"/>
      <c r="R905" s="63"/>
      <c r="S905" s="63"/>
      <c r="T905" s="63"/>
      <c r="U905" s="63"/>
      <c r="V905" s="63"/>
      <c r="W905" s="63"/>
      <c r="X905" s="63"/>
      <c r="Y905" s="63"/>
      <c r="Z905" s="63"/>
      <c r="AA905" s="72"/>
      <c r="AB905" s="72"/>
      <c r="AC905" s="72"/>
      <c r="AD905" s="72"/>
      <c r="AE905" s="72"/>
      <c r="AF905" s="72"/>
      <c r="AG905" s="72"/>
      <c r="AH905" s="72"/>
      <c r="AI905" s="72"/>
      <c r="AJ905" s="72"/>
      <c r="AK905" s="72"/>
      <c r="AL905" s="72"/>
      <c r="AM905" s="72"/>
      <c r="AN905" s="72"/>
    </row>
    <row r="906" spans="1:40" ht="13">
      <c r="A906" s="79"/>
      <c r="B906" s="79"/>
      <c r="C906" s="63"/>
      <c r="D906" s="63"/>
      <c r="E906" s="63"/>
      <c r="F906" s="63"/>
      <c r="G906" s="84"/>
      <c r="H906" s="63"/>
      <c r="J906" s="63"/>
      <c r="K906" s="63"/>
      <c r="L906" s="63"/>
      <c r="M906" s="63"/>
      <c r="N906" s="63"/>
      <c r="O906" s="63"/>
      <c r="P906" s="63"/>
      <c r="Q906" s="63"/>
      <c r="R906" s="63"/>
      <c r="S906" s="63"/>
      <c r="T906" s="63"/>
      <c r="U906" s="63"/>
      <c r="V906" s="63"/>
      <c r="W906" s="63"/>
      <c r="X906" s="63"/>
      <c r="Y906" s="63"/>
      <c r="Z906" s="63"/>
      <c r="AA906" s="72"/>
      <c r="AB906" s="72"/>
      <c r="AC906" s="72"/>
      <c r="AD906" s="72"/>
      <c r="AE906" s="72"/>
      <c r="AF906" s="72"/>
      <c r="AG906" s="72"/>
      <c r="AH906" s="72"/>
      <c r="AI906" s="72"/>
      <c r="AJ906" s="72"/>
      <c r="AK906" s="72"/>
      <c r="AL906" s="72"/>
      <c r="AM906" s="72"/>
      <c r="AN906" s="72"/>
    </row>
    <row r="907" spans="1:40" ht="13">
      <c r="A907" s="79"/>
      <c r="B907" s="79"/>
      <c r="C907" s="63"/>
      <c r="D907" s="63"/>
      <c r="E907" s="63"/>
      <c r="F907" s="63"/>
      <c r="G907" s="84"/>
      <c r="H907" s="63"/>
      <c r="J907" s="63"/>
      <c r="K907" s="63"/>
      <c r="L907" s="63"/>
      <c r="M907" s="63"/>
      <c r="N907" s="63"/>
      <c r="O907" s="63"/>
      <c r="P907" s="63"/>
      <c r="Q907" s="63"/>
      <c r="R907" s="63"/>
      <c r="S907" s="63"/>
      <c r="T907" s="63"/>
      <c r="U907" s="63"/>
      <c r="V907" s="63"/>
      <c r="W907" s="63"/>
      <c r="X907" s="63"/>
      <c r="Y907" s="63"/>
      <c r="Z907" s="63"/>
      <c r="AA907" s="72"/>
      <c r="AB907" s="72"/>
      <c r="AC907" s="72"/>
      <c r="AD907" s="72"/>
      <c r="AE907" s="72"/>
      <c r="AF907" s="72"/>
      <c r="AG907" s="72"/>
      <c r="AH907" s="72"/>
      <c r="AI907" s="72"/>
      <c r="AJ907" s="72"/>
      <c r="AK907" s="72"/>
      <c r="AL907" s="72"/>
      <c r="AM907" s="72"/>
      <c r="AN907" s="72"/>
    </row>
    <row r="908" spans="1:40" ht="13">
      <c r="A908" s="79"/>
      <c r="B908" s="79"/>
      <c r="C908" s="63"/>
      <c r="D908" s="63"/>
      <c r="E908" s="63"/>
      <c r="F908" s="63"/>
      <c r="G908" s="84"/>
      <c r="H908" s="63"/>
      <c r="J908" s="63"/>
      <c r="K908" s="63"/>
      <c r="L908" s="63"/>
      <c r="M908" s="63"/>
      <c r="N908" s="63"/>
      <c r="O908" s="63"/>
      <c r="P908" s="63"/>
      <c r="Q908" s="63"/>
      <c r="R908" s="63"/>
      <c r="S908" s="63"/>
      <c r="T908" s="63"/>
      <c r="U908" s="63"/>
      <c r="V908" s="63"/>
      <c r="W908" s="63"/>
      <c r="X908" s="63"/>
      <c r="Y908" s="63"/>
      <c r="Z908" s="63"/>
      <c r="AA908" s="72"/>
      <c r="AB908" s="72"/>
      <c r="AC908" s="72"/>
      <c r="AD908" s="72"/>
      <c r="AE908" s="72"/>
      <c r="AF908" s="72"/>
      <c r="AG908" s="72"/>
      <c r="AH908" s="72"/>
      <c r="AI908" s="72"/>
      <c r="AJ908" s="72"/>
      <c r="AK908" s="72"/>
      <c r="AL908" s="72"/>
      <c r="AM908" s="72"/>
      <c r="AN908" s="72"/>
    </row>
    <row r="909" spans="1:40" ht="13">
      <c r="A909" s="79"/>
      <c r="B909" s="79"/>
      <c r="C909" s="63"/>
      <c r="D909" s="63"/>
      <c r="E909" s="63"/>
      <c r="F909" s="63"/>
      <c r="G909" s="84"/>
      <c r="H909" s="63"/>
      <c r="J909" s="63"/>
      <c r="K909" s="63"/>
      <c r="L909" s="63"/>
      <c r="M909" s="63"/>
      <c r="N909" s="63"/>
      <c r="O909" s="63"/>
      <c r="P909" s="63"/>
      <c r="Q909" s="63"/>
      <c r="R909" s="63"/>
      <c r="S909" s="63"/>
      <c r="T909" s="63"/>
      <c r="U909" s="63"/>
      <c r="V909" s="63"/>
      <c r="W909" s="63"/>
      <c r="X909" s="63"/>
      <c r="Y909" s="63"/>
      <c r="Z909" s="63"/>
      <c r="AA909" s="72"/>
      <c r="AB909" s="72"/>
      <c r="AC909" s="72"/>
      <c r="AD909" s="72"/>
      <c r="AE909" s="72"/>
      <c r="AF909" s="72"/>
      <c r="AG909" s="72"/>
      <c r="AH909" s="72"/>
      <c r="AI909" s="72"/>
      <c r="AJ909" s="72"/>
      <c r="AK909" s="72"/>
      <c r="AL909" s="72"/>
      <c r="AM909" s="72"/>
      <c r="AN909" s="72"/>
    </row>
    <row r="910" spans="1:40" ht="13">
      <c r="A910" s="79"/>
      <c r="B910" s="79"/>
      <c r="C910" s="63"/>
      <c r="D910" s="63"/>
      <c r="E910" s="63"/>
      <c r="F910" s="63"/>
      <c r="G910" s="84"/>
      <c r="H910" s="63"/>
      <c r="J910" s="63"/>
      <c r="K910" s="63"/>
      <c r="L910" s="63"/>
      <c r="M910" s="63"/>
      <c r="N910" s="63"/>
      <c r="O910" s="63"/>
      <c r="P910" s="63"/>
      <c r="Q910" s="63"/>
      <c r="R910" s="63"/>
      <c r="S910" s="63"/>
      <c r="T910" s="63"/>
      <c r="U910" s="63"/>
      <c r="V910" s="63"/>
      <c r="W910" s="63"/>
      <c r="X910" s="63"/>
      <c r="Y910" s="63"/>
      <c r="Z910" s="63"/>
      <c r="AA910" s="72"/>
      <c r="AB910" s="72"/>
      <c r="AC910" s="72"/>
      <c r="AD910" s="72"/>
      <c r="AE910" s="72"/>
      <c r="AF910" s="72"/>
      <c r="AG910" s="72"/>
      <c r="AH910" s="72"/>
      <c r="AI910" s="72"/>
      <c r="AJ910" s="72"/>
      <c r="AK910" s="72"/>
      <c r="AL910" s="72"/>
      <c r="AM910" s="72"/>
      <c r="AN910" s="72"/>
    </row>
    <row r="911" spans="1:40" ht="13">
      <c r="A911" s="79"/>
      <c r="B911" s="79"/>
      <c r="C911" s="63"/>
      <c r="D911" s="63"/>
      <c r="E911" s="63"/>
      <c r="F911" s="63"/>
      <c r="G911" s="84"/>
      <c r="H911" s="63"/>
      <c r="J911" s="63"/>
      <c r="K911" s="63"/>
      <c r="L911" s="63"/>
      <c r="M911" s="63"/>
      <c r="N911" s="63"/>
      <c r="O911" s="63"/>
      <c r="P911" s="63"/>
      <c r="Q911" s="63"/>
      <c r="R911" s="63"/>
      <c r="S911" s="63"/>
      <c r="T911" s="63"/>
      <c r="U911" s="63"/>
      <c r="V911" s="63"/>
      <c r="W911" s="63"/>
      <c r="X911" s="63"/>
      <c r="Y911" s="63"/>
      <c r="Z911" s="63"/>
      <c r="AA911" s="72"/>
      <c r="AB911" s="72"/>
      <c r="AC911" s="72"/>
      <c r="AD911" s="72"/>
      <c r="AE911" s="72"/>
      <c r="AF911" s="72"/>
      <c r="AG911" s="72"/>
      <c r="AH911" s="72"/>
      <c r="AI911" s="72"/>
      <c r="AJ911" s="72"/>
      <c r="AK911" s="72"/>
      <c r="AL911" s="72"/>
      <c r="AM911" s="72"/>
      <c r="AN911" s="72"/>
    </row>
    <row r="912" spans="1:40" ht="13">
      <c r="A912" s="79"/>
      <c r="B912" s="79"/>
      <c r="C912" s="63"/>
      <c r="D912" s="63"/>
      <c r="E912" s="63"/>
      <c r="F912" s="63"/>
      <c r="G912" s="84"/>
      <c r="H912" s="63"/>
      <c r="J912" s="63"/>
      <c r="K912" s="63"/>
      <c r="L912" s="63"/>
      <c r="M912" s="63"/>
      <c r="N912" s="63"/>
      <c r="O912" s="63"/>
      <c r="P912" s="63"/>
      <c r="Q912" s="63"/>
      <c r="R912" s="63"/>
      <c r="S912" s="63"/>
      <c r="T912" s="63"/>
      <c r="U912" s="63"/>
      <c r="V912" s="63"/>
      <c r="W912" s="63"/>
      <c r="X912" s="63"/>
      <c r="Y912" s="63"/>
      <c r="Z912" s="63"/>
      <c r="AA912" s="72"/>
      <c r="AB912" s="72"/>
      <c r="AC912" s="72"/>
      <c r="AD912" s="72"/>
      <c r="AE912" s="72"/>
      <c r="AF912" s="72"/>
      <c r="AG912" s="72"/>
      <c r="AH912" s="72"/>
      <c r="AI912" s="72"/>
      <c r="AJ912" s="72"/>
      <c r="AK912" s="72"/>
      <c r="AL912" s="72"/>
      <c r="AM912" s="72"/>
      <c r="AN912" s="72"/>
    </row>
    <row r="913" spans="1:40" ht="13">
      <c r="A913" s="79"/>
      <c r="B913" s="79"/>
      <c r="C913" s="63"/>
      <c r="D913" s="63"/>
      <c r="E913" s="63"/>
      <c r="F913" s="63"/>
      <c r="G913" s="84"/>
      <c r="H913" s="63"/>
      <c r="J913" s="63"/>
      <c r="K913" s="63"/>
      <c r="L913" s="63"/>
      <c r="M913" s="63"/>
      <c r="N913" s="63"/>
      <c r="O913" s="63"/>
      <c r="P913" s="63"/>
      <c r="Q913" s="63"/>
      <c r="R913" s="63"/>
      <c r="S913" s="63"/>
      <c r="T913" s="63"/>
      <c r="U913" s="63"/>
      <c r="V913" s="63"/>
      <c r="W913" s="63"/>
      <c r="X913" s="63"/>
      <c r="Y913" s="63"/>
      <c r="Z913" s="63"/>
      <c r="AA913" s="72"/>
      <c r="AB913" s="72"/>
      <c r="AC913" s="72"/>
      <c r="AD913" s="72"/>
      <c r="AE913" s="72"/>
      <c r="AF913" s="72"/>
      <c r="AG913" s="72"/>
      <c r="AH913" s="72"/>
      <c r="AI913" s="72"/>
      <c r="AJ913" s="72"/>
      <c r="AK913" s="72"/>
      <c r="AL913" s="72"/>
      <c r="AM913" s="72"/>
      <c r="AN913" s="72"/>
    </row>
    <row r="914" spans="1:40" ht="13">
      <c r="A914" s="79"/>
      <c r="B914" s="79"/>
      <c r="C914" s="63"/>
      <c r="D914" s="63"/>
      <c r="E914" s="63"/>
      <c r="F914" s="63"/>
      <c r="G914" s="84"/>
      <c r="H914" s="63"/>
      <c r="J914" s="63"/>
      <c r="K914" s="63"/>
      <c r="L914" s="63"/>
      <c r="M914" s="63"/>
      <c r="N914" s="63"/>
      <c r="O914" s="63"/>
      <c r="P914" s="63"/>
      <c r="Q914" s="63"/>
      <c r="R914" s="63"/>
      <c r="S914" s="63"/>
      <c r="T914" s="63"/>
      <c r="U914" s="63"/>
      <c r="V914" s="63"/>
      <c r="W914" s="63"/>
      <c r="X914" s="63"/>
      <c r="Y914" s="63"/>
      <c r="Z914" s="63"/>
      <c r="AA914" s="72"/>
      <c r="AB914" s="72"/>
      <c r="AC914" s="72"/>
      <c r="AD914" s="72"/>
      <c r="AE914" s="72"/>
      <c r="AF914" s="72"/>
      <c r="AG914" s="72"/>
      <c r="AH914" s="72"/>
      <c r="AI914" s="72"/>
      <c r="AJ914" s="72"/>
      <c r="AK914" s="72"/>
      <c r="AL914" s="72"/>
      <c r="AM914" s="72"/>
      <c r="AN914" s="72"/>
    </row>
    <row r="915" spans="1:40" ht="13">
      <c r="A915" s="79"/>
      <c r="B915" s="79"/>
      <c r="C915" s="63"/>
      <c r="D915" s="63"/>
      <c r="E915" s="63"/>
      <c r="F915" s="63"/>
      <c r="G915" s="84"/>
      <c r="H915" s="63"/>
      <c r="J915" s="63"/>
      <c r="K915" s="63"/>
      <c r="L915" s="63"/>
      <c r="M915" s="63"/>
      <c r="N915" s="63"/>
      <c r="O915" s="63"/>
      <c r="P915" s="63"/>
      <c r="Q915" s="63"/>
      <c r="R915" s="63"/>
      <c r="S915" s="63"/>
      <c r="T915" s="63"/>
      <c r="U915" s="63"/>
      <c r="V915" s="63"/>
      <c r="W915" s="63"/>
      <c r="X915" s="63"/>
      <c r="Y915" s="63"/>
      <c r="Z915" s="63"/>
      <c r="AA915" s="72"/>
      <c r="AB915" s="72"/>
      <c r="AC915" s="72"/>
      <c r="AD915" s="72"/>
      <c r="AE915" s="72"/>
      <c r="AF915" s="72"/>
      <c r="AG915" s="72"/>
      <c r="AH915" s="72"/>
      <c r="AI915" s="72"/>
      <c r="AJ915" s="72"/>
      <c r="AK915" s="72"/>
      <c r="AL915" s="72"/>
      <c r="AM915" s="72"/>
      <c r="AN915" s="72"/>
    </row>
    <row r="916" spans="1:40" ht="13">
      <c r="A916" s="79"/>
      <c r="B916" s="79"/>
      <c r="C916" s="63"/>
      <c r="D916" s="63"/>
      <c r="E916" s="63"/>
      <c r="F916" s="63"/>
      <c r="G916" s="84"/>
      <c r="H916" s="63"/>
      <c r="J916" s="63"/>
      <c r="K916" s="63"/>
      <c r="L916" s="63"/>
      <c r="M916" s="63"/>
      <c r="N916" s="63"/>
      <c r="O916" s="63"/>
      <c r="P916" s="63"/>
      <c r="Q916" s="63"/>
      <c r="R916" s="63"/>
      <c r="S916" s="63"/>
      <c r="T916" s="63"/>
      <c r="U916" s="63"/>
      <c r="V916" s="63"/>
      <c r="W916" s="63"/>
      <c r="X916" s="63"/>
      <c r="Y916" s="63"/>
      <c r="Z916" s="63"/>
      <c r="AA916" s="72"/>
      <c r="AB916" s="72"/>
      <c r="AC916" s="72"/>
      <c r="AD916" s="72"/>
      <c r="AE916" s="72"/>
      <c r="AF916" s="72"/>
      <c r="AG916" s="72"/>
      <c r="AH916" s="72"/>
      <c r="AI916" s="72"/>
      <c r="AJ916" s="72"/>
      <c r="AK916" s="72"/>
      <c r="AL916" s="72"/>
      <c r="AM916" s="72"/>
      <c r="AN916" s="72"/>
    </row>
    <row r="917" spans="1:40" ht="13">
      <c r="A917" s="79"/>
      <c r="B917" s="79"/>
      <c r="C917" s="63"/>
      <c r="D917" s="63"/>
      <c r="E917" s="63"/>
      <c r="F917" s="63"/>
      <c r="G917" s="84"/>
      <c r="H917" s="63"/>
      <c r="J917" s="63"/>
      <c r="K917" s="63"/>
      <c r="L917" s="63"/>
      <c r="M917" s="63"/>
      <c r="N917" s="63"/>
      <c r="O917" s="63"/>
      <c r="P917" s="63"/>
      <c r="Q917" s="63"/>
      <c r="R917" s="63"/>
      <c r="S917" s="63"/>
      <c r="T917" s="63"/>
      <c r="U917" s="63"/>
      <c r="V917" s="63"/>
      <c r="W917" s="63"/>
      <c r="X917" s="63"/>
      <c r="Y917" s="63"/>
      <c r="Z917" s="63"/>
      <c r="AA917" s="72"/>
      <c r="AB917" s="72"/>
      <c r="AC917" s="72"/>
      <c r="AD917" s="72"/>
      <c r="AE917" s="72"/>
      <c r="AF917" s="72"/>
      <c r="AG917" s="72"/>
      <c r="AH917" s="72"/>
      <c r="AI917" s="72"/>
      <c r="AJ917" s="72"/>
      <c r="AK917" s="72"/>
      <c r="AL917" s="72"/>
      <c r="AM917" s="72"/>
      <c r="AN917" s="72"/>
    </row>
    <row r="918" spans="1:40" ht="13">
      <c r="A918" s="79"/>
      <c r="B918" s="79"/>
      <c r="C918" s="63"/>
      <c r="D918" s="63"/>
      <c r="E918" s="63"/>
      <c r="F918" s="63"/>
      <c r="G918" s="84"/>
      <c r="H918" s="63"/>
      <c r="J918" s="63"/>
      <c r="K918" s="63"/>
      <c r="L918" s="63"/>
      <c r="M918" s="63"/>
      <c r="N918" s="63"/>
      <c r="O918" s="63"/>
      <c r="P918" s="63"/>
      <c r="Q918" s="63"/>
      <c r="R918" s="63"/>
      <c r="S918" s="63"/>
      <c r="T918" s="63"/>
      <c r="U918" s="63"/>
      <c r="V918" s="63"/>
      <c r="W918" s="63"/>
      <c r="X918" s="63"/>
      <c r="Y918" s="63"/>
      <c r="Z918" s="63"/>
      <c r="AA918" s="72"/>
      <c r="AB918" s="72"/>
      <c r="AC918" s="72"/>
      <c r="AD918" s="72"/>
      <c r="AE918" s="72"/>
      <c r="AF918" s="72"/>
      <c r="AG918" s="72"/>
      <c r="AH918" s="72"/>
      <c r="AI918" s="72"/>
      <c r="AJ918" s="72"/>
      <c r="AK918" s="72"/>
      <c r="AL918" s="72"/>
      <c r="AM918" s="72"/>
      <c r="AN918" s="72"/>
    </row>
    <row r="919" spans="1:40" ht="13">
      <c r="A919" s="79"/>
      <c r="B919" s="79"/>
      <c r="C919" s="63"/>
      <c r="D919" s="63"/>
      <c r="E919" s="63"/>
      <c r="F919" s="63"/>
      <c r="G919" s="84"/>
      <c r="H919" s="63"/>
      <c r="J919" s="63"/>
      <c r="K919" s="63"/>
      <c r="L919" s="63"/>
      <c r="M919" s="63"/>
      <c r="N919" s="63"/>
      <c r="O919" s="63"/>
      <c r="P919" s="63"/>
      <c r="Q919" s="63"/>
      <c r="R919" s="63"/>
      <c r="S919" s="63"/>
      <c r="T919" s="63"/>
      <c r="U919" s="63"/>
      <c r="V919" s="63"/>
      <c r="W919" s="63"/>
      <c r="X919" s="63"/>
      <c r="Y919" s="63"/>
      <c r="Z919" s="63"/>
      <c r="AA919" s="72"/>
      <c r="AB919" s="72"/>
      <c r="AC919" s="72"/>
      <c r="AD919" s="72"/>
      <c r="AE919" s="72"/>
      <c r="AF919" s="72"/>
      <c r="AG919" s="72"/>
      <c r="AH919" s="72"/>
      <c r="AI919" s="72"/>
      <c r="AJ919" s="72"/>
      <c r="AK919" s="72"/>
      <c r="AL919" s="72"/>
      <c r="AM919" s="72"/>
      <c r="AN919" s="72"/>
    </row>
    <row r="920" spans="1:40" ht="13">
      <c r="A920" s="79"/>
      <c r="B920" s="79"/>
      <c r="C920" s="63"/>
      <c r="D920" s="63"/>
      <c r="E920" s="63"/>
      <c r="F920" s="63"/>
      <c r="G920" s="84"/>
      <c r="H920" s="63"/>
      <c r="J920" s="63"/>
      <c r="K920" s="63"/>
      <c r="L920" s="63"/>
      <c r="M920" s="63"/>
      <c r="N920" s="63"/>
      <c r="O920" s="63"/>
      <c r="P920" s="63"/>
      <c r="Q920" s="63"/>
      <c r="R920" s="63"/>
      <c r="S920" s="63"/>
      <c r="T920" s="63"/>
      <c r="U920" s="63"/>
      <c r="V920" s="63"/>
      <c r="W920" s="63"/>
      <c r="X920" s="63"/>
      <c r="Y920" s="63"/>
      <c r="Z920" s="63"/>
      <c r="AA920" s="72"/>
      <c r="AB920" s="72"/>
      <c r="AC920" s="72"/>
      <c r="AD920" s="72"/>
      <c r="AE920" s="72"/>
      <c r="AF920" s="72"/>
      <c r="AG920" s="72"/>
      <c r="AH920" s="72"/>
      <c r="AI920" s="72"/>
      <c r="AJ920" s="72"/>
      <c r="AK920" s="72"/>
      <c r="AL920" s="72"/>
      <c r="AM920" s="72"/>
      <c r="AN920" s="72"/>
    </row>
    <row r="921" spans="1:40" ht="13">
      <c r="A921" s="79"/>
      <c r="B921" s="79"/>
      <c r="C921" s="63"/>
      <c r="D921" s="63"/>
      <c r="E921" s="63"/>
      <c r="F921" s="63"/>
      <c r="G921" s="84"/>
      <c r="H921" s="63"/>
      <c r="J921" s="63"/>
      <c r="K921" s="63"/>
      <c r="L921" s="63"/>
      <c r="M921" s="63"/>
      <c r="N921" s="63"/>
      <c r="O921" s="63"/>
      <c r="P921" s="63"/>
      <c r="Q921" s="63"/>
      <c r="R921" s="63"/>
      <c r="S921" s="63"/>
      <c r="T921" s="63"/>
      <c r="U921" s="63"/>
      <c r="V921" s="63"/>
      <c r="W921" s="63"/>
      <c r="X921" s="63"/>
      <c r="Y921" s="63"/>
      <c r="Z921" s="63"/>
      <c r="AA921" s="72"/>
      <c r="AB921" s="72"/>
      <c r="AC921" s="72"/>
      <c r="AD921" s="72"/>
      <c r="AE921" s="72"/>
      <c r="AF921" s="72"/>
      <c r="AG921" s="72"/>
      <c r="AH921" s="72"/>
      <c r="AI921" s="72"/>
      <c r="AJ921" s="72"/>
      <c r="AK921" s="72"/>
      <c r="AL921" s="72"/>
      <c r="AM921" s="72"/>
      <c r="AN921" s="72"/>
    </row>
    <row r="922" spans="1:40" ht="13">
      <c r="A922" s="79"/>
      <c r="B922" s="79"/>
      <c r="C922" s="63"/>
      <c r="D922" s="63"/>
      <c r="E922" s="63"/>
      <c r="F922" s="63"/>
      <c r="G922" s="84"/>
      <c r="H922" s="63"/>
      <c r="J922" s="63"/>
      <c r="K922" s="63"/>
      <c r="L922" s="63"/>
      <c r="M922" s="63"/>
      <c r="N922" s="63"/>
      <c r="O922" s="63"/>
      <c r="P922" s="63"/>
      <c r="Q922" s="63"/>
      <c r="R922" s="63"/>
      <c r="S922" s="63"/>
      <c r="T922" s="63"/>
      <c r="U922" s="63"/>
      <c r="V922" s="63"/>
      <c r="W922" s="63"/>
      <c r="X922" s="63"/>
      <c r="Y922" s="63"/>
      <c r="Z922" s="63"/>
      <c r="AA922" s="72"/>
      <c r="AB922" s="72"/>
      <c r="AC922" s="72"/>
      <c r="AD922" s="72"/>
      <c r="AE922" s="72"/>
      <c r="AF922" s="72"/>
      <c r="AG922" s="72"/>
      <c r="AH922" s="72"/>
      <c r="AI922" s="72"/>
      <c r="AJ922" s="72"/>
      <c r="AK922" s="72"/>
      <c r="AL922" s="72"/>
      <c r="AM922" s="72"/>
      <c r="AN922" s="72"/>
    </row>
    <row r="923" spans="1:40" ht="13">
      <c r="A923" s="79"/>
      <c r="B923" s="79"/>
      <c r="C923" s="63"/>
      <c r="D923" s="63"/>
      <c r="E923" s="63"/>
      <c r="F923" s="63"/>
      <c r="G923" s="84"/>
      <c r="H923" s="63"/>
      <c r="J923" s="63"/>
      <c r="K923" s="63"/>
      <c r="L923" s="63"/>
      <c r="M923" s="63"/>
      <c r="N923" s="63"/>
      <c r="O923" s="63"/>
      <c r="P923" s="63"/>
      <c r="Q923" s="63"/>
      <c r="R923" s="63"/>
      <c r="S923" s="63"/>
      <c r="T923" s="63"/>
      <c r="U923" s="63"/>
      <c r="V923" s="63"/>
      <c r="W923" s="63"/>
      <c r="X923" s="63"/>
      <c r="Y923" s="63"/>
      <c r="Z923" s="63"/>
      <c r="AA923" s="72"/>
      <c r="AB923" s="72"/>
      <c r="AC923" s="72"/>
      <c r="AD923" s="72"/>
      <c r="AE923" s="72"/>
      <c r="AF923" s="72"/>
      <c r="AG923" s="72"/>
      <c r="AH923" s="72"/>
      <c r="AI923" s="72"/>
      <c r="AJ923" s="72"/>
      <c r="AK923" s="72"/>
      <c r="AL923" s="72"/>
      <c r="AM923" s="72"/>
      <c r="AN923" s="72"/>
    </row>
    <row r="924" spans="1:40" ht="13">
      <c r="A924" s="79"/>
      <c r="B924" s="79"/>
      <c r="C924" s="63"/>
      <c r="D924" s="63"/>
      <c r="E924" s="63"/>
      <c r="F924" s="63"/>
      <c r="G924" s="84"/>
      <c r="H924" s="63"/>
      <c r="J924" s="63"/>
      <c r="K924" s="63"/>
      <c r="L924" s="63"/>
      <c r="M924" s="63"/>
      <c r="N924" s="63"/>
      <c r="O924" s="63"/>
      <c r="P924" s="63"/>
      <c r="Q924" s="63"/>
      <c r="R924" s="63"/>
      <c r="S924" s="63"/>
      <c r="T924" s="63"/>
      <c r="U924" s="63"/>
      <c r="V924" s="63"/>
      <c r="W924" s="63"/>
      <c r="X924" s="63"/>
      <c r="Y924" s="63"/>
      <c r="Z924" s="63"/>
      <c r="AA924" s="72"/>
      <c r="AB924" s="72"/>
      <c r="AC924" s="72"/>
      <c r="AD924" s="72"/>
      <c r="AE924" s="72"/>
      <c r="AF924" s="72"/>
      <c r="AG924" s="72"/>
      <c r="AH924" s="72"/>
      <c r="AI924" s="72"/>
      <c r="AJ924" s="72"/>
      <c r="AK924" s="72"/>
      <c r="AL924" s="72"/>
      <c r="AM924" s="72"/>
      <c r="AN924" s="72"/>
    </row>
    <row r="925" spans="1:40" ht="13">
      <c r="A925" s="79"/>
      <c r="B925" s="79"/>
      <c r="C925" s="63"/>
      <c r="D925" s="63"/>
      <c r="E925" s="63"/>
      <c r="F925" s="63"/>
      <c r="G925" s="84"/>
      <c r="H925" s="63"/>
      <c r="J925" s="63"/>
      <c r="K925" s="63"/>
      <c r="L925" s="63"/>
      <c r="M925" s="63"/>
      <c r="N925" s="63"/>
      <c r="O925" s="63"/>
      <c r="P925" s="63"/>
      <c r="Q925" s="63"/>
      <c r="R925" s="63"/>
      <c r="S925" s="63"/>
      <c r="T925" s="63"/>
      <c r="U925" s="63"/>
      <c r="V925" s="63"/>
      <c r="W925" s="63"/>
      <c r="X925" s="63"/>
      <c r="Y925" s="63"/>
      <c r="Z925" s="63"/>
      <c r="AA925" s="72"/>
      <c r="AB925" s="72"/>
      <c r="AC925" s="72"/>
      <c r="AD925" s="72"/>
      <c r="AE925" s="72"/>
      <c r="AF925" s="72"/>
      <c r="AG925" s="72"/>
      <c r="AH925" s="72"/>
      <c r="AI925" s="72"/>
      <c r="AJ925" s="72"/>
      <c r="AK925" s="72"/>
      <c r="AL925" s="72"/>
      <c r="AM925" s="72"/>
      <c r="AN925" s="72"/>
    </row>
    <row r="926" spans="1:40" ht="13">
      <c r="A926" s="79"/>
      <c r="B926" s="79"/>
      <c r="C926" s="63"/>
      <c r="D926" s="63"/>
      <c r="E926" s="63"/>
      <c r="F926" s="63"/>
      <c r="G926" s="84"/>
      <c r="H926" s="63"/>
      <c r="J926" s="63"/>
      <c r="K926" s="63"/>
      <c r="L926" s="63"/>
      <c r="M926" s="63"/>
      <c r="N926" s="63"/>
      <c r="O926" s="63"/>
      <c r="P926" s="63"/>
      <c r="Q926" s="63"/>
      <c r="R926" s="63"/>
      <c r="S926" s="63"/>
      <c r="T926" s="63"/>
      <c r="U926" s="63"/>
      <c r="V926" s="63"/>
      <c r="W926" s="63"/>
      <c r="X926" s="63"/>
      <c r="Y926" s="63"/>
      <c r="Z926" s="63"/>
      <c r="AA926" s="72"/>
      <c r="AB926" s="72"/>
      <c r="AC926" s="72"/>
      <c r="AD926" s="72"/>
      <c r="AE926" s="72"/>
      <c r="AF926" s="72"/>
      <c r="AG926" s="72"/>
      <c r="AH926" s="72"/>
      <c r="AI926" s="72"/>
      <c r="AJ926" s="72"/>
      <c r="AK926" s="72"/>
      <c r="AL926" s="72"/>
      <c r="AM926" s="72"/>
      <c r="AN926" s="72"/>
    </row>
    <row r="927" spans="1:40" ht="13">
      <c r="A927" s="79"/>
      <c r="B927" s="79"/>
      <c r="C927" s="63"/>
      <c r="D927" s="63"/>
      <c r="E927" s="63"/>
      <c r="F927" s="63"/>
      <c r="G927" s="84"/>
      <c r="H927" s="63"/>
      <c r="J927" s="63"/>
      <c r="K927" s="63"/>
      <c r="L927" s="63"/>
      <c r="M927" s="63"/>
      <c r="N927" s="63"/>
      <c r="O927" s="63"/>
      <c r="P927" s="63"/>
      <c r="Q927" s="63"/>
      <c r="R927" s="63"/>
      <c r="S927" s="63"/>
      <c r="T927" s="63"/>
      <c r="U927" s="63"/>
      <c r="V927" s="63"/>
      <c r="W927" s="63"/>
      <c r="X927" s="63"/>
      <c r="Y927" s="63"/>
      <c r="Z927" s="63"/>
      <c r="AA927" s="72"/>
      <c r="AB927" s="72"/>
      <c r="AC927" s="72"/>
      <c r="AD927" s="72"/>
      <c r="AE927" s="72"/>
      <c r="AF927" s="72"/>
      <c r="AG927" s="72"/>
      <c r="AH927" s="72"/>
      <c r="AI927" s="72"/>
      <c r="AJ927" s="72"/>
      <c r="AK927" s="72"/>
      <c r="AL927" s="72"/>
      <c r="AM927" s="72"/>
      <c r="AN927" s="72"/>
    </row>
    <row r="928" spans="1:40" ht="13">
      <c r="A928" s="79"/>
      <c r="B928" s="79"/>
      <c r="C928" s="63"/>
      <c r="D928" s="63"/>
      <c r="E928" s="63"/>
      <c r="F928" s="63"/>
      <c r="G928" s="84"/>
      <c r="H928" s="63"/>
      <c r="J928" s="63"/>
      <c r="K928" s="63"/>
      <c r="L928" s="63"/>
      <c r="M928" s="63"/>
      <c r="N928" s="63"/>
      <c r="O928" s="63"/>
      <c r="P928" s="63"/>
      <c r="Q928" s="63"/>
      <c r="R928" s="63"/>
      <c r="S928" s="63"/>
      <c r="T928" s="63"/>
      <c r="U928" s="63"/>
      <c r="V928" s="63"/>
      <c r="W928" s="63"/>
      <c r="X928" s="63"/>
      <c r="Y928" s="63"/>
      <c r="Z928" s="63"/>
      <c r="AA928" s="72"/>
      <c r="AB928" s="72"/>
      <c r="AC928" s="72"/>
      <c r="AD928" s="72"/>
      <c r="AE928" s="72"/>
      <c r="AF928" s="72"/>
      <c r="AG928" s="72"/>
      <c r="AH928" s="72"/>
      <c r="AI928" s="72"/>
      <c r="AJ928" s="72"/>
      <c r="AK928" s="72"/>
      <c r="AL928" s="72"/>
      <c r="AM928" s="72"/>
      <c r="AN928" s="72"/>
    </row>
    <row r="929" spans="1:40" ht="13">
      <c r="A929" s="79"/>
      <c r="B929" s="79"/>
      <c r="C929" s="63"/>
      <c r="D929" s="63"/>
      <c r="E929" s="63"/>
      <c r="F929" s="63"/>
      <c r="G929" s="84"/>
      <c r="H929" s="63"/>
      <c r="J929" s="63"/>
      <c r="K929" s="63"/>
      <c r="L929" s="63"/>
      <c r="M929" s="63"/>
      <c r="N929" s="63"/>
      <c r="O929" s="63"/>
      <c r="P929" s="63"/>
      <c r="Q929" s="63"/>
      <c r="R929" s="63"/>
      <c r="S929" s="63"/>
      <c r="T929" s="63"/>
      <c r="U929" s="63"/>
      <c r="V929" s="63"/>
      <c r="W929" s="63"/>
      <c r="X929" s="63"/>
      <c r="Y929" s="63"/>
      <c r="Z929" s="63"/>
      <c r="AA929" s="72"/>
      <c r="AB929" s="72"/>
      <c r="AC929" s="72"/>
      <c r="AD929" s="72"/>
      <c r="AE929" s="72"/>
      <c r="AF929" s="72"/>
      <c r="AG929" s="72"/>
      <c r="AH929" s="72"/>
      <c r="AI929" s="72"/>
      <c r="AJ929" s="72"/>
      <c r="AK929" s="72"/>
      <c r="AL929" s="72"/>
      <c r="AM929" s="72"/>
      <c r="AN929" s="72"/>
    </row>
    <row r="930" spans="1:40" ht="13">
      <c r="A930" s="79"/>
      <c r="B930" s="79"/>
      <c r="C930" s="63"/>
      <c r="D930" s="63"/>
      <c r="E930" s="63"/>
      <c r="F930" s="63"/>
      <c r="G930" s="84"/>
      <c r="H930" s="63"/>
      <c r="J930" s="63"/>
      <c r="K930" s="63"/>
      <c r="L930" s="63"/>
      <c r="M930" s="63"/>
      <c r="N930" s="63"/>
      <c r="O930" s="63"/>
      <c r="P930" s="63"/>
      <c r="Q930" s="63"/>
      <c r="R930" s="63"/>
      <c r="S930" s="63"/>
      <c r="T930" s="63"/>
      <c r="U930" s="63"/>
      <c r="V930" s="63"/>
      <c r="W930" s="63"/>
      <c r="X930" s="63"/>
      <c r="Y930" s="63"/>
      <c r="Z930" s="63"/>
      <c r="AA930" s="72"/>
      <c r="AB930" s="72"/>
      <c r="AC930" s="72"/>
      <c r="AD930" s="72"/>
      <c r="AE930" s="72"/>
      <c r="AF930" s="72"/>
      <c r="AG930" s="72"/>
      <c r="AH930" s="72"/>
      <c r="AI930" s="72"/>
      <c r="AJ930" s="72"/>
      <c r="AK930" s="72"/>
      <c r="AL930" s="72"/>
      <c r="AM930" s="72"/>
      <c r="AN930" s="72"/>
    </row>
    <row r="931" spans="1:40" ht="13">
      <c r="A931" s="79"/>
      <c r="B931" s="79"/>
      <c r="C931" s="63"/>
      <c r="D931" s="63"/>
      <c r="E931" s="63"/>
      <c r="F931" s="63"/>
      <c r="G931" s="84"/>
      <c r="H931" s="63"/>
      <c r="J931" s="63"/>
      <c r="K931" s="63"/>
      <c r="L931" s="63"/>
      <c r="M931" s="63"/>
      <c r="N931" s="63"/>
      <c r="O931" s="63"/>
      <c r="P931" s="63"/>
      <c r="Q931" s="63"/>
      <c r="R931" s="63"/>
      <c r="S931" s="63"/>
      <c r="T931" s="63"/>
      <c r="U931" s="63"/>
      <c r="V931" s="63"/>
      <c r="W931" s="63"/>
      <c r="X931" s="63"/>
      <c r="Y931" s="63"/>
      <c r="Z931" s="63"/>
      <c r="AA931" s="72"/>
      <c r="AB931" s="72"/>
      <c r="AC931" s="72"/>
      <c r="AD931" s="72"/>
      <c r="AE931" s="72"/>
      <c r="AF931" s="72"/>
      <c r="AG931" s="72"/>
      <c r="AH931" s="72"/>
      <c r="AI931" s="72"/>
      <c r="AJ931" s="72"/>
      <c r="AK931" s="72"/>
      <c r="AL931" s="72"/>
      <c r="AM931" s="72"/>
      <c r="AN931" s="72"/>
    </row>
    <row r="932" spans="1:40" ht="13">
      <c r="A932" s="79"/>
      <c r="B932" s="79"/>
      <c r="C932" s="63"/>
      <c r="D932" s="63"/>
      <c r="E932" s="63"/>
      <c r="F932" s="63"/>
      <c r="G932" s="84"/>
      <c r="H932" s="63"/>
      <c r="J932" s="63"/>
      <c r="K932" s="63"/>
      <c r="L932" s="63"/>
      <c r="M932" s="63"/>
      <c r="N932" s="63"/>
      <c r="O932" s="63"/>
      <c r="P932" s="63"/>
      <c r="Q932" s="63"/>
      <c r="R932" s="63"/>
      <c r="S932" s="63"/>
      <c r="T932" s="63"/>
      <c r="U932" s="63"/>
      <c r="V932" s="63"/>
      <c r="W932" s="63"/>
      <c r="X932" s="63"/>
      <c r="Y932" s="63"/>
      <c r="Z932" s="63"/>
      <c r="AA932" s="72"/>
      <c r="AB932" s="72"/>
      <c r="AC932" s="72"/>
      <c r="AD932" s="72"/>
      <c r="AE932" s="72"/>
      <c r="AF932" s="72"/>
      <c r="AG932" s="72"/>
      <c r="AH932" s="72"/>
      <c r="AI932" s="72"/>
      <c r="AJ932" s="72"/>
      <c r="AK932" s="72"/>
      <c r="AL932" s="72"/>
      <c r="AM932" s="72"/>
      <c r="AN932" s="72"/>
    </row>
    <row r="933" spans="1:40" ht="13">
      <c r="A933" s="79"/>
      <c r="B933" s="79"/>
      <c r="C933" s="63"/>
      <c r="D933" s="63"/>
      <c r="E933" s="63"/>
      <c r="F933" s="63"/>
      <c r="G933" s="84"/>
      <c r="H933" s="63"/>
      <c r="J933" s="63"/>
      <c r="K933" s="63"/>
      <c r="L933" s="63"/>
      <c r="M933" s="63"/>
      <c r="N933" s="63"/>
      <c r="O933" s="63"/>
      <c r="P933" s="63"/>
      <c r="Q933" s="63"/>
      <c r="R933" s="63"/>
      <c r="S933" s="63"/>
      <c r="T933" s="63"/>
      <c r="U933" s="63"/>
      <c r="V933" s="63"/>
      <c r="W933" s="63"/>
      <c r="X933" s="63"/>
      <c r="Y933" s="63"/>
      <c r="Z933" s="63"/>
      <c r="AA933" s="72"/>
      <c r="AB933" s="72"/>
      <c r="AC933" s="72"/>
      <c r="AD933" s="72"/>
      <c r="AE933" s="72"/>
      <c r="AF933" s="72"/>
      <c r="AG933" s="72"/>
      <c r="AH933" s="72"/>
      <c r="AI933" s="72"/>
      <c r="AJ933" s="72"/>
      <c r="AK933" s="72"/>
      <c r="AL933" s="72"/>
      <c r="AM933" s="72"/>
      <c r="AN933" s="72"/>
    </row>
    <row r="934" spans="1:40" ht="13">
      <c r="A934" s="79"/>
      <c r="B934" s="79"/>
      <c r="C934" s="63"/>
      <c r="D934" s="63"/>
      <c r="E934" s="63"/>
      <c r="F934" s="63"/>
      <c r="G934" s="84"/>
      <c r="H934" s="63"/>
      <c r="J934" s="63"/>
      <c r="K934" s="63"/>
      <c r="L934" s="63"/>
      <c r="M934" s="63"/>
      <c r="N934" s="63"/>
      <c r="O934" s="63"/>
      <c r="P934" s="63"/>
      <c r="Q934" s="63"/>
      <c r="R934" s="63"/>
      <c r="S934" s="63"/>
      <c r="T934" s="63"/>
      <c r="U934" s="63"/>
      <c r="V934" s="63"/>
      <c r="W934" s="63"/>
      <c r="X934" s="63"/>
      <c r="Y934" s="63"/>
      <c r="Z934" s="63"/>
      <c r="AA934" s="72"/>
      <c r="AB934" s="72"/>
      <c r="AC934" s="72"/>
      <c r="AD934" s="72"/>
      <c r="AE934" s="72"/>
      <c r="AF934" s="72"/>
      <c r="AG934" s="72"/>
      <c r="AH934" s="72"/>
      <c r="AI934" s="72"/>
      <c r="AJ934" s="72"/>
      <c r="AK934" s="72"/>
      <c r="AL934" s="72"/>
      <c r="AM934" s="72"/>
      <c r="AN934" s="72"/>
    </row>
    <row r="935" spans="1:40" ht="13">
      <c r="A935" s="79"/>
      <c r="B935" s="79"/>
      <c r="C935" s="63"/>
      <c r="D935" s="63"/>
      <c r="E935" s="63"/>
      <c r="F935" s="63"/>
      <c r="G935" s="84"/>
      <c r="H935" s="63"/>
      <c r="J935" s="63"/>
      <c r="K935" s="63"/>
      <c r="L935" s="63"/>
      <c r="M935" s="63"/>
      <c r="N935" s="63"/>
      <c r="O935" s="63"/>
      <c r="P935" s="63"/>
      <c r="Q935" s="63"/>
      <c r="R935" s="63"/>
      <c r="S935" s="63"/>
      <c r="T935" s="63"/>
      <c r="U935" s="63"/>
      <c r="V935" s="63"/>
      <c r="W935" s="63"/>
      <c r="X935" s="63"/>
      <c r="Y935" s="63"/>
      <c r="Z935" s="63"/>
      <c r="AA935" s="72"/>
      <c r="AB935" s="72"/>
      <c r="AC935" s="72"/>
      <c r="AD935" s="72"/>
      <c r="AE935" s="72"/>
      <c r="AF935" s="72"/>
      <c r="AG935" s="72"/>
      <c r="AH935" s="72"/>
      <c r="AI935" s="72"/>
      <c r="AJ935" s="72"/>
      <c r="AK935" s="72"/>
      <c r="AL935" s="72"/>
      <c r="AM935" s="72"/>
      <c r="AN935" s="72"/>
    </row>
    <row r="936" spans="1:40" ht="13">
      <c r="A936" s="79"/>
      <c r="B936" s="79"/>
      <c r="C936" s="63"/>
      <c r="D936" s="63"/>
      <c r="E936" s="63"/>
      <c r="F936" s="63"/>
      <c r="G936" s="84"/>
      <c r="H936" s="63"/>
      <c r="J936" s="63"/>
      <c r="K936" s="63"/>
      <c r="L936" s="63"/>
      <c r="M936" s="63"/>
      <c r="N936" s="63"/>
      <c r="O936" s="63"/>
      <c r="P936" s="63"/>
      <c r="Q936" s="63"/>
      <c r="R936" s="63"/>
      <c r="S936" s="63"/>
      <c r="T936" s="63"/>
      <c r="U936" s="63"/>
      <c r="V936" s="63"/>
      <c r="W936" s="63"/>
      <c r="X936" s="63"/>
      <c r="Y936" s="63"/>
      <c r="Z936" s="63"/>
      <c r="AA936" s="72"/>
      <c r="AB936" s="72"/>
      <c r="AC936" s="72"/>
      <c r="AD936" s="72"/>
      <c r="AE936" s="72"/>
      <c r="AF936" s="72"/>
      <c r="AG936" s="72"/>
      <c r="AH936" s="72"/>
      <c r="AI936" s="72"/>
      <c r="AJ936" s="72"/>
      <c r="AK936" s="72"/>
      <c r="AL936" s="72"/>
      <c r="AM936" s="72"/>
      <c r="AN936" s="72"/>
    </row>
    <row r="937" spans="1:40" ht="13">
      <c r="A937" s="79"/>
      <c r="B937" s="79"/>
      <c r="C937" s="63"/>
      <c r="D937" s="63"/>
      <c r="E937" s="63"/>
      <c r="F937" s="63"/>
      <c r="G937" s="84"/>
      <c r="H937" s="63"/>
      <c r="J937" s="63"/>
      <c r="K937" s="63"/>
      <c r="L937" s="63"/>
      <c r="M937" s="63"/>
      <c r="N937" s="63"/>
      <c r="O937" s="63"/>
      <c r="P937" s="63"/>
      <c r="Q937" s="63"/>
      <c r="R937" s="63"/>
      <c r="S937" s="63"/>
      <c r="T937" s="63"/>
      <c r="U937" s="63"/>
      <c r="V937" s="63"/>
      <c r="W937" s="63"/>
      <c r="X937" s="63"/>
      <c r="Y937" s="63"/>
      <c r="Z937" s="63"/>
      <c r="AA937" s="72"/>
      <c r="AB937" s="72"/>
      <c r="AC937" s="72"/>
      <c r="AD937" s="72"/>
      <c r="AE937" s="72"/>
      <c r="AF937" s="72"/>
      <c r="AG937" s="72"/>
      <c r="AH937" s="72"/>
      <c r="AI937" s="72"/>
      <c r="AJ937" s="72"/>
      <c r="AK937" s="72"/>
      <c r="AL937" s="72"/>
      <c r="AM937" s="72"/>
      <c r="AN937" s="72"/>
    </row>
    <row r="938" spans="1:40" ht="13">
      <c r="A938" s="79"/>
      <c r="B938" s="79"/>
      <c r="C938" s="63"/>
      <c r="D938" s="63"/>
      <c r="E938" s="63"/>
      <c r="F938" s="63"/>
      <c r="G938" s="84"/>
      <c r="H938" s="63"/>
      <c r="J938" s="63"/>
      <c r="K938" s="63"/>
      <c r="L938" s="63"/>
      <c r="M938" s="63"/>
      <c r="N938" s="63"/>
      <c r="O938" s="63"/>
      <c r="P938" s="63"/>
      <c r="Q938" s="63"/>
      <c r="R938" s="63"/>
      <c r="S938" s="63"/>
      <c r="T938" s="63"/>
      <c r="U938" s="63"/>
      <c r="V938" s="63"/>
      <c r="W938" s="63"/>
      <c r="X938" s="63"/>
      <c r="Y938" s="63"/>
      <c r="Z938" s="63"/>
      <c r="AA938" s="72"/>
      <c r="AB938" s="72"/>
      <c r="AC938" s="72"/>
      <c r="AD938" s="72"/>
      <c r="AE938" s="72"/>
      <c r="AF938" s="72"/>
      <c r="AG938" s="72"/>
      <c r="AH938" s="72"/>
      <c r="AI938" s="72"/>
      <c r="AJ938" s="72"/>
      <c r="AK938" s="72"/>
      <c r="AL938" s="72"/>
      <c r="AM938" s="72"/>
      <c r="AN938" s="72"/>
    </row>
    <row r="939" spans="1:40" ht="13">
      <c r="A939" s="79"/>
      <c r="B939" s="79"/>
      <c r="C939" s="63"/>
      <c r="D939" s="63"/>
      <c r="E939" s="63"/>
      <c r="F939" s="63"/>
      <c r="G939" s="84"/>
      <c r="H939" s="63"/>
      <c r="J939" s="63"/>
      <c r="K939" s="63"/>
      <c r="L939" s="63"/>
      <c r="M939" s="63"/>
      <c r="N939" s="63"/>
      <c r="O939" s="63"/>
      <c r="P939" s="63"/>
      <c r="Q939" s="63"/>
      <c r="R939" s="63"/>
      <c r="S939" s="63"/>
      <c r="T939" s="63"/>
      <c r="U939" s="63"/>
      <c r="V939" s="63"/>
      <c r="W939" s="63"/>
      <c r="X939" s="63"/>
      <c r="Y939" s="63"/>
      <c r="Z939" s="63"/>
      <c r="AA939" s="72"/>
      <c r="AB939" s="72"/>
      <c r="AC939" s="72"/>
      <c r="AD939" s="72"/>
      <c r="AE939" s="72"/>
      <c r="AF939" s="72"/>
      <c r="AG939" s="72"/>
      <c r="AH939" s="72"/>
      <c r="AI939" s="72"/>
      <c r="AJ939" s="72"/>
      <c r="AK939" s="72"/>
      <c r="AL939" s="72"/>
      <c r="AM939" s="72"/>
      <c r="AN939" s="72"/>
    </row>
    <row r="940" spans="1:40" ht="13">
      <c r="A940" s="79"/>
      <c r="B940" s="79"/>
      <c r="C940" s="63"/>
      <c r="D940" s="63"/>
      <c r="E940" s="63"/>
      <c r="F940" s="63"/>
      <c r="G940" s="84"/>
      <c r="H940" s="63"/>
      <c r="J940" s="63"/>
      <c r="K940" s="63"/>
      <c r="L940" s="63"/>
      <c r="M940" s="63"/>
      <c r="N940" s="63"/>
      <c r="O940" s="63"/>
      <c r="P940" s="63"/>
      <c r="Q940" s="63"/>
      <c r="R940" s="63"/>
      <c r="S940" s="63"/>
      <c r="T940" s="63"/>
      <c r="U940" s="63"/>
      <c r="V940" s="63"/>
      <c r="W940" s="63"/>
      <c r="X940" s="63"/>
      <c r="Y940" s="63"/>
      <c r="Z940" s="63"/>
      <c r="AA940" s="72"/>
      <c r="AB940" s="72"/>
      <c r="AC940" s="72"/>
      <c r="AD940" s="72"/>
      <c r="AE940" s="72"/>
      <c r="AF940" s="72"/>
      <c r="AG940" s="72"/>
      <c r="AH940" s="72"/>
      <c r="AI940" s="72"/>
      <c r="AJ940" s="72"/>
      <c r="AK940" s="72"/>
      <c r="AL940" s="72"/>
      <c r="AM940" s="72"/>
      <c r="AN940" s="72"/>
    </row>
    <row r="941" spans="1:40" ht="13">
      <c r="A941" s="79"/>
      <c r="B941" s="79"/>
      <c r="C941" s="63"/>
      <c r="D941" s="63"/>
      <c r="E941" s="63"/>
      <c r="F941" s="63"/>
      <c r="G941" s="84"/>
      <c r="H941" s="63"/>
      <c r="J941" s="63"/>
      <c r="K941" s="63"/>
      <c r="L941" s="63"/>
      <c r="M941" s="63"/>
      <c r="N941" s="63"/>
      <c r="O941" s="63"/>
      <c r="P941" s="63"/>
      <c r="Q941" s="63"/>
      <c r="R941" s="63"/>
      <c r="S941" s="63"/>
      <c r="T941" s="63"/>
      <c r="U941" s="63"/>
      <c r="V941" s="63"/>
      <c r="W941" s="63"/>
      <c r="X941" s="63"/>
      <c r="Y941" s="63"/>
      <c r="Z941" s="63"/>
      <c r="AA941" s="72"/>
      <c r="AB941" s="72"/>
      <c r="AC941" s="72"/>
      <c r="AD941" s="72"/>
      <c r="AE941" s="72"/>
      <c r="AF941" s="72"/>
      <c r="AG941" s="72"/>
      <c r="AH941" s="72"/>
      <c r="AI941" s="72"/>
      <c r="AJ941" s="72"/>
      <c r="AK941" s="72"/>
      <c r="AL941" s="72"/>
      <c r="AM941" s="72"/>
      <c r="AN941" s="72"/>
    </row>
    <row r="942" spans="1:40" ht="13">
      <c r="A942" s="79"/>
      <c r="B942" s="79"/>
      <c r="C942" s="63"/>
      <c r="D942" s="63"/>
      <c r="E942" s="63"/>
      <c r="F942" s="63"/>
      <c r="G942" s="84"/>
      <c r="H942" s="63"/>
      <c r="J942" s="63"/>
      <c r="K942" s="63"/>
      <c r="L942" s="63"/>
      <c r="M942" s="63"/>
      <c r="N942" s="63"/>
      <c r="O942" s="63"/>
      <c r="P942" s="63"/>
      <c r="Q942" s="63"/>
      <c r="R942" s="63"/>
      <c r="S942" s="63"/>
      <c r="T942" s="63"/>
      <c r="U942" s="63"/>
      <c r="V942" s="63"/>
      <c r="W942" s="63"/>
      <c r="X942" s="63"/>
      <c r="Y942" s="63"/>
      <c r="Z942" s="63"/>
      <c r="AA942" s="72"/>
      <c r="AB942" s="72"/>
      <c r="AC942" s="72"/>
      <c r="AD942" s="72"/>
      <c r="AE942" s="72"/>
      <c r="AF942" s="72"/>
      <c r="AG942" s="72"/>
      <c r="AH942" s="72"/>
      <c r="AI942" s="72"/>
      <c r="AJ942" s="72"/>
      <c r="AK942" s="72"/>
      <c r="AL942" s="72"/>
      <c r="AM942" s="72"/>
      <c r="AN942" s="72"/>
    </row>
    <row r="943" spans="1:40" ht="13">
      <c r="A943" s="79"/>
      <c r="B943" s="79"/>
      <c r="C943" s="63"/>
      <c r="D943" s="63"/>
      <c r="E943" s="63"/>
      <c r="F943" s="63"/>
      <c r="G943" s="84"/>
      <c r="H943" s="63"/>
      <c r="J943" s="63"/>
      <c r="K943" s="63"/>
      <c r="L943" s="63"/>
      <c r="M943" s="63"/>
      <c r="N943" s="63"/>
      <c r="O943" s="63"/>
      <c r="P943" s="63"/>
      <c r="Q943" s="63"/>
      <c r="R943" s="63"/>
      <c r="S943" s="63"/>
      <c r="T943" s="63"/>
      <c r="U943" s="63"/>
      <c r="V943" s="63"/>
      <c r="W943" s="63"/>
      <c r="X943" s="63"/>
      <c r="Y943" s="63"/>
      <c r="Z943" s="63"/>
      <c r="AA943" s="72"/>
      <c r="AB943" s="72"/>
      <c r="AC943" s="72"/>
      <c r="AD943" s="72"/>
      <c r="AE943" s="72"/>
      <c r="AF943" s="72"/>
      <c r="AG943" s="72"/>
      <c r="AH943" s="72"/>
      <c r="AI943" s="72"/>
      <c r="AJ943" s="72"/>
      <c r="AK943" s="72"/>
      <c r="AL943" s="72"/>
      <c r="AM943" s="72"/>
      <c r="AN943" s="72"/>
    </row>
    <row r="944" spans="1:40" ht="13">
      <c r="A944" s="79"/>
      <c r="B944" s="79"/>
      <c r="C944" s="63"/>
      <c r="D944" s="63"/>
      <c r="E944" s="63"/>
      <c r="F944" s="63"/>
      <c r="G944" s="84"/>
      <c r="H944" s="63"/>
      <c r="J944" s="63"/>
      <c r="K944" s="63"/>
      <c r="L944" s="63"/>
      <c r="M944" s="63"/>
      <c r="N944" s="63"/>
      <c r="O944" s="63"/>
      <c r="P944" s="63"/>
      <c r="Q944" s="63"/>
      <c r="R944" s="63"/>
      <c r="S944" s="63"/>
      <c r="T944" s="63"/>
      <c r="U944" s="63"/>
      <c r="V944" s="63"/>
      <c r="W944" s="63"/>
      <c r="X944" s="63"/>
      <c r="Y944" s="63"/>
      <c r="Z944" s="63"/>
      <c r="AA944" s="72"/>
      <c r="AB944" s="72"/>
      <c r="AC944" s="72"/>
      <c r="AD944" s="72"/>
      <c r="AE944" s="72"/>
      <c r="AF944" s="72"/>
      <c r="AG944" s="72"/>
      <c r="AH944" s="72"/>
      <c r="AI944" s="72"/>
      <c r="AJ944" s="72"/>
      <c r="AK944" s="72"/>
      <c r="AL944" s="72"/>
      <c r="AM944" s="72"/>
      <c r="AN944" s="72"/>
    </row>
    <row r="945" spans="1:40" ht="13">
      <c r="A945" s="79"/>
      <c r="B945" s="79"/>
      <c r="C945" s="63"/>
      <c r="D945" s="63"/>
      <c r="E945" s="63"/>
      <c r="F945" s="63"/>
      <c r="G945" s="84"/>
      <c r="H945" s="63"/>
      <c r="J945" s="63"/>
      <c r="K945" s="63"/>
      <c r="L945" s="63"/>
      <c r="M945" s="63"/>
      <c r="N945" s="63"/>
      <c r="O945" s="63"/>
      <c r="P945" s="63"/>
      <c r="Q945" s="63"/>
      <c r="R945" s="63"/>
      <c r="S945" s="63"/>
      <c r="T945" s="63"/>
      <c r="U945" s="63"/>
      <c r="V945" s="63"/>
      <c r="W945" s="63"/>
      <c r="X945" s="63"/>
      <c r="Y945" s="63"/>
      <c r="Z945" s="63"/>
      <c r="AA945" s="72"/>
      <c r="AB945" s="72"/>
      <c r="AC945" s="72"/>
      <c r="AD945" s="72"/>
      <c r="AE945" s="72"/>
      <c r="AF945" s="72"/>
      <c r="AG945" s="72"/>
      <c r="AH945" s="72"/>
      <c r="AI945" s="72"/>
      <c r="AJ945" s="72"/>
      <c r="AK945" s="72"/>
      <c r="AL945" s="72"/>
      <c r="AM945" s="72"/>
      <c r="AN945" s="72"/>
    </row>
    <row r="946" spans="1:40" ht="13">
      <c r="A946" s="79"/>
      <c r="B946" s="79"/>
      <c r="C946" s="63"/>
      <c r="D946" s="63"/>
      <c r="E946" s="63"/>
      <c r="F946" s="63"/>
      <c r="G946" s="84"/>
      <c r="H946" s="63"/>
      <c r="J946" s="63"/>
      <c r="K946" s="63"/>
      <c r="L946" s="63"/>
      <c r="M946" s="63"/>
      <c r="N946" s="63"/>
      <c r="O946" s="63"/>
      <c r="P946" s="63"/>
      <c r="Q946" s="63"/>
      <c r="R946" s="63"/>
      <c r="S946" s="63"/>
      <c r="T946" s="63"/>
      <c r="U946" s="63"/>
      <c r="V946" s="63"/>
      <c r="W946" s="63"/>
      <c r="X946" s="63"/>
      <c r="Y946" s="63"/>
      <c r="Z946" s="63"/>
      <c r="AA946" s="72"/>
      <c r="AB946" s="72"/>
      <c r="AC946" s="72"/>
      <c r="AD946" s="72"/>
      <c r="AE946" s="72"/>
      <c r="AF946" s="72"/>
      <c r="AG946" s="72"/>
      <c r="AH946" s="72"/>
      <c r="AI946" s="72"/>
      <c r="AJ946" s="72"/>
      <c r="AK946" s="72"/>
      <c r="AL946" s="72"/>
      <c r="AM946" s="72"/>
      <c r="AN946" s="72"/>
    </row>
    <row r="947" spans="1:40" ht="13">
      <c r="A947" s="79"/>
      <c r="B947" s="79"/>
      <c r="C947" s="63"/>
      <c r="D947" s="63"/>
      <c r="E947" s="63"/>
      <c r="F947" s="63"/>
      <c r="G947" s="84"/>
      <c r="H947" s="63"/>
      <c r="J947" s="63"/>
      <c r="K947" s="63"/>
      <c r="L947" s="63"/>
      <c r="M947" s="63"/>
      <c r="N947" s="63"/>
      <c r="O947" s="63"/>
      <c r="P947" s="63"/>
      <c r="Q947" s="63"/>
      <c r="R947" s="63"/>
      <c r="S947" s="63"/>
      <c r="T947" s="63"/>
      <c r="U947" s="63"/>
      <c r="V947" s="63"/>
      <c r="W947" s="63"/>
      <c r="X947" s="63"/>
      <c r="Y947" s="63"/>
      <c r="Z947" s="63"/>
      <c r="AA947" s="72"/>
      <c r="AB947" s="72"/>
      <c r="AC947" s="72"/>
      <c r="AD947" s="72"/>
      <c r="AE947" s="72"/>
      <c r="AF947" s="72"/>
      <c r="AG947" s="72"/>
      <c r="AH947" s="72"/>
      <c r="AI947" s="72"/>
      <c r="AJ947" s="72"/>
      <c r="AK947" s="72"/>
      <c r="AL947" s="72"/>
      <c r="AM947" s="72"/>
      <c r="AN947" s="72"/>
    </row>
    <row r="948" spans="1:40" ht="13">
      <c r="A948" s="79"/>
      <c r="B948" s="79"/>
      <c r="C948" s="63"/>
      <c r="D948" s="63"/>
      <c r="E948" s="63"/>
      <c r="F948" s="63"/>
      <c r="G948" s="84"/>
      <c r="H948" s="63"/>
      <c r="J948" s="63"/>
      <c r="K948" s="63"/>
      <c r="L948" s="63"/>
      <c r="M948" s="63"/>
      <c r="N948" s="63"/>
      <c r="O948" s="63"/>
      <c r="P948" s="63"/>
      <c r="Q948" s="63"/>
      <c r="R948" s="63"/>
      <c r="S948" s="63"/>
      <c r="T948" s="63"/>
      <c r="U948" s="63"/>
      <c r="V948" s="63"/>
      <c r="W948" s="63"/>
      <c r="X948" s="63"/>
      <c r="Y948" s="63"/>
      <c r="Z948" s="63"/>
      <c r="AA948" s="72"/>
      <c r="AB948" s="72"/>
      <c r="AC948" s="72"/>
      <c r="AD948" s="72"/>
      <c r="AE948" s="72"/>
      <c r="AF948" s="72"/>
      <c r="AG948" s="72"/>
      <c r="AH948" s="72"/>
      <c r="AI948" s="72"/>
      <c r="AJ948" s="72"/>
      <c r="AK948" s="72"/>
      <c r="AL948" s="72"/>
      <c r="AM948" s="72"/>
      <c r="AN948" s="72"/>
    </row>
    <row r="949" spans="1:40" ht="13">
      <c r="A949" s="79"/>
      <c r="B949" s="79"/>
      <c r="C949" s="63"/>
      <c r="D949" s="63"/>
      <c r="E949" s="63"/>
      <c r="F949" s="63"/>
      <c r="G949" s="84"/>
      <c r="H949" s="63"/>
      <c r="J949" s="63"/>
      <c r="K949" s="63"/>
      <c r="L949" s="63"/>
      <c r="M949" s="63"/>
      <c r="N949" s="63"/>
      <c r="O949" s="63"/>
      <c r="P949" s="63"/>
      <c r="Q949" s="63"/>
      <c r="R949" s="63"/>
      <c r="S949" s="63"/>
      <c r="T949" s="63"/>
      <c r="U949" s="63"/>
      <c r="V949" s="63"/>
      <c r="W949" s="63"/>
      <c r="X949" s="63"/>
      <c r="Y949" s="63"/>
      <c r="Z949" s="63"/>
      <c r="AA949" s="72"/>
      <c r="AB949" s="72"/>
      <c r="AC949" s="72"/>
      <c r="AD949" s="72"/>
      <c r="AE949" s="72"/>
      <c r="AF949" s="72"/>
      <c r="AG949" s="72"/>
      <c r="AH949" s="72"/>
      <c r="AI949" s="72"/>
      <c r="AJ949" s="72"/>
      <c r="AK949" s="72"/>
      <c r="AL949" s="72"/>
      <c r="AM949" s="72"/>
      <c r="AN949" s="72"/>
    </row>
    <row r="950" spans="1:40" ht="13">
      <c r="A950" s="79"/>
      <c r="B950" s="79"/>
      <c r="C950" s="63"/>
      <c r="D950" s="63"/>
      <c r="E950" s="63"/>
      <c r="F950" s="63"/>
      <c r="G950" s="84"/>
      <c r="H950" s="63"/>
      <c r="J950" s="63"/>
      <c r="K950" s="63"/>
      <c r="L950" s="63"/>
      <c r="M950" s="63"/>
      <c r="N950" s="63"/>
      <c r="O950" s="63"/>
      <c r="P950" s="63"/>
      <c r="Q950" s="63"/>
      <c r="R950" s="63"/>
      <c r="S950" s="63"/>
      <c r="T950" s="63"/>
      <c r="U950" s="63"/>
      <c r="V950" s="63"/>
      <c r="W950" s="63"/>
      <c r="X950" s="63"/>
      <c r="Y950" s="63"/>
      <c r="Z950" s="63"/>
      <c r="AA950" s="72"/>
      <c r="AB950" s="72"/>
      <c r="AC950" s="72"/>
      <c r="AD950" s="72"/>
      <c r="AE950" s="72"/>
      <c r="AF950" s="72"/>
      <c r="AG950" s="72"/>
      <c r="AH950" s="72"/>
      <c r="AI950" s="72"/>
      <c r="AJ950" s="72"/>
      <c r="AK950" s="72"/>
      <c r="AL950" s="72"/>
      <c r="AM950" s="72"/>
      <c r="AN950" s="72"/>
    </row>
    <row r="951" spans="1:40" ht="13">
      <c r="A951" s="79"/>
      <c r="B951" s="79"/>
      <c r="C951" s="63"/>
      <c r="D951" s="63"/>
      <c r="E951" s="63"/>
      <c r="F951" s="63"/>
      <c r="G951" s="84"/>
      <c r="H951" s="63"/>
      <c r="J951" s="63"/>
      <c r="K951" s="63"/>
      <c r="L951" s="63"/>
      <c r="M951" s="63"/>
      <c r="N951" s="63"/>
      <c r="O951" s="63"/>
      <c r="P951" s="63"/>
      <c r="Q951" s="63"/>
      <c r="R951" s="63"/>
      <c r="S951" s="63"/>
      <c r="T951" s="63"/>
      <c r="U951" s="63"/>
      <c r="V951" s="63"/>
      <c r="W951" s="63"/>
      <c r="X951" s="63"/>
      <c r="Y951" s="63"/>
      <c r="Z951" s="63"/>
      <c r="AA951" s="72"/>
      <c r="AB951" s="72"/>
      <c r="AC951" s="72"/>
      <c r="AD951" s="72"/>
      <c r="AE951" s="72"/>
      <c r="AF951" s="72"/>
      <c r="AG951" s="72"/>
      <c r="AH951" s="72"/>
      <c r="AI951" s="72"/>
      <c r="AJ951" s="72"/>
      <c r="AK951" s="72"/>
      <c r="AL951" s="72"/>
      <c r="AM951" s="72"/>
      <c r="AN951" s="72"/>
    </row>
    <row r="952" spans="1:40" ht="13">
      <c r="A952" s="79"/>
      <c r="B952" s="79"/>
      <c r="C952" s="63"/>
      <c r="D952" s="63"/>
      <c r="E952" s="63"/>
      <c r="F952" s="63"/>
      <c r="G952" s="84"/>
      <c r="H952" s="63"/>
      <c r="J952" s="63"/>
      <c r="K952" s="63"/>
      <c r="L952" s="63"/>
      <c r="M952" s="63"/>
      <c r="N952" s="63"/>
      <c r="O952" s="63"/>
      <c r="P952" s="63"/>
      <c r="Q952" s="63"/>
      <c r="R952" s="63"/>
      <c r="S952" s="63"/>
      <c r="T952" s="63"/>
      <c r="U952" s="63"/>
      <c r="V952" s="63"/>
      <c r="W952" s="63"/>
      <c r="X952" s="63"/>
      <c r="Y952" s="63"/>
      <c r="Z952" s="63"/>
      <c r="AA952" s="72"/>
      <c r="AB952" s="72"/>
      <c r="AC952" s="72"/>
      <c r="AD952" s="72"/>
      <c r="AE952" s="72"/>
      <c r="AF952" s="72"/>
      <c r="AG952" s="72"/>
      <c r="AH952" s="72"/>
      <c r="AI952" s="72"/>
      <c r="AJ952" s="72"/>
      <c r="AK952" s="72"/>
      <c r="AL952" s="72"/>
      <c r="AM952" s="72"/>
      <c r="AN952" s="72"/>
    </row>
    <row r="953" spans="1:40" ht="13">
      <c r="A953" s="79"/>
      <c r="B953" s="79"/>
      <c r="C953" s="63"/>
      <c r="D953" s="63"/>
      <c r="E953" s="63"/>
      <c r="F953" s="63"/>
      <c r="G953" s="84"/>
      <c r="H953" s="63"/>
      <c r="J953" s="63"/>
      <c r="K953" s="63"/>
      <c r="L953" s="63"/>
      <c r="M953" s="63"/>
      <c r="N953" s="63"/>
      <c r="O953" s="63"/>
      <c r="P953" s="63"/>
      <c r="Q953" s="63"/>
      <c r="R953" s="63"/>
      <c r="S953" s="63"/>
      <c r="T953" s="63"/>
      <c r="U953" s="63"/>
      <c r="V953" s="63"/>
      <c r="W953" s="63"/>
      <c r="X953" s="63"/>
      <c r="Y953" s="63"/>
      <c r="Z953" s="63"/>
      <c r="AA953" s="72"/>
      <c r="AB953" s="72"/>
      <c r="AC953" s="72"/>
      <c r="AD953" s="72"/>
      <c r="AE953" s="72"/>
      <c r="AF953" s="72"/>
      <c r="AG953" s="72"/>
      <c r="AH953" s="72"/>
      <c r="AI953" s="72"/>
      <c r="AJ953" s="72"/>
      <c r="AK953" s="72"/>
      <c r="AL953" s="72"/>
      <c r="AM953" s="72"/>
      <c r="AN953" s="72"/>
    </row>
    <row r="954" spans="1:40" ht="13">
      <c r="A954" s="79"/>
      <c r="B954" s="79"/>
      <c r="C954" s="63"/>
      <c r="D954" s="63"/>
      <c r="E954" s="63"/>
      <c r="F954" s="63"/>
      <c r="G954" s="84"/>
      <c r="H954" s="63"/>
      <c r="J954" s="63"/>
      <c r="K954" s="63"/>
      <c r="L954" s="63"/>
      <c r="M954" s="63"/>
      <c r="N954" s="63"/>
      <c r="O954" s="63"/>
      <c r="P954" s="63"/>
      <c r="Q954" s="63"/>
      <c r="R954" s="63"/>
      <c r="S954" s="63"/>
      <c r="T954" s="63"/>
      <c r="U954" s="63"/>
      <c r="V954" s="63"/>
      <c r="W954" s="63"/>
      <c r="X954" s="63"/>
      <c r="Y954" s="63"/>
      <c r="Z954" s="63"/>
      <c r="AA954" s="72"/>
      <c r="AB954" s="72"/>
      <c r="AC954" s="72"/>
      <c r="AD954" s="72"/>
      <c r="AE954" s="72"/>
      <c r="AF954" s="72"/>
      <c r="AG954" s="72"/>
      <c r="AH954" s="72"/>
      <c r="AI954" s="72"/>
      <c r="AJ954" s="72"/>
      <c r="AK954" s="72"/>
      <c r="AL954" s="72"/>
      <c r="AM954" s="72"/>
      <c r="AN954" s="72"/>
    </row>
    <row r="955" spans="1:40" ht="13">
      <c r="A955" s="79"/>
      <c r="B955" s="79"/>
      <c r="C955" s="63"/>
      <c r="D955" s="63"/>
      <c r="E955" s="63"/>
      <c r="F955" s="63"/>
      <c r="G955" s="84"/>
      <c r="H955" s="63"/>
      <c r="J955" s="63"/>
      <c r="K955" s="63"/>
      <c r="L955" s="63"/>
      <c r="M955" s="63"/>
      <c r="N955" s="63"/>
      <c r="O955" s="63"/>
      <c r="P955" s="63"/>
      <c r="Q955" s="63"/>
      <c r="R955" s="63"/>
      <c r="S955" s="63"/>
      <c r="T955" s="63"/>
      <c r="U955" s="63"/>
      <c r="V955" s="63"/>
      <c r="W955" s="63"/>
      <c r="X955" s="63"/>
      <c r="Y955" s="63"/>
      <c r="Z955" s="63"/>
      <c r="AA955" s="72"/>
      <c r="AB955" s="72"/>
      <c r="AC955" s="72"/>
      <c r="AD955" s="72"/>
      <c r="AE955" s="72"/>
      <c r="AF955" s="72"/>
      <c r="AG955" s="72"/>
      <c r="AH955" s="72"/>
      <c r="AI955" s="72"/>
      <c r="AJ955" s="72"/>
      <c r="AK955" s="72"/>
      <c r="AL955" s="72"/>
      <c r="AM955" s="72"/>
      <c r="AN955" s="72"/>
    </row>
    <row r="956" spans="1:40" ht="13">
      <c r="A956" s="79"/>
      <c r="B956" s="79"/>
      <c r="C956" s="63"/>
      <c r="D956" s="63"/>
      <c r="E956" s="63"/>
      <c r="F956" s="63"/>
      <c r="G956" s="84"/>
      <c r="H956" s="63"/>
      <c r="J956" s="63"/>
      <c r="K956" s="63"/>
      <c r="L956" s="63"/>
      <c r="M956" s="63"/>
      <c r="N956" s="63"/>
      <c r="O956" s="63"/>
      <c r="P956" s="63"/>
      <c r="Q956" s="63"/>
      <c r="R956" s="63"/>
      <c r="S956" s="63"/>
      <c r="T956" s="63"/>
      <c r="U956" s="63"/>
      <c r="V956" s="63"/>
      <c r="W956" s="63"/>
      <c r="X956" s="63"/>
      <c r="Y956" s="63"/>
      <c r="Z956" s="63"/>
      <c r="AA956" s="72"/>
      <c r="AB956" s="72"/>
      <c r="AC956" s="72"/>
      <c r="AD956" s="72"/>
      <c r="AE956" s="72"/>
      <c r="AF956" s="72"/>
      <c r="AG956" s="72"/>
      <c r="AH956" s="72"/>
      <c r="AI956" s="72"/>
      <c r="AJ956" s="72"/>
      <c r="AK956" s="72"/>
      <c r="AL956" s="72"/>
      <c r="AM956" s="72"/>
      <c r="AN956" s="72"/>
    </row>
    <row r="957" spans="1:40" ht="13">
      <c r="A957" s="79"/>
      <c r="B957" s="79"/>
      <c r="C957" s="63"/>
      <c r="D957" s="63"/>
      <c r="E957" s="63"/>
      <c r="F957" s="63"/>
      <c r="G957" s="84"/>
      <c r="H957" s="63"/>
      <c r="J957" s="63"/>
      <c r="K957" s="63"/>
      <c r="L957" s="63"/>
      <c r="M957" s="63"/>
      <c r="N957" s="63"/>
      <c r="O957" s="63"/>
      <c r="P957" s="63"/>
      <c r="Q957" s="63"/>
      <c r="R957" s="63"/>
      <c r="S957" s="63"/>
      <c r="T957" s="63"/>
      <c r="U957" s="63"/>
      <c r="V957" s="63"/>
      <c r="W957" s="63"/>
      <c r="X957" s="63"/>
      <c r="Y957" s="63"/>
      <c r="Z957" s="63"/>
      <c r="AA957" s="72"/>
      <c r="AB957" s="72"/>
      <c r="AC957" s="72"/>
      <c r="AD957" s="72"/>
      <c r="AE957" s="72"/>
      <c r="AF957" s="72"/>
      <c r="AG957" s="72"/>
      <c r="AH957" s="72"/>
      <c r="AI957" s="72"/>
      <c r="AJ957" s="72"/>
      <c r="AK957" s="72"/>
      <c r="AL957" s="72"/>
      <c r="AM957" s="72"/>
      <c r="AN957" s="72"/>
    </row>
    <row r="958" spans="1:40" ht="13">
      <c r="A958" s="79"/>
      <c r="B958" s="79"/>
      <c r="C958" s="63"/>
      <c r="D958" s="63"/>
      <c r="E958" s="63"/>
      <c r="F958" s="63"/>
      <c r="G958" s="84"/>
      <c r="H958" s="63"/>
      <c r="J958" s="63"/>
      <c r="K958" s="63"/>
      <c r="L958" s="63"/>
      <c r="M958" s="63"/>
      <c r="N958" s="63"/>
      <c r="O958" s="63"/>
      <c r="P958" s="63"/>
      <c r="Q958" s="63"/>
      <c r="R958" s="63"/>
      <c r="S958" s="63"/>
      <c r="T958" s="63"/>
      <c r="U958" s="63"/>
      <c r="V958" s="63"/>
      <c r="W958" s="63"/>
      <c r="X958" s="63"/>
      <c r="Y958" s="63"/>
      <c r="Z958" s="63"/>
      <c r="AA958" s="72"/>
      <c r="AB958" s="72"/>
      <c r="AC958" s="72"/>
      <c r="AD958" s="72"/>
      <c r="AE958" s="72"/>
      <c r="AF958" s="72"/>
      <c r="AG958" s="72"/>
      <c r="AH958" s="72"/>
      <c r="AI958" s="72"/>
      <c r="AJ958" s="72"/>
      <c r="AK958" s="72"/>
      <c r="AL958" s="72"/>
      <c r="AM958" s="72"/>
      <c r="AN958" s="72"/>
    </row>
    <row r="959" spans="1:40" ht="13">
      <c r="A959" s="79"/>
      <c r="B959" s="79"/>
      <c r="C959" s="63"/>
      <c r="D959" s="63"/>
      <c r="E959" s="63"/>
      <c r="F959" s="63"/>
      <c r="G959" s="84"/>
      <c r="H959" s="63"/>
      <c r="J959" s="63"/>
      <c r="K959" s="63"/>
      <c r="L959" s="63"/>
      <c r="M959" s="63"/>
      <c r="N959" s="63"/>
      <c r="O959" s="63"/>
      <c r="P959" s="63"/>
      <c r="Q959" s="63"/>
      <c r="R959" s="63"/>
      <c r="S959" s="63"/>
      <c r="T959" s="63"/>
      <c r="U959" s="63"/>
      <c r="V959" s="63"/>
      <c r="W959" s="63"/>
      <c r="X959" s="63"/>
      <c r="Y959" s="63"/>
      <c r="Z959" s="63"/>
      <c r="AA959" s="72"/>
      <c r="AB959" s="72"/>
      <c r="AC959" s="72"/>
      <c r="AD959" s="72"/>
      <c r="AE959" s="72"/>
      <c r="AF959" s="72"/>
      <c r="AG959" s="72"/>
      <c r="AH959" s="72"/>
      <c r="AI959" s="72"/>
      <c r="AJ959" s="72"/>
      <c r="AK959" s="72"/>
      <c r="AL959" s="72"/>
      <c r="AM959" s="72"/>
      <c r="AN959" s="72"/>
    </row>
    <row r="960" spans="1:40" ht="13">
      <c r="A960" s="79"/>
      <c r="B960" s="79"/>
      <c r="C960" s="63"/>
      <c r="D960" s="63"/>
      <c r="E960" s="63"/>
      <c r="F960" s="63"/>
      <c r="G960" s="84"/>
      <c r="H960" s="63"/>
      <c r="J960" s="63"/>
      <c r="K960" s="63"/>
      <c r="L960" s="63"/>
      <c r="M960" s="63"/>
      <c r="N960" s="63"/>
      <c r="O960" s="63"/>
      <c r="P960" s="63"/>
      <c r="Q960" s="63"/>
      <c r="R960" s="63"/>
      <c r="S960" s="63"/>
      <c r="T960" s="63"/>
      <c r="U960" s="63"/>
      <c r="V960" s="63"/>
      <c r="W960" s="63"/>
      <c r="X960" s="63"/>
      <c r="Y960" s="63"/>
      <c r="Z960" s="63"/>
      <c r="AA960" s="72"/>
      <c r="AB960" s="72"/>
      <c r="AC960" s="72"/>
      <c r="AD960" s="72"/>
      <c r="AE960" s="72"/>
      <c r="AF960" s="72"/>
      <c r="AG960" s="72"/>
      <c r="AH960" s="72"/>
      <c r="AI960" s="72"/>
      <c r="AJ960" s="72"/>
      <c r="AK960" s="72"/>
      <c r="AL960" s="72"/>
      <c r="AM960" s="72"/>
      <c r="AN960" s="72"/>
    </row>
    <row r="961" spans="1:40" ht="13">
      <c r="A961" s="79"/>
      <c r="B961" s="79"/>
      <c r="C961" s="63"/>
      <c r="D961" s="63"/>
      <c r="E961" s="63"/>
      <c r="F961" s="63"/>
      <c r="G961" s="84"/>
      <c r="H961" s="63"/>
      <c r="J961" s="63"/>
      <c r="K961" s="63"/>
      <c r="L961" s="63"/>
      <c r="M961" s="63"/>
      <c r="N961" s="63"/>
      <c r="O961" s="63"/>
      <c r="P961" s="63"/>
      <c r="Q961" s="63"/>
      <c r="R961" s="63"/>
      <c r="S961" s="63"/>
      <c r="T961" s="63"/>
      <c r="U961" s="63"/>
      <c r="V961" s="63"/>
      <c r="W961" s="63"/>
      <c r="X961" s="63"/>
      <c r="Y961" s="63"/>
      <c r="Z961" s="63"/>
      <c r="AA961" s="72"/>
      <c r="AB961" s="72"/>
      <c r="AC961" s="72"/>
      <c r="AD961" s="72"/>
      <c r="AE961" s="72"/>
      <c r="AF961" s="72"/>
      <c r="AG961" s="72"/>
      <c r="AH961" s="72"/>
      <c r="AI961" s="72"/>
      <c r="AJ961" s="72"/>
      <c r="AK961" s="72"/>
      <c r="AL961" s="72"/>
      <c r="AM961" s="72"/>
      <c r="AN961" s="72"/>
    </row>
    <row r="962" spans="1:40" ht="13">
      <c r="A962" s="79"/>
      <c r="B962" s="79"/>
      <c r="C962" s="63"/>
      <c r="D962" s="63"/>
      <c r="E962" s="63"/>
      <c r="F962" s="63"/>
      <c r="G962" s="84"/>
      <c r="H962" s="63"/>
      <c r="J962" s="63"/>
      <c r="K962" s="63"/>
      <c r="L962" s="63"/>
      <c r="M962" s="63"/>
      <c r="N962" s="63"/>
      <c r="O962" s="63"/>
      <c r="P962" s="63"/>
      <c r="Q962" s="63"/>
      <c r="R962" s="63"/>
      <c r="S962" s="63"/>
      <c r="T962" s="63"/>
      <c r="U962" s="63"/>
      <c r="V962" s="63"/>
      <c r="W962" s="63"/>
      <c r="X962" s="63"/>
      <c r="Y962" s="63"/>
      <c r="Z962" s="63"/>
      <c r="AA962" s="72"/>
      <c r="AB962" s="72"/>
      <c r="AC962" s="72"/>
      <c r="AD962" s="72"/>
      <c r="AE962" s="72"/>
      <c r="AF962" s="72"/>
      <c r="AG962" s="72"/>
      <c r="AH962" s="72"/>
      <c r="AI962" s="72"/>
      <c r="AJ962" s="72"/>
      <c r="AK962" s="72"/>
      <c r="AL962" s="72"/>
      <c r="AM962" s="72"/>
      <c r="AN962" s="72"/>
    </row>
    <row r="963" spans="1:40" ht="13">
      <c r="A963" s="79"/>
      <c r="B963" s="79"/>
      <c r="C963" s="63"/>
      <c r="D963" s="63"/>
      <c r="E963" s="63"/>
      <c r="F963" s="63"/>
      <c r="G963" s="84"/>
      <c r="H963" s="63"/>
      <c r="J963" s="63"/>
      <c r="K963" s="63"/>
      <c r="L963" s="63"/>
      <c r="M963" s="63"/>
      <c r="N963" s="63"/>
      <c r="O963" s="63"/>
      <c r="P963" s="63"/>
      <c r="Q963" s="63"/>
      <c r="R963" s="63"/>
      <c r="S963" s="63"/>
      <c r="T963" s="63"/>
      <c r="U963" s="63"/>
      <c r="V963" s="63"/>
      <c r="W963" s="63"/>
      <c r="X963" s="63"/>
      <c r="Y963" s="63"/>
      <c r="Z963" s="63"/>
      <c r="AA963" s="72"/>
      <c r="AB963" s="72"/>
      <c r="AC963" s="72"/>
      <c r="AD963" s="72"/>
      <c r="AE963" s="72"/>
      <c r="AF963" s="72"/>
      <c r="AG963" s="72"/>
      <c r="AH963" s="72"/>
      <c r="AI963" s="72"/>
      <c r="AJ963" s="72"/>
      <c r="AK963" s="72"/>
      <c r="AL963" s="72"/>
      <c r="AM963" s="72"/>
      <c r="AN963" s="72"/>
    </row>
    <row r="964" spans="1:40" ht="13">
      <c r="A964" s="79"/>
      <c r="B964" s="79"/>
      <c r="C964" s="63"/>
      <c r="D964" s="63"/>
      <c r="E964" s="63"/>
      <c r="F964" s="63"/>
      <c r="G964" s="84"/>
      <c r="H964" s="63"/>
      <c r="J964" s="63"/>
      <c r="K964" s="63"/>
      <c r="L964" s="63"/>
      <c r="M964" s="63"/>
      <c r="N964" s="63"/>
      <c r="O964" s="63"/>
      <c r="P964" s="63"/>
      <c r="Q964" s="63"/>
      <c r="R964" s="63"/>
      <c r="S964" s="63"/>
      <c r="T964" s="63"/>
      <c r="U964" s="63"/>
      <c r="V964" s="63"/>
      <c r="W964" s="63"/>
      <c r="X964" s="63"/>
      <c r="Y964" s="63"/>
      <c r="Z964" s="63"/>
      <c r="AA964" s="72"/>
      <c r="AB964" s="72"/>
      <c r="AC964" s="72"/>
      <c r="AD964" s="72"/>
      <c r="AE964" s="72"/>
      <c r="AF964" s="72"/>
      <c r="AG964" s="72"/>
      <c r="AH964" s="72"/>
      <c r="AI964" s="72"/>
      <c r="AJ964" s="72"/>
      <c r="AK964" s="72"/>
      <c r="AL964" s="72"/>
      <c r="AM964" s="72"/>
      <c r="AN964" s="72"/>
    </row>
    <row r="965" spans="1:40" ht="13">
      <c r="A965" s="79"/>
      <c r="B965" s="79"/>
      <c r="C965" s="63"/>
      <c r="D965" s="63"/>
      <c r="E965" s="63"/>
      <c r="F965" s="63"/>
      <c r="G965" s="84"/>
      <c r="H965" s="63"/>
      <c r="J965" s="63"/>
      <c r="K965" s="63"/>
      <c r="L965" s="63"/>
      <c r="M965" s="63"/>
      <c r="N965" s="63"/>
      <c r="O965" s="63"/>
      <c r="P965" s="63"/>
      <c r="Q965" s="63"/>
      <c r="R965" s="63"/>
      <c r="S965" s="63"/>
      <c r="T965" s="63"/>
      <c r="U965" s="63"/>
      <c r="V965" s="63"/>
      <c r="W965" s="63"/>
      <c r="X965" s="63"/>
      <c r="Y965" s="63"/>
      <c r="Z965" s="63"/>
      <c r="AA965" s="72"/>
      <c r="AB965" s="72"/>
      <c r="AC965" s="72"/>
      <c r="AD965" s="72"/>
      <c r="AE965" s="72"/>
      <c r="AF965" s="72"/>
      <c r="AG965" s="72"/>
      <c r="AH965" s="72"/>
      <c r="AI965" s="72"/>
      <c r="AJ965" s="72"/>
      <c r="AK965" s="72"/>
      <c r="AL965" s="72"/>
      <c r="AM965" s="72"/>
      <c r="AN965" s="72"/>
    </row>
    <row r="966" spans="1:40" ht="13">
      <c r="A966" s="79"/>
      <c r="B966" s="79"/>
      <c r="C966" s="63"/>
      <c r="D966" s="63"/>
      <c r="E966" s="63"/>
      <c r="F966" s="63"/>
      <c r="G966" s="84"/>
      <c r="H966" s="63"/>
      <c r="J966" s="63"/>
      <c r="K966" s="63"/>
      <c r="L966" s="63"/>
      <c r="M966" s="63"/>
      <c r="N966" s="63"/>
      <c r="O966" s="63"/>
      <c r="P966" s="63"/>
      <c r="Q966" s="63"/>
      <c r="R966" s="63"/>
      <c r="S966" s="63"/>
      <c r="T966" s="63"/>
      <c r="U966" s="63"/>
      <c r="V966" s="63"/>
      <c r="W966" s="63"/>
      <c r="X966" s="63"/>
      <c r="Y966" s="63"/>
      <c r="Z966" s="63"/>
      <c r="AA966" s="72"/>
      <c r="AB966" s="72"/>
      <c r="AC966" s="72"/>
      <c r="AD966" s="72"/>
      <c r="AE966" s="72"/>
      <c r="AF966" s="72"/>
      <c r="AG966" s="72"/>
      <c r="AH966" s="72"/>
      <c r="AI966" s="72"/>
      <c r="AJ966" s="72"/>
      <c r="AK966" s="72"/>
      <c r="AL966" s="72"/>
      <c r="AM966" s="72"/>
      <c r="AN966" s="72"/>
    </row>
    <row r="967" spans="1:40" ht="13">
      <c r="A967" s="79"/>
      <c r="B967" s="79"/>
      <c r="C967" s="63"/>
      <c r="D967" s="63"/>
      <c r="E967" s="63"/>
      <c r="F967" s="63"/>
      <c r="G967" s="84"/>
      <c r="H967" s="63"/>
      <c r="J967" s="63"/>
      <c r="K967" s="63"/>
      <c r="L967" s="63"/>
      <c r="M967" s="63"/>
      <c r="N967" s="63"/>
      <c r="O967" s="63"/>
      <c r="P967" s="63"/>
      <c r="Q967" s="63"/>
      <c r="R967" s="63"/>
      <c r="S967" s="63"/>
      <c r="T967" s="63"/>
      <c r="U967" s="63"/>
      <c r="V967" s="63"/>
      <c r="W967" s="63"/>
      <c r="X967" s="63"/>
      <c r="Y967" s="63"/>
      <c r="Z967" s="63"/>
      <c r="AA967" s="72"/>
      <c r="AB967" s="72"/>
      <c r="AC967" s="72"/>
      <c r="AD967" s="72"/>
      <c r="AE967" s="72"/>
      <c r="AF967" s="72"/>
      <c r="AG967" s="72"/>
      <c r="AH967" s="72"/>
      <c r="AI967" s="72"/>
      <c r="AJ967" s="72"/>
      <c r="AK967" s="72"/>
      <c r="AL967" s="72"/>
      <c r="AM967" s="72"/>
      <c r="AN967" s="72"/>
    </row>
    <row r="968" spans="1:40" ht="13">
      <c r="A968" s="79"/>
      <c r="B968" s="79"/>
      <c r="C968" s="63"/>
      <c r="D968" s="63"/>
      <c r="E968" s="63"/>
      <c r="F968" s="63"/>
      <c r="G968" s="84"/>
      <c r="H968" s="63"/>
      <c r="J968" s="63"/>
      <c r="K968" s="63"/>
      <c r="L968" s="63"/>
      <c r="M968" s="63"/>
      <c r="N968" s="63"/>
      <c r="O968" s="63"/>
      <c r="P968" s="63"/>
      <c r="Q968" s="63"/>
      <c r="R968" s="63"/>
      <c r="S968" s="63"/>
      <c r="T968" s="63"/>
      <c r="U968" s="63"/>
      <c r="V968" s="63"/>
      <c r="W968" s="63"/>
      <c r="X968" s="63"/>
      <c r="Y968" s="63"/>
      <c r="Z968" s="63"/>
      <c r="AA968" s="72"/>
      <c r="AB968" s="72"/>
      <c r="AC968" s="72"/>
      <c r="AD968" s="72"/>
      <c r="AE968" s="72"/>
      <c r="AF968" s="72"/>
      <c r="AG968" s="72"/>
      <c r="AH968" s="72"/>
      <c r="AI968" s="72"/>
      <c r="AJ968" s="72"/>
      <c r="AK968" s="72"/>
      <c r="AL968" s="72"/>
      <c r="AM968" s="72"/>
      <c r="AN968" s="72"/>
    </row>
    <row r="969" spans="1:40" ht="13">
      <c r="A969" s="79"/>
      <c r="B969" s="79"/>
      <c r="C969" s="63"/>
      <c r="D969" s="63"/>
      <c r="E969" s="63"/>
      <c r="F969" s="63"/>
      <c r="G969" s="84"/>
      <c r="H969" s="63"/>
      <c r="J969" s="63"/>
      <c r="K969" s="63"/>
      <c r="L969" s="63"/>
      <c r="M969" s="63"/>
      <c r="N969" s="63"/>
      <c r="O969" s="63"/>
      <c r="P969" s="63"/>
      <c r="Q969" s="63"/>
      <c r="R969" s="63"/>
      <c r="S969" s="63"/>
      <c r="T969" s="63"/>
      <c r="U969" s="63"/>
      <c r="V969" s="63"/>
      <c r="W969" s="63"/>
      <c r="X969" s="63"/>
      <c r="Y969" s="63"/>
      <c r="Z969" s="63"/>
      <c r="AA969" s="72"/>
      <c r="AB969" s="72"/>
      <c r="AC969" s="72"/>
      <c r="AD969" s="72"/>
      <c r="AE969" s="72"/>
      <c r="AF969" s="72"/>
      <c r="AG969" s="72"/>
      <c r="AH969" s="72"/>
      <c r="AI969" s="72"/>
      <c r="AJ969" s="72"/>
      <c r="AK969" s="72"/>
      <c r="AL969" s="72"/>
      <c r="AM969" s="72"/>
      <c r="AN969" s="72"/>
    </row>
    <row r="970" spans="1:40" ht="13">
      <c r="A970" s="79"/>
      <c r="B970" s="79"/>
      <c r="C970" s="63"/>
      <c r="D970" s="63"/>
      <c r="E970" s="63"/>
      <c r="F970" s="63"/>
      <c r="G970" s="84"/>
      <c r="H970" s="63"/>
      <c r="J970" s="63"/>
      <c r="K970" s="63"/>
      <c r="L970" s="63"/>
      <c r="M970" s="63"/>
      <c r="N970" s="63"/>
      <c r="O970" s="63"/>
      <c r="P970" s="63"/>
      <c r="Q970" s="63"/>
      <c r="R970" s="63"/>
      <c r="S970" s="63"/>
      <c r="T970" s="63"/>
      <c r="U970" s="63"/>
      <c r="V970" s="63"/>
      <c r="W970" s="63"/>
      <c r="X970" s="63"/>
      <c r="Y970" s="63"/>
      <c r="Z970" s="63"/>
      <c r="AA970" s="72"/>
      <c r="AB970" s="72"/>
      <c r="AC970" s="72"/>
      <c r="AD970" s="72"/>
      <c r="AE970" s="72"/>
      <c r="AF970" s="72"/>
      <c r="AG970" s="72"/>
      <c r="AH970" s="72"/>
      <c r="AI970" s="72"/>
      <c r="AJ970" s="72"/>
      <c r="AK970" s="72"/>
      <c r="AL970" s="72"/>
      <c r="AM970" s="72"/>
      <c r="AN970" s="72"/>
    </row>
    <row r="971" spans="1:40" ht="13">
      <c r="A971" s="79"/>
      <c r="B971" s="79"/>
      <c r="C971" s="63"/>
      <c r="D971" s="63"/>
      <c r="E971" s="63"/>
      <c r="F971" s="63"/>
      <c r="G971" s="84"/>
      <c r="H971" s="63"/>
      <c r="J971" s="63"/>
      <c r="K971" s="63"/>
      <c r="L971" s="63"/>
      <c r="M971" s="63"/>
      <c r="N971" s="63"/>
      <c r="O971" s="63"/>
      <c r="P971" s="63"/>
      <c r="Q971" s="63"/>
      <c r="R971" s="63"/>
      <c r="S971" s="63"/>
      <c r="T971" s="63"/>
      <c r="U971" s="63"/>
      <c r="V971" s="63"/>
      <c r="W971" s="63"/>
      <c r="X971" s="63"/>
      <c r="Y971" s="63"/>
      <c r="Z971" s="63"/>
      <c r="AA971" s="72"/>
      <c r="AB971" s="72"/>
      <c r="AC971" s="72"/>
      <c r="AD971" s="72"/>
      <c r="AE971" s="72"/>
      <c r="AF971" s="72"/>
      <c r="AG971" s="72"/>
      <c r="AH971" s="72"/>
      <c r="AI971" s="72"/>
      <c r="AJ971" s="72"/>
      <c r="AK971" s="72"/>
      <c r="AL971" s="72"/>
      <c r="AM971" s="72"/>
      <c r="AN971" s="72"/>
    </row>
    <row r="972" spans="1:40" ht="13">
      <c r="A972" s="79"/>
      <c r="B972" s="79"/>
      <c r="C972" s="63"/>
      <c r="D972" s="63"/>
      <c r="E972" s="63"/>
      <c r="F972" s="63"/>
      <c r="G972" s="84"/>
      <c r="H972" s="63"/>
      <c r="J972" s="63"/>
      <c r="K972" s="63"/>
      <c r="L972" s="63"/>
      <c r="M972" s="63"/>
      <c r="N972" s="63"/>
      <c r="O972" s="63"/>
      <c r="P972" s="63"/>
      <c r="Q972" s="63"/>
      <c r="R972" s="63"/>
      <c r="S972" s="63"/>
      <c r="T972" s="63"/>
      <c r="U972" s="63"/>
      <c r="V972" s="63"/>
      <c r="W972" s="63"/>
      <c r="X972" s="63"/>
      <c r="Y972" s="63"/>
      <c r="Z972" s="63"/>
      <c r="AA972" s="72"/>
      <c r="AB972" s="72"/>
      <c r="AC972" s="72"/>
      <c r="AD972" s="72"/>
      <c r="AE972" s="72"/>
      <c r="AF972" s="72"/>
      <c r="AG972" s="72"/>
      <c r="AH972" s="72"/>
      <c r="AI972" s="72"/>
      <c r="AJ972" s="72"/>
      <c r="AK972" s="72"/>
      <c r="AL972" s="72"/>
      <c r="AM972" s="72"/>
      <c r="AN972" s="72"/>
    </row>
    <row r="973" spans="1:40" ht="13">
      <c r="A973" s="79"/>
      <c r="B973" s="79"/>
      <c r="C973" s="63"/>
      <c r="D973" s="63"/>
      <c r="E973" s="63"/>
      <c r="F973" s="63"/>
      <c r="G973" s="84"/>
      <c r="H973" s="63"/>
      <c r="J973" s="63"/>
      <c r="K973" s="63"/>
      <c r="L973" s="63"/>
      <c r="M973" s="63"/>
      <c r="N973" s="63"/>
      <c r="O973" s="63"/>
      <c r="P973" s="63"/>
      <c r="Q973" s="63"/>
      <c r="R973" s="63"/>
      <c r="S973" s="63"/>
      <c r="T973" s="63"/>
      <c r="U973" s="63"/>
      <c r="V973" s="63"/>
      <c r="W973" s="63"/>
      <c r="X973" s="63"/>
      <c r="Y973" s="63"/>
      <c r="Z973" s="63"/>
      <c r="AA973" s="72"/>
      <c r="AB973" s="72"/>
      <c r="AC973" s="72"/>
      <c r="AD973" s="72"/>
      <c r="AE973" s="72"/>
      <c r="AF973" s="72"/>
      <c r="AG973" s="72"/>
      <c r="AH973" s="72"/>
      <c r="AI973" s="72"/>
      <c r="AJ973" s="72"/>
      <c r="AK973" s="72"/>
      <c r="AL973" s="72"/>
      <c r="AM973" s="72"/>
      <c r="AN973" s="72"/>
    </row>
    <row r="974" spans="1:40" ht="13">
      <c r="A974" s="79"/>
      <c r="B974" s="79"/>
      <c r="C974" s="63"/>
      <c r="D974" s="63"/>
      <c r="E974" s="63"/>
      <c r="F974" s="63"/>
      <c r="G974" s="84"/>
      <c r="H974" s="63"/>
      <c r="J974" s="63"/>
      <c r="K974" s="63"/>
      <c r="L974" s="63"/>
      <c r="M974" s="63"/>
      <c r="N974" s="63"/>
      <c r="O974" s="63"/>
      <c r="P974" s="63"/>
      <c r="Q974" s="63"/>
      <c r="R974" s="63"/>
      <c r="S974" s="63"/>
      <c r="T974" s="63"/>
      <c r="U974" s="63"/>
      <c r="V974" s="63"/>
      <c r="W974" s="63"/>
      <c r="X974" s="63"/>
      <c r="Y974" s="63"/>
      <c r="Z974" s="63"/>
      <c r="AA974" s="72"/>
      <c r="AB974" s="72"/>
      <c r="AC974" s="72"/>
      <c r="AD974" s="72"/>
      <c r="AE974" s="72"/>
      <c r="AF974" s="72"/>
      <c r="AG974" s="72"/>
      <c r="AH974" s="72"/>
      <c r="AI974" s="72"/>
      <c r="AJ974" s="72"/>
      <c r="AK974" s="72"/>
      <c r="AL974" s="72"/>
      <c r="AM974" s="72"/>
      <c r="AN974" s="72"/>
    </row>
    <row r="975" spans="1:40" ht="13">
      <c r="A975" s="79"/>
      <c r="B975" s="79"/>
      <c r="C975" s="63"/>
      <c r="D975" s="63"/>
      <c r="E975" s="63"/>
      <c r="F975" s="63"/>
      <c r="G975" s="84"/>
      <c r="H975" s="63"/>
      <c r="J975" s="63"/>
      <c r="K975" s="63"/>
      <c r="L975" s="63"/>
      <c r="M975" s="63"/>
      <c r="N975" s="63"/>
      <c r="O975" s="63"/>
      <c r="P975" s="63"/>
      <c r="Q975" s="63"/>
      <c r="R975" s="63"/>
      <c r="S975" s="63"/>
      <c r="T975" s="63"/>
      <c r="U975" s="63"/>
      <c r="V975" s="63"/>
      <c r="W975" s="63"/>
      <c r="X975" s="63"/>
      <c r="Y975" s="63"/>
      <c r="Z975" s="63"/>
      <c r="AA975" s="72"/>
      <c r="AB975" s="72"/>
      <c r="AC975" s="72"/>
      <c r="AD975" s="72"/>
      <c r="AE975" s="72"/>
      <c r="AF975" s="72"/>
      <c r="AG975" s="72"/>
      <c r="AH975" s="72"/>
      <c r="AI975" s="72"/>
      <c r="AJ975" s="72"/>
      <c r="AK975" s="72"/>
      <c r="AL975" s="72"/>
      <c r="AM975" s="72"/>
      <c r="AN975" s="72"/>
    </row>
    <row r="976" spans="1:40" ht="13">
      <c r="A976" s="79"/>
      <c r="B976" s="79"/>
      <c r="C976" s="63"/>
      <c r="D976" s="63"/>
      <c r="E976" s="63"/>
      <c r="F976" s="63"/>
      <c r="G976" s="84"/>
      <c r="H976" s="63"/>
      <c r="J976" s="63"/>
      <c r="K976" s="63"/>
      <c r="L976" s="63"/>
      <c r="M976" s="63"/>
      <c r="N976" s="63"/>
      <c r="O976" s="63"/>
      <c r="P976" s="63"/>
      <c r="Q976" s="63"/>
      <c r="R976" s="63"/>
      <c r="S976" s="63"/>
      <c r="T976" s="63"/>
      <c r="U976" s="63"/>
      <c r="V976" s="63"/>
      <c r="W976" s="63"/>
      <c r="X976" s="63"/>
      <c r="Y976" s="63"/>
      <c r="Z976" s="63"/>
      <c r="AA976" s="72"/>
      <c r="AB976" s="72"/>
      <c r="AC976" s="72"/>
      <c r="AD976" s="72"/>
      <c r="AE976" s="72"/>
      <c r="AF976" s="72"/>
      <c r="AG976" s="72"/>
      <c r="AH976" s="72"/>
      <c r="AI976" s="72"/>
      <c r="AJ976" s="72"/>
      <c r="AK976" s="72"/>
      <c r="AL976" s="72"/>
      <c r="AM976" s="72"/>
      <c r="AN976" s="72"/>
    </row>
    <row r="977" spans="1:40" ht="13">
      <c r="A977" s="79"/>
      <c r="B977" s="79"/>
      <c r="C977" s="63"/>
      <c r="D977" s="63"/>
      <c r="E977" s="63"/>
      <c r="F977" s="63"/>
      <c r="G977" s="84"/>
      <c r="H977" s="63"/>
      <c r="J977" s="63"/>
      <c r="K977" s="63"/>
      <c r="L977" s="63"/>
      <c r="M977" s="63"/>
      <c r="N977" s="63"/>
      <c r="O977" s="63"/>
      <c r="P977" s="63"/>
      <c r="Q977" s="63"/>
      <c r="R977" s="63"/>
      <c r="S977" s="63"/>
      <c r="T977" s="63"/>
      <c r="U977" s="63"/>
      <c r="V977" s="63"/>
      <c r="W977" s="63"/>
      <c r="X977" s="63"/>
      <c r="Y977" s="63"/>
      <c r="Z977" s="63"/>
      <c r="AA977" s="72"/>
      <c r="AB977" s="72"/>
      <c r="AC977" s="72"/>
      <c r="AD977" s="72"/>
      <c r="AE977" s="72"/>
      <c r="AF977" s="72"/>
      <c r="AG977" s="72"/>
      <c r="AH977" s="72"/>
      <c r="AI977" s="72"/>
      <c r="AJ977" s="72"/>
      <c r="AK977" s="72"/>
      <c r="AL977" s="72"/>
      <c r="AM977" s="72"/>
      <c r="AN977" s="72"/>
    </row>
    <row r="978" spans="1:40" ht="13">
      <c r="A978" s="79"/>
      <c r="B978" s="79"/>
      <c r="C978" s="63"/>
      <c r="D978" s="63"/>
      <c r="E978" s="63"/>
      <c r="F978" s="63"/>
      <c r="G978" s="84"/>
      <c r="H978" s="63"/>
      <c r="J978" s="63"/>
      <c r="K978" s="63"/>
      <c r="L978" s="63"/>
      <c r="M978" s="63"/>
      <c r="N978" s="63"/>
      <c r="O978" s="63"/>
      <c r="P978" s="63"/>
      <c r="Q978" s="63"/>
      <c r="R978" s="63"/>
      <c r="S978" s="63"/>
      <c r="T978" s="63"/>
      <c r="U978" s="63"/>
      <c r="V978" s="63"/>
      <c r="W978" s="63"/>
      <c r="X978" s="63"/>
      <c r="Y978" s="63"/>
      <c r="Z978" s="63"/>
      <c r="AA978" s="72"/>
      <c r="AB978" s="72"/>
      <c r="AC978" s="72"/>
      <c r="AD978" s="72"/>
      <c r="AE978" s="72"/>
      <c r="AF978" s="72"/>
      <c r="AG978" s="72"/>
      <c r="AH978" s="72"/>
      <c r="AI978" s="72"/>
      <c r="AJ978" s="72"/>
      <c r="AK978" s="72"/>
      <c r="AL978" s="72"/>
      <c r="AM978" s="72"/>
      <c r="AN978" s="72"/>
    </row>
    <row r="979" spans="1:40" ht="13">
      <c r="A979" s="79"/>
      <c r="B979" s="79"/>
      <c r="C979" s="63"/>
      <c r="D979" s="63"/>
      <c r="E979" s="63"/>
      <c r="F979" s="63"/>
      <c r="G979" s="84"/>
      <c r="H979" s="63"/>
      <c r="J979" s="63"/>
      <c r="K979" s="63"/>
      <c r="L979" s="63"/>
      <c r="M979" s="63"/>
      <c r="N979" s="63"/>
      <c r="O979" s="63"/>
      <c r="P979" s="63"/>
      <c r="Q979" s="63"/>
      <c r="R979" s="63"/>
      <c r="S979" s="63"/>
      <c r="T979" s="63"/>
      <c r="U979" s="63"/>
      <c r="V979" s="63"/>
      <c r="W979" s="63"/>
      <c r="X979" s="63"/>
      <c r="Y979" s="63"/>
      <c r="Z979" s="63"/>
      <c r="AA979" s="72"/>
      <c r="AB979" s="72"/>
      <c r="AC979" s="72"/>
      <c r="AD979" s="72"/>
      <c r="AE979" s="72"/>
      <c r="AF979" s="72"/>
      <c r="AG979" s="72"/>
      <c r="AH979" s="72"/>
      <c r="AI979" s="72"/>
      <c r="AJ979" s="72"/>
      <c r="AK979" s="72"/>
      <c r="AL979" s="72"/>
      <c r="AM979" s="72"/>
      <c r="AN979" s="72"/>
    </row>
    <row r="980" spans="1:40" ht="13">
      <c r="A980" s="79"/>
      <c r="B980" s="79"/>
      <c r="C980" s="63"/>
      <c r="D980" s="63"/>
      <c r="E980" s="63"/>
      <c r="F980" s="63"/>
      <c r="G980" s="84"/>
      <c r="H980" s="63"/>
      <c r="J980" s="63"/>
      <c r="K980" s="63"/>
      <c r="L980" s="63"/>
      <c r="M980" s="63"/>
      <c r="N980" s="63"/>
      <c r="O980" s="63"/>
      <c r="P980" s="63"/>
      <c r="Q980" s="63"/>
      <c r="R980" s="63"/>
      <c r="S980" s="63"/>
      <c r="T980" s="63"/>
      <c r="U980" s="63"/>
      <c r="V980" s="63"/>
      <c r="W980" s="63"/>
      <c r="X980" s="63"/>
      <c r="Y980" s="63"/>
      <c r="Z980" s="63"/>
      <c r="AA980" s="72"/>
      <c r="AB980" s="72"/>
      <c r="AC980" s="72"/>
      <c r="AD980" s="72"/>
      <c r="AE980" s="72"/>
      <c r="AF980" s="72"/>
      <c r="AG980" s="72"/>
      <c r="AH980" s="72"/>
      <c r="AI980" s="72"/>
      <c r="AJ980" s="72"/>
      <c r="AK980" s="72"/>
      <c r="AL980" s="72"/>
      <c r="AM980" s="72"/>
      <c r="AN980" s="72"/>
    </row>
    <row r="981" spans="1:40" ht="13">
      <c r="A981" s="79"/>
      <c r="B981" s="79"/>
      <c r="C981" s="63"/>
      <c r="D981" s="63"/>
      <c r="E981" s="63"/>
      <c r="F981" s="63"/>
      <c r="G981" s="84"/>
      <c r="H981" s="63"/>
      <c r="J981" s="63"/>
      <c r="K981" s="63"/>
      <c r="L981" s="63"/>
      <c r="M981" s="63"/>
      <c r="N981" s="63"/>
      <c r="O981" s="63"/>
      <c r="P981" s="63"/>
      <c r="Q981" s="63"/>
      <c r="R981" s="63"/>
      <c r="S981" s="63"/>
      <c r="T981" s="63"/>
      <c r="U981" s="63"/>
      <c r="V981" s="63"/>
      <c r="W981" s="63"/>
      <c r="X981" s="63"/>
      <c r="Y981" s="63"/>
      <c r="Z981" s="63"/>
      <c r="AA981" s="72"/>
      <c r="AB981" s="72"/>
      <c r="AC981" s="72"/>
      <c r="AD981" s="72"/>
      <c r="AE981" s="72"/>
      <c r="AF981" s="72"/>
      <c r="AG981" s="72"/>
      <c r="AH981" s="72"/>
      <c r="AI981" s="72"/>
      <c r="AJ981" s="72"/>
      <c r="AK981" s="72"/>
      <c r="AL981" s="72"/>
      <c r="AM981" s="72"/>
      <c r="AN981" s="72"/>
    </row>
    <row r="982" spans="1:40" ht="13">
      <c r="A982" s="79"/>
      <c r="B982" s="79"/>
      <c r="C982" s="63"/>
      <c r="D982" s="63"/>
      <c r="E982" s="63"/>
      <c r="F982" s="63"/>
      <c r="G982" s="84"/>
      <c r="H982" s="63"/>
      <c r="J982" s="63"/>
      <c r="K982" s="63"/>
      <c r="L982" s="63"/>
      <c r="M982" s="63"/>
      <c r="N982" s="63"/>
      <c r="O982" s="63"/>
      <c r="P982" s="63"/>
      <c r="Q982" s="63"/>
      <c r="R982" s="63"/>
      <c r="S982" s="63"/>
      <c r="T982" s="63"/>
      <c r="U982" s="63"/>
      <c r="V982" s="63"/>
      <c r="W982" s="63"/>
      <c r="X982" s="63"/>
      <c r="Y982" s="63"/>
      <c r="Z982" s="63"/>
      <c r="AA982" s="72"/>
      <c r="AB982" s="72"/>
      <c r="AC982" s="72"/>
      <c r="AD982" s="72"/>
      <c r="AE982" s="72"/>
      <c r="AF982" s="72"/>
      <c r="AG982" s="72"/>
      <c r="AH982" s="72"/>
      <c r="AI982" s="72"/>
      <c r="AJ982" s="72"/>
      <c r="AK982" s="72"/>
      <c r="AL982" s="72"/>
      <c r="AM982" s="72"/>
      <c r="AN982" s="72"/>
    </row>
    <row r="983" spans="1:40" ht="13">
      <c r="A983" s="79"/>
      <c r="B983" s="79"/>
      <c r="C983" s="63"/>
      <c r="D983" s="63"/>
      <c r="E983" s="63"/>
      <c r="F983" s="63"/>
      <c r="G983" s="84"/>
      <c r="H983" s="63"/>
      <c r="J983" s="63"/>
      <c r="K983" s="63"/>
      <c r="L983" s="63"/>
      <c r="M983" s="63"/>
      <c r="N983" s="63"/>
      <c r="O983" s="63"/>
      <c r="P983" s="63"/>
      <c r="Q983" s="63"/>
      <c r="R983" s="63"/>
      <c r="S983" s="63"/>
      <c r="T983" s="63"/>
      <c r="U983" s="63"/>
      <c r="V983" s="63"/>
      <c r="W983" s="63"/>
      <c r="X983" s="63"/>
      <c r="Y983" s="63"/>
      <c r="Z983" s="63"/>
      <c r="AA983" s="72"/>
      <c r="AB983" s="72"/>
      <c r="AC983" s="72"/>
      <c r="AD983" s="72"/>
      <c r="AE983" s="72"/>
      <c r="AF983" s="72"/>
      <c r="AG983" s="72"/>
      <c r="AH983" s="72"/>
      <c r="AI983" s="72"/>
      <c r="AJ983" s="72"/>
      <c r="AK983" s="72"/>
      <c r="AL983" s="72"/>
      <c r="AM983" s="72"/>
      <c r="AN983" s="72"/>
    </row>
    <row r="984" spans="1:40" ht="13">
      <c r="A984" s="79"/>
      <c r="B984" s="79"/>
      <c r="C984" s="63"/>
      <c r="D984" s="63"/>
      <c r="E984" s="63"/>
      <c r="F984" s="63"/>
      <c r="G984" s="84"/>
      <c r="H984" s="63"/>
      <c r="J984" s="63"/>
      <c r="K984" s="63"/>
      <c r="L984" s="63"/>
      <c r="M984" s="63"/>
      <c r="N984" s="63"/>
      <c r="O984" s="63"/>
      <c r="P984" s="63"/>
      <c r="Q984" s="63"/>
      <c r="R984" s="63"/>
      <c r="S984" s="63"/>
      <c r="T984" s="63"/>
      <c r="U984" s="63"/>
      <c r="V984" s="63"/>
      <c r="W984" s="63"/>
      <c r="X984" s="63"/>
      <c r="Y984" s="63"/>
      <c r="Z984" s="63"/>
      <c r="AA984" s="72"/>
      <c r="AB984" s="72"/>
      <c r="AC984" s="72"/>
      <c r="AD984" s="72"/>
      <c r="AE984" s="72"/>
      <c r="AF984" s="72"/>
      <c r="AG984" s="72"/>
      <c r="AH984" s="72"/>
      <c r="AI984" s="72"/>
      <c r="AJ984" s="72"/>
      <c r="AK984" s="72"/>
      <c r="AL984" s="72"/>
      <c r="AM984" s="72"/>
      <c r="AN984" s="72"/>
    </row>
    <row r="985" spans="1:40" ht="13">
      <c r="A985" s="79"/>
      <c r="B985" s="79"/>
      <c r="C985" s="63"/>
      <c r="D985" s="63"/>
      <c r="E985" s="63"/>
      <c r="F985" s="63"/>
      <c r="G985" s="84"/>
      <c r="H985" s="63"/>
      <c r="J985" s="63"/>
      <c r="K985" s="63"/>
      <c r="L985" s="63"/>
      <c r="M985" s="63"/>
      <c r="N985" s="63"/>
      <c r="O985" s="63"/>
      <c r="P985" s="63"/>
      <c r="Q985" s="63"/>
      <c r="R985" s="63"/>
      <c r="S985" s="63"/>
      <c r="T985" s="63"/>
      <c r="U985" s="63"/>
      <c r="V985" s="63"/>
      <c r="W985" s="63"/>
      <c r="X985" s="63"/>
      <c r="Y985" s="63"/>
      <c r="Z985" s="63"/>
      <c r="AA985" s="72"/>
      <c r="AB985" s="72"/>
      <c r="AC985" s="72"/>
      <c r="AD985" s="72"/>
      <c r="AE985" s="72"/>
      <c r="AF985" s="72"/>
      <c r="AG985" s="72"/>
      <c r="AH985" s="72"/>
      <c r="AI985" s="72"/>
      <c r="AJ985" s="72"/>
      <c r="AK985" s="72"/>
      <c r="AL985" s="72"/>
      <c r="AM985" s="72"/>
      <c r="AN985" s="72"/>
    </row>
    <row r="986" spans="1:40" ht="13">
      <c r="A986" s="79"/>
      <c r="B986" s="79"/>
      <c r="C986" s="63"/>
      <c r="D986" s="63"/>
      <c r="E986" s="63"/>
      <c r="F986" s="63"/>
      <c r="G986" s="84"/>
      <c r="H986" s="63"/>
      <c r="J986" s="63"/>
      <c r="K986" s="63"/>
      <c r="L986" s="63"/>
      <c r="M986" s="63"/>
      <c r="N986" s="63"/>
      <c r="O986" s="63"/>
      <c r="P986" s="63"/>
      <c r="Q986" s="63"/>
      <c r="R986" s="63"/>
      <c r="S986" s="63"/>
      <c r="T986" s="63"/>
      <c r="U986" s="63"/>
      <c r="V986" s="63"/>
      <c r="W986" s="63"/>
      <c r="X986" s="63"/>
      <c r="Y986" s="63"/>
      <c r="Z986" s="63"/>
      <c r="AA986" s="72"/>
      <c r="AB986" s="72"/>
      <c r="AC986" s="72"/>
      <c r="AD986" s="72"/>
      <c r="AE986" s="72"/>
      <c r="AF986" s="72"/>
      <c r="AG986" s="72"/>
      <c r="AH986" s="72"/>
      <c r="AI986" s="72"/>
      <c r="AJ986" s="72"/>
      <c r="AK986" s="72"/>
      <c r="AL986" s="72"/>
      <c r="AM986" s="72"/>
      <c r="AN986" s="72"/>
    </row>
    <row r="987" spans="1:40" ht="13">
      <c r="A987" s="79"/>
      <c r="B987" s="79"/>
      <c r="C987" s="63"/>
      <c r="D987" s="63"/>
      <c r="E987" s="63"/>
      <c r="F987" s="63"/>
      <c r="G987" s="84"/>
      <c r="H987" s="63"/>
      <c r="J987" s="63"/>
      <c r="K987" s="63"/>
      <c r="L987" s="63"/>
      <c r="M987" s="63"/>
      <c r="N987" s="63"/>
      <c r="O987" s="63"/>
      <c r="P987" s="63"/>
      <c r="Q987" s="63"/>
      <c r="R987" s="63"/>
      <c r="S987" s="63"/>
      <c r="T987" s="63"/>
      <c r="U987" s="63"/>
      <c r="V987" s="63"/>
      <c r="W987" s="63"/>
      <c r="X987" s="63"/>
      <c r="Y987" s="63"/>
      <c r="Z987" s="63"/>
      <c r="AA987" s="72"/>
      <c r="AB987" s="72"/>
      <c r="AC987" s="72"/>
      <c r="AD987" s="72"/>
      <c r="AE987" s="72"/>
      <c r="AF987" s="72"/>
      <c r="AG987" s="72"/>
      <c r="AH987" s="72"/>
      <c r="AI987" s="72"/>
      <c r="AJ987" s="72"/>
      <c r="AK987" s="72"/>
      <c r="AL987" s="72"/>
      <c r="AM987" s="72"/>
      <c r="AN987" s="72"/>
    </row>
    <row r="988" spans="1:40" ht="13">
      <c r="A988" s="79"/>
      <c r="B988" s="79"/>
      <c r="C988" s="63"/>
      <c r="D988" s="63"/>
      <c r="E988" s="63"/>
      <c r="F988" s="63"/>
      <c r="G988" s="84"/>
      <c r="H988" s="63"/>
      <c r="J988" s="63"/>
      <c r="K988" s="63"/>
      <c r="L988" s="63"/>
      <c r="M988" s="63"/>
      <c r="N988" s="63"/>
      <c r="O988" s="63"/>
      <c r="P988" s="63"/>
      <c r="Q988" s="63"/>
      <c r="R988" s="63"/>
      <c r="S988" s="63"/>
      <c r="T988" s="63"/>
      <c r="U988" s="63"/>
      <c r="V988" s="63"/>
      <c r="W988" s="63"/>
      <c r="X988" s="63"/>
      <c r="Y988" s="63"/>
      <c r="Z988" s="63"/>
      <c r="AA988" s="72"/>
      <c r="AB988" s="72"/>
      <c r="AC988" s="72"/>
      <c r="AD988" s="72"/>
      <c r="AE988" s="72"/>
      <c r="AF988" s="72"/>
      <c r="AG988" s="72"/>
      <c r="AH988" s="72"/>
      <c r="AI988" s="72"/>
      <c r="AJ988" s="72"/>
      <c r="AK988" s="72"/>
      <c r="AL988" s="72"/>
      <c r="AM988" s="72"/>
      <c r="AN988" s="72"/>
    </row>
    <row r="989" spans="1:40" ht="13">
      <c r="A989" s="79"/>
      <c r="B989" s="79"/>
      <c r="C989" s="63"/>
      <c r="D989" s="63"/>
      <c r="E989" s="63"/>
      <c r="F989" s="63"/>
      <c r="G989" s="84"/>
      <c r="H989" s="63"/>
      <c r="J989" s="63"/>
      <c r="K989" s="63"/>
      <c r="L989" s="63"/>
      <c r="M989" s="63"/>
      <c r="N989" s="63"/>
      <c r="O989" s="63"/>
      <c r="P989" s="63"/>
      <c r="Q989" s="63"/>
      <c r="R989" s="63"/>
      <c r="S989" s="63"/>
      <c r="T989" s="63"/>
      <c r="U989" s="63"/>
      <c r="V989" s="63"/>
      <c r="W989" s="63"/>
      <c r="X989" s="63"/>
      <c r="Y989" s="63"/>
      <c r="Z989" s="63"/>
      <c r="AA989" s="72"/>
      <c r="AB989" s="72"/>
      <c r="AC989" s="72"/>
      <c r="AD989" s="72"/>
      <c r="AE989" s="72"/>
      <c r="AF989" s="72"/>
      <c r="AG989" s="72"/>
      <c r="AH989" s="72"/>
      <c r="AI989" s="72"/>
      <c r="AJ989" s="72"/>
      <c r="AK989" s="72"/>
      <c r="AL989" s="72"/>
      <c r="AM989" s="72"/>
      <c r="AN989" s="72"/>
    </row>
    <row r="990" spans="1:40" ht="13">
      <c r="A990" s="79"/>
      <c r="B990" s="79"/>
      <c r="C990" s="63"/>
      <c r="D990" s="63"/>
      <c r="E990" s="63"/>
      <c r="F990" s="63"/>
      <c r="G990" s="84"/>
      <c r="H990" s="63"/>
      <c r="J990" s="63"/>
      <c r="K990" s="63"/>
      <c r="L990" s="63"/>
      <c r="M990" s="63"/>
      <c r="N990" s="63"/>
      <c r="O990" s="63"/>
      <c r="P990" s="63"/>
      <c r="Q990" s="63"/>
      <c r="R990" s="63"/>
      <c r="S990" s="63"/>
      <c r="T990" s="63"/>
      <c r="U990" s="63"/>
      <c r="V990" s="63"/>
      <c r="W990" s="63"/>
      <c r="X990" s="63"/>
      <c r="Y990" s="63"/>
      <c r="Z990" s="63"/>
      <c r="AA990" s="72"/>
      <c r="AB990" s="72"/>
      <c r="AC990" s="72"/>
      <c r="AD990" s="72"/>
      <c r="AE990" s="72"/>
      <c r="AF990" s="72"/>
      <c r="AG990" s="72"/>
      <c r="AH990" s="72"/>
      <c r="AI990" s="72"/>
      <c r="AJ990" s="72"/>
      <c r="AK990" s="72"/>
      <c r="AL990" s="72"/>
      <c r="AM990" s="72"/>
      <c r="AN990" s="72"/>
    </row>
    <row r="991" spans="1:40" ht="13">
      <c r="A991" s="79"/>
      <c r="B991" s="79"/>
      <c r="C991" s="63"/>
      <c r="D991" s="63"/>
      <c r="E991" s="63"/>
      <c r="F991" s="63"/>
      <c r="G991" s="84"/>
      <c r="H991" s="63"/>
      <c r="J991" s="63"/>
      <c r="K991" s="63"/>
      <c r="L991" s="63"/>
      <c r="M991" s="63"/>
      <c r="N991" s="63"/>
      <c r="O991" s="63"/>
      <c r="P991" s="63"/>
      <c r="Q991" s="63"/>
      <c r="R991" s="63"/>
      <c r="S991" s="63"/>
      <c r="T991" s="63"/>
      <c r="U991" s="63"/>
      <c r="V991" s="63"/>
      <c r="W991" s="63"/>
      <c r="X991" s="63"/>
      <c r="Y991" s="63"/>
      <c r="Z991" s="63"/>
      <c r="AA991" s="72"/>
      <c r="AB991" s="72"/>
      <c r="AC991" s="72"/>
      <c r="AD991" s="72"/>
      <c r="AE991" s="72"/>
      <c r="AF991" s="72"/>
      <c r="AG991" s="72"/>
      <c r="AH991" s="72"/>
      <c r="AI991" s="72"/>
      <c r="AJ991" s="72"/>
      <c r="AK991" s="72"/>
      <c r="AL991" s="72"/>
      <c r="AM991" s="72"/>
      <c r="AN991" s="72"/>
    </row>
    <row r="992" spans="1:40" ht="13">
      <c r="A992" s="79"/>
      <c r="B992" s="79"/>
      <c r="C992" s="63"/>
      <c r="D992" s="63"/>
      <c r="E992" s="63"/>
      <c r="F992" s="63"/>
      <c r="G992" s="84"/>
      <c r="H992" s="63"/>
      <c r="J992" s="63"/>
      <c r="K992" s="63"/>
      <c r="L992" s="63"/>
      <c r="M992" s="63"/>
      <c r="N992" s="63"/>
      <c r="O992" s="63"/>
      <c r="P992" s="63"/>
      <c r="Q992" s="63"/>
      <c r="R992" s="63"/>
      <c r="S992" s="63"/>
      <c r="T992" s="63"/>
      <c r="U992" s="63"/>
      <c r="V992" s="63"/>
      <c r="W992" s="63"/>
      <c r="X992" s="63"/>
      <c r="Y992" s="63"/>
      <c r="Z992" s="63"/>
      <c r="AA992" s="72"/>
      <c r="AB992" s="72"/>
      <c r="AC992" s="72"/>
      <c r="AD992" s="72"/>
      <c r="AE992" s="72"/>
      <c r="AF992" s="72"/>
      <c r="AG992" s="72"/>
      <c r="AH992" s="72"/>
      <c r="AI992" s="72"/>
      <c r="AJ992" s="72"/>
      <c r="AK992" s="72"/>
      <c r="AL992" s="72"/>
      <c r="AM992" s="72"/>
      <c r="AN992" s="72"/>
    </row>
    <row r="993" spans="1:40" ht="13">
      <c r="A993" s="79"/>
      <c r="B993" s="79"/>
      <c r="C993" s="63"/>
      <c r="D993" s="63"/>
      <c r="E993" s="63"/>
      <c r="F993" s="63"/>
      <c r="G993" s="84"/>
      <c r="H993" s="63"/>
      <c r="J993" s="63"/>
      <c r="K993" s="63"/>
      <c r="L993" s="63"/>
      <c r="M993" s="63"/>
      <c r="N993" s="63"/>
      <c r="O993" s="63"/>
      <c r="P993" s="63"/>
      <c r="Q993" s="63"/>
      <c r="R993" s="63"/>
      <c r="S993" s="63"/>
      <c r="T993" s="63"/>
      <c r="U993" s="63"/>
      <c r="V993" s="63"/>
      <c r="W993" s="63"/>
      <c r="X993" s="63"/>
      <c r="Y993" s="63"/>
      <c r="Z993" s="63"/>
      <c r="AA993" s="72"/>
      <c r="AB993" s="72"/>
      <c r="AC993" s="72"/>
      <c r="AD993" s="72"/>
      <c r="AE993" s="72"/>
      <c r="AF993" s="72"/>
      <c r="AG993" s="72"/>
      <c r="AH993" s="72"/>
      <c r="AI993" s="72"/>
      <c r="AJ993" s="72"/>
      <c r="AK993" s="72"/>
      <c r="AL993" s="72"/>
      <c r="AM993" s="72"/>
      <c r="AN993" s="72"/>
    </row>
    <row r="994" spans="1:40" ht="13">
      <c r="A994" s="79"/>
      <c r="B994" s="79"/>
      <c r="C994" s="63"/>
      <c r="D994" s="63"/>
      <c r="E994" s="63"/>
      <c r="F994" s="63"/>
      <c r="G994" s="84"/>
      <c r="H994" s="63"/>
      <c r="J994" s="63"/>
      <c r="K994" s="63"/>
      <c r="L994" s="63"/>
      <c r="M994" s="63"/>
      <c r="N994" s="63"/>
      <c r="O994" s="63"/>
      <c r="P994" s="63"/>
      <c r="Q994" s="63"/>
      <c r="R994" s="63"/>
      <c r="S994" s="63"/>
      <c r="T994" s="63"/>
      <c r="U994" s="63"/>
      <c r="V994" s="63"/>
      <c r="W994" s="63"/>
      <c r="X994" s="63"/>
      <c r="Y994" s="63"/>
      <c r="Z994" s="63"/>
      <c r="AA994" s="72"/>
      <c r="AB994" s="72"/>
      <c r="AC994" s="72"/>
      <c r="AD994" s="72"/>
      <c r="AE994" s="72"/>
      <c r="AF994" s="72"/>
      <c r="AG994" s="72"/>
      <c r="AH994" s="72"/>
      <c r="AI994" s="72"/>
      <c r="AJ994" s="72"/>
      <c r="AK994" s="72"/>
      <c r="AL994" s="72"/>
      <c r="AM994" s="72"/>
      <c r="AN994" s="72"/>
    </row>
    <row r="995" spans="1:40" ht="13">
      <c r="A995" s="79"/>
      <c r="B995" s="79"/>
      <c r="C995" s="63"/>
      <c r="D995" s="63"/>
      <c r="E995" s="63"/>
      <c r="F995" s="63"/>
      <c r="G995" s="84"/>
      <c r="H995" s="63"/>
      <c r="J995" s="63"/>
      <c r="K995" s="63"/>
      <c r="L995" s="63"/>
      <c r="M995" s="63"/>
      <c r="N995" s="63"/>
      <c r="O995" s="63"/>
      <c r="P995" s="63"/>
      <c r="Q995" s="63"/>
      <c r="R995" s="63"/>
      <c r="S995" s="63"/>
      <c r="T995" s="63"/>
      <c r="U995" s="63"/>
      <c r="V995" s="63"/>
      <c r="W995" s="63"/>
      <c r="X995" s="63"/>
      <c r="Y995" s="63"/>
      <c r="Z995" s="63"/>
      <c r="AA995" s="72"/>
      <c r="AB995" s="72"/>
      <c r="AC995" s="72"/>
      <c r="AD995" s="72"/>
      <c r="AE995" s="72"/>
      <c r="AF995" s="72"/>
      <c r="AG995" s="72"/>
      <c r="AH995" s="72"/>
      <c r="AI995" s="72"/>
      <c r="AJ995" s="72"/>
      <c r="AK995" s="72"/>
      <c r="AL995" s="72"/>
      <c r="AM995" s="72"/>
      <c r="AN995" s="72"/>
    </row>
    <row r="996" spans="1:40" ht="13">
      <c r="A996" s="79"/>
      <c r="B996" s="79"/>
      <c r="C996" s="63"/>
      <c r="D996" s="63"/>
      <c r="E996" s="63"/>
      <c r="F996" s="63"/>
      <c r="G996" s="84"/>
      <c r="H996" s="63"/>
      <c r="J996" s="63"/>
      <c r="K996" s="63"/>
      <c r="L996" s="63"/>
      <c r="M996" s="63"/>
      <c r="N996" s="63"/>
      <c r="O996" s="63"/>
      <c r="P996" s="63"/>
      <c r="Q996" s="63"/>
      <c r="R996" s="63"/>
      <c r="S996" s="63"/>
      <c r="T996" s="63"/>
      <c r="U996" s="63"/>
      <c r="V996" s="63"/>
      <c r="W996" s="63"/>
      <c r="X996" s="63"/>
      <c r="Y996" s="63"/>
      <c r="Z996" s="63"/>
      <c r="AA996" s="72"/>
      <c r="AB996" s="72"/>
      <c r="AC996" s="72"/>
      <c r="AD996" s="72"/>
      <c r="AE996" s="72"/>
      <c r="AF996" s="72"/>
      <c r="AG996" s="72"/>
      <c r="AH996" s="72"/>
      <c r="AI996" s="72"/>
      <c r="AJ996" s="72"/>
      <c r="AK996" s="72"/>
      <c r="AL996" s="72"/>
      <c r="AM996" s="72"/>
      <c r="AN996" s="72"/>
    </row>
    <row r="997" spans="1:40" ht="13">
      <c r="A997" s="79"/>
      <c r="B997" s="79"/>
      <c r="C997" s="63"/>
      <c r="D997" s="63"/>
      <c r="E997" s="63"/>
      <c r="F997" s="63"/>
      <c r="G997" s="84"/>
      <c r="H997" s="63"/>
      <c r="J997" s="63"/>
      <c r="K997" s="63"/>
      <c r="L997" s="63"/>
      <c r="M997" s="63"/>
      <c r="N997" s="63"/>
      <c r="O997" s="63"/>
      <c r="P997" s="63"/>
      <c r="Q997" s="63"/>
      <c r="R997" s="63"/>
      <c r="S997" s="63"/>
      <c r="T997" s="63"/>
      <c r="U997" s="63"/>
      <c r="V997" s="63"/>
      <c r="W997" s="63"/>
      <c r="X997" s="63"/>
      <c r="Y997" s="63"/>
      <c r="Z997" s="63"/>
      <c r="AA997" s="72"/>
      <c r="AB997" s="72"/>
      <c r="AC997" s="72"/>
      <c r="AD997" s="72"/>
      <c r="AE997" s="72"/>
      <c r="AF997" s="72"/>
      <c r="AG997" s="72"/>
      <c r="AH997" s="72"/>
      <c r="AI997" s="72"/>
      <c r="AJ997" s="72"/>
      <c r="AK997" s="72"/>
      <c r="AL997" s="72"/>
      <c r="AM997" s="72"/>
      <c r="AN997" s="72"/>
    </row>
    <row r="998" spans="1:40" ht="13">
      <c r="A998" s="79"/>
      <c r="B998" s="79"/>
      <c r="C998" s="63"/>
      <c r="D998" s="63"/>
      <c r="E998" s="63"/>
      <c r="F998" s="63"/>
      <c r="G998" s="84"/>
      <c r="H998" s="63"/>
      <c r="J998" s="63"/>
      <c r="K998" s="63"/>
      <c r="L998" s="63"/>
      <c r="M998" s="63"/>
      <c r="N998" s="63"/>
      <c r="O998" s="63"/>
      <c r="P998" s="63"/>
      <c r="Q998" s="63"/>
      <c r="R998" s="63"/>
      <c r="S998" s="63"/>
      <c r="T998" s="63"/>
      <c r="U998" s="63"/>
      <c r="V998" s="63"/>
      <c r="W998" s="63"/>
      <c r="X998" s="63"/>
      <c r="Y998" s="63"/>
      <c r="Z998" s="63"/>
      <c r="AA998" s="72"/>
      <c r="AB998" s="72"/>
      <c r="AC998" s="72"/>
      <c r="AD998" s="72"/>
      <c r="AE998" s="72"/>
      <c r="AF998" s="72"/>
      <c r="AG998" s="72"/>
      <c r="AH998" s="72"/>
      <c r="AI998" s="72"/>
      <c r="AJ998" s="72"/>
      <c r="AK998" s="72"/>
      <c r="AL998" s="72"/>
      <c r="AM998" s="72"/>
      <c r="AN998" s="72"/>
    </row>
    <row r="999" spans="1:40" ht="13">
      <c r="A999" s="79"/>
      <c r="B999" s="79"/>
      <c r="C999" s="63"/>
      <c r="D999" s="63"/>
      <c r="E999" s="63"/>
      <c r="F999" s="63"/>
      <c r="G999" s="84"/>
      <c r="H999" s="63"/>
      <c r="J999" s="63"/>
      <c r="K999" s="63"/>
      <c r="L999" s="63"/>
      <c r="M999" s="63"/>
      <c r="N999" s="63"/>
      <c r="O999" s="63"/>
      <c r="P999" s="63"/>
      <c r="Q999" s="63"/>
      <c r="R999" s="63"/>
      <c r="S999" s="63"/>
      <c r="T999" s="63"/>
      <c r="U999" s="63"/>
      <c r="V999" s="63"/>
      <c r="W999" s="63"/>
      <c r="X999" s="63"/>
      <c r="Y999" s="63"/>
      <c r="Z999" s="63"/>
      <c r="AA999" s="72"/>
      <c r="AB999" s="72"/>
      <c r="AC999" s="72"/>
      <c r="AD999" s="72"/>
      <c r="AE999" s="72"/>
      <c r="AF999" s="72"/>
      <c r="AG999" s="72"/>
      <c r="AH999" s="72"/>
      <c r="AI999" s="72"/>
      <c r="AJ999" s="72"/>
      <c r="AK999" s="72"/>
      <c r="AL999" s="72"/>
      <c r="AM999" s="72"/>
      <c r="AN999" s="72"/>
    </row>
    <row r="1000" spans="1:40" ht="13">
      <c r="A1000" s="79"/>
      <c r="B1000" s="79"/>
      <c r="C1000" s="63"/>
      <c r="D1000" s="63"/>
      <c r="E1000" s="63"/>
      <c r="F1000" s="63"/>
      <c r="G1000" s="84"/>
      <c r="H1000" s="63"/>
      <c r="J1000" s="63"/>
      <c r="K1000" s="63"/>
      <c r="L1000" s="63"/>
      <c r="M1000" s="63"/>
      <c r="N1000" s="63"/>
      <c r="O1000" s="63"/>
      <c r="P1000" s="63"/>
      <c r="Q1000" s="63"/>
      <c r="R1000" s="63"/>
      <c r="S1000" s="63"/>
      <c r="T1000" s="63"/>
      <c r="U1000" s="63"/>
      <c r="V1000" s="63"/>
      <c r="W1000" s="63"/>
      <c r="X1000" s="63"/>
      <c r="Y1000" s="63"/>
      <c r="Z1000" s="63"/>
      <c r="AA1000" s="72"/>
      <c r="AB1000" s="72"/>
      <c r="AC1000" s="72"/>
      <c r="AD1000" s="72"/>
      <c r="AE1000" s="72"/>
      <c r="AF1000" s="72"/>
      <c r="AG1000" s="72"/>
      <c r="AH1000" s="72"/>
      <c r="AI1000" s="72"/>
      <c r="AJ1000" s="72"/>
      <c r="AK1000" s="72"/>
      <c r="AL1000" s="72"/>
      <c r="AM1000" s="72"/>
      <c r="AN1000" s="72"/>
    </row>
    <row r="1001" spans="1:40" ht="13">
      <c r="A1001" s="79"/>
      <c r="B1001" s="79"/>
      <c r="C1001" s="63"/>
      <c r="D1001" s="63"/>
      <c r="E1001" s="63"/>
      <c r="F1001" s="63"/>
      <c r="G1001" s="84"/>
      <c r="H1001" s="63"/>
      <c r="J1001" s="63"/>
      <c r="K1001" s="63"/>
      <c r="L1001" s="63"/>
      <c r="M1001" s="63"/>
      <c r="N1001" s="63"/>
      <c r="O1001" s="63"/>
      <c r="P1001" s="63"/>
      <c r="Q1001" s="63"/>
      <c r="R1001" s="63"/>
      <c r="S1001" s="63"/>
      <c r="T1001" s="63"/>
      <c r="U1001" s="63"/>
      <c r="V1001" s="63"/>
      <c r="W1001" s="63"/>
      <c r="X1001" s="63"/>
      <c r="Y1001" s="63"/>
      <c r="Z1001" s="63"/>
      <c r="AA1001" s="72"/>
      <c r="AB1001" s="72"/>
      <c r="AC1001" s="72"/>
      <c r="AD1001" s="72"/>
      <c r="AE1001" s="72"/>
      <c r="AF1001" s="72"/>
      <c r="AG1001" s="72"/>
      <c r="AH1001" s="72"/>
      <c r="AI1001" s="72"/>
      <c r="AJ1001" s="72"/>
      <c r="AK1001" s="72"/>
      <c r="AL1001" s="72"/>
      <c r="AM1001" s="72"/>
      <c r="AN1001" s="72"/>
    </row>
    <row r="1002" spans="1:40" ht="13">
      <c r="A1002" s="79"/>
      <c r="B1002" s="79"/>
      <c r="C1002" s="63"/>
      <c r="D1002" s="63"/>
      <c r="E1002" s="63"/>
      <c r="F1002" s="63"/>
      <c r="G1002" s="84"/>
      <c r="H1002" s="63"/>
      <c r="J1002" s="63"/>
      <c r="K1002" s="63"/>
      <c r="L1002" s="63"/>
      <c r="M1002" s="63"/>
      <c r="N1002" s="63"/>
      <c r="O1002" s="63"/>
      <c r="P1002" s="63"/>
      <c r="Q1002" s="63"/>
      <c r="R1002" s="63"/>
      <c r="S1002" s="63"/>
      <c r="T1002" s="63"/>
      <c r="U1002" s="63"/>
      <c r="V1002" s="63"/>
      <c r="W1002" s="63"/>
      <c r="X1002" s="63"/>
      <c r="Y1002" s="63"/>
      <c r="Z1002" s="63"/>
      <c r="AA1002" s="72"/>
      <c r="AB1002" s="72"/>
      <c r="AC1002" s="72"/>
      <c r="AD1002" s="72"/>
      <c r="AE1002" s="72"/>
      <c r="AF1002" s="72"/>
      <c r="AG1002" s="72"/>
      <c r="AH1002" s="72"/>
      <c r="AI1002" s="72"/>
      <c r="AJ1002" s="72"/>
      <c r="AK1002" s="72"/>
      <c r="AL1002" s="72"/>
      <c r="AM1002" s="72"/>
      <c r="AN1002" s="72"/>
    </row>
    <row r="1003" spans="1:40" ht="13">
      <c r="A1003" s="79"/>
      <c r="B1003" s="79"/>
      <c r="C1003" s="63"/>
      <c r="D1003" s="63"/>
      <c r="E1003" s="63"/>
      <c r="F1003" s="63"/>
      <c r="G1003" s="84"/>
      <c r="H1003" s="63"/>
      <c r="J1003" s="63"/>
      <c r="K1003" s="63"/>
      <c r="L1003" s="63"/>
      <c r="M1003" s="63"/>
      <c r="N1003" s="63"/>
      <c r="O1003" s="63"/>
      <c r="P1003" s="63"/>
      <c r="Q1003" s="63"/>
      <c r="R1003" s="63"/>
      <c r="S1003" s="63"/>
      <c r="T1003" s="63"/>
      <c r="U1003" s="63"/>
      <c r="V1003" s="63"/>
      <c r="W1003" s="63"/>
      <c r="X1003" s="63"/>
      <c r="Y1003" s="63"/>
      <c r="Z1003" s="63"/>
      <c r="AA1003" s="72"/>
      <c r="AB1003" s="72"/>
      <c r="AC1003" s="72"/>
      <c r="AD1003" s="72"/>
      <c r="AE1003" s="72"/>
      <c r="AF1003" s="72"/>
      <c r="AG1003" s="72"/>
      <c r="AH1003" s="72"/>
      <c r="AI1003" s="72"/>
      <c r="AJ1003" s="72"/>
      <c r="AK1003" s="72"/>
      <c r="AL1003" s="72"/>
      <c r="AM1003" s="72"/>
      <c r="AN1003" s="72"/>
    </row>
    <row r="1004" spans="1:40" ht="13">
      <c r="A1004" s="79"/>
      <c r="B1004" s="79"/>
      <c r="C1004" s="63"/>
      <c r="D1004" s="63"/>
      <c r="E1004" s="63"/>
      <c r="F1004" s="63"/>
      <c r="G1004" s="84"/>
      <c r="H1004" s="63"/>
      <c r="J1004" s="63"/>
      <c r="K1004" s="63"/>
      <c r="L1004" s="63"/>
      <c r="M1004" s="63"/>
      <c r="N1004" s="63"/>
      <c r="O1004" s="63"/>
      <c r="P1004" s="63"/>
      <c r="Q1004" s="63"/>
      <c r="R1004" s="63"/>
      <c r="S1004" s="63"/>
      <c r="T1004" s="63"/>
      <c r="U1004" s="63"/>
      <c r="V1004" s="63"/>
      <c r="W1004" s="63"/>
      <c r="X1004" s="63"/>
      <c r="Y1004" s="63"/>
      <c r="Z1004" s="63"/>
      <c r="AA1004" s="72"/>
      <c r="AB1004" s="72"/>
      <c r="AC1004" s="72"/>
      <c r="AD1004" s="72"/>
      <c r="AE1004" s="72"/>
      <c r="AF1004" s="72"/>
      <c r="AG1004" s="72"/>
      <c r="AH1004" s="72"/>
      <c r="AI1004" s="72"/>
      <c r="AJ1004" s="72"/>
      <c r="AK1004" s="72"/>
      <c r="AL1004" s="72"/>
      <c r="AM1004" s="72"/>
      <c r="AN1004" s="72"/>
    </row>
    <row r="1005" spans="1:40" ht="13">
      <c r="A1005" s="79"/>
      <c r="B1005" s="79"/>
      <c r="C1005" s="63"/>
      <c r="D1005" s="63"/>
      <c r="E1005" s="63"/>
      <c r="F1005" s="63"/>
      <c r="G1005" s="84"/>
      <c r="H1005" s="63"/>
      <c r="J1005" s="63"/>
      <c r="K1005" s="63"/>
      <c r="L1005" s="63"/>
      <c r="M1005" s="63"/>
      <c r="N1005" s="63"/>
      <c r="O1005" s="63"/>
      <c r="P1005" s="63"/>
      <c r="Q1005" s="63"/>
      <c r="R1005" s="63"/>
      <c r="S1005" s="63"/>
      <c r="T1005" s="63"/>
      <c r="U1005" s="63"/>
      <c r="V1005" s="63"/>
      <c r="W1005" s="63"/>
      <c r="X1005" s="63"/>
      <c r="Y1005" s="63"/>
      <c r="Z1005" s="63"/>
      <c r="AA1005" s="72"/>
      <c r="AB1005" s="72"/>
      <c r="AC1005" s="72"/>
      <c r="AD1005" s="72"/>
      <c r="AE1005" s="72"/>
      <c r="AF1005" s="72"/>
      <c r="AG1005" s="72"/>
      <c r="AH1005" s="72"/>
      <c r="AI1005" s="72"/>
      <c r="AJ1005" s="72"/>
      <c r="AK1005" s="72"/>
      <c r="AL1005" s="72"/>
      <c r="AM1005" s="72"/>
      <c r="AN1005" s="72"/>
    </row>
    <row r="1006" spans="1:40" ht="13">
      <c r="A1006" s="79"/>
      <c r="B1006" s="79"/>
      <c r="C1006" s="63"/>
      <c r="D1006" s="63"/>
      <c r="E1006" s="63"/>
      <c r="F1006" s="63"/>
      <c r="G1006" s="84"/>
      <c r="H1006" s="63"/>
      <c r="J1006" s="63"/>
      <c r="K1006" s="63"/>
      <c r="L1006" s="63"/>
      <c r="M1006" s="63"/>
      <c r="N1006" s="63"/>
      <c r="O1006" s="63"/>
      <c r="P1006" s="63"/>
      <c r="Q1006" s="63"/>
      <c r="R1006" s="63"/>
      <c r="S1006" s="63"/>
      <c r="T1006" s="63"/>
      <c r="U1006" s="63"/>
      <c r="V1006" s="63"/>
      <c r="W1006" s="63"/>
      <c r="X1006" s="63"/>
      <c r="Y1006" s="63"/>
      <c r="Z1006" s="63"/>
      <c r="AA1006" s="72"/>
      <c r="AB1006" s="72"/>
      <c r="AC1006" s="72"/>
      <c r="AD1006" s="72"/>
      <c r="AE1006" s="72"/>
      <c r="AF1006" s="72"/>
      <c r="AG1006" s="72"/>
      <c r="AH1006" s="72"/>
      <c r="AI1006" s="72"/>
      <c r="AJ1006" s="72"/>
      <c r="AK1006" s="72"/>
      <c r="AL1006" s="72"/>
      <c r="AM1006" s="72"/>
      <c r="AN1006" s="72"/>
    </row>
    <row r="1007" spans="1:40" ht="13">
      <c r="A1007" s="79"/>
      <c r="B1007" s="79"/>
      <c r="C1007" s="63"/>
      <c r="D1007" s="63"/>
      <c r="E1007" s="63"/>
      <c r="F1007" s="63"/>
      <c r="G1007" s="84"/>
      <c r="H1007" s="63"/>
      <c r="J1007" s="63"/>
      <c r="K1007" s="63"/>
      <c r="L1007" s="63"/>
      <c r="M1007" s="63"/>
      <c r="N1007" s="63"/>
      <c r="O1007" s="63"/>
      <c r="P1007" s="63"/>
      <c r="Q1007" s="63"/>
      <c r="R1007" s="63"/>
      <c r="S1007" s="63"/>
      <c r="T1007" s="63"/>
      <c r="U1007" s="63"/>
      <c r="V1007" s="63"/>
      <c r="W1007" s="63"/>
      <c r="X1007" s="63"/>
      <c r="Y1007" s="63"/>
      <c r="Z1007" s="63"/>
      <c r="AA1007" s="72"/>
      <c r="AB1007" s="72"/>
      <c r="AC1007" s="72"/>
      <c r="AD1007" s="72"/>
      <c r="AE1007" s="72"/>
      <c r="AF1007" s="72"/>
      <c r="AG1007" s="72"/>
      <c r="AH1007" s="72"/>
      <c r="AI1007" s="72"/>
      <c r="AJ1007" s="72"/>
      <c r="AK1007" s="72"/>
      <c r="AL1007" s="72"/>
      <c r="AM1007" s="72"/>
      <c r="AN1007" s="72"/>
    </row>
    <row r="1008" spans="1:40" ht="13">
      <c r="A1008" s="79"/>
      <c r="B1008" s="79"/>
      <c r="C1008" s="63"/>
      <c r="D1008" s="63"/>
      <c r="E1008" s="63"/>
      <c r="F1008" s="63"/>
      <c r="G1008" s="84"/>
      <c r="H1008" s="63"/>
      <c r="J1008" s="63"/>
      <c r="K1008" s="63"/>
      <c r="L1008" s="63"/>
      <c r="M1008" s="63"/>
      <c r="N1008" s="63"/>
      <c r="O1008" s="63"/>
      <c r="P1008" s="63"/>
      <c r="Q1008" s="63"/>
      <c r="R1008" s="63"/>
      <c r="S1008" s="63"/>
      <c r="T1008" s="63"/>
      <c r="U1008" s="63"/>
      <c r="V1008" s="63"/>
      <c r="W1008" s="63"/>
      <c r="X1008" s="63"/>
      <c r="Y1008" s="63"/>
      <c r="Z1008" s="63"/>
      <c r="AA1008" s="72"/>
      <c r="AB1008" s="72"/>
      <c r="AC1008" s="72"/>
      <c r="AD1008" s="72"/>
      <c r="AE1008" s="72"/>
      <c r="AF1008" s="72"/>
      <c r="AG1008" s="72"/>
      <c r="AH1008" s="72"/>
      <c r="AI1008" s="72"/>
      <c r="AJ1008" s="72"/>
      <c r="AK1008" s="72"/>
      <c r="AL1008" s="72"/>
      <c r="AM1008" s="72"/>
      <c r="AN1008" s="72"/>
    </row>
    <row r="1009" spans="1:40" ht="13">
      <c r="A1009" s="79"/>
      <c r="B1009" s="79"/>
      <c r="C1009" s="63"/>
      <c r="D1009" s="63"/>
      <c r="E1009" s="63"/>
      <c r="F1009" s="63"/>
      <c r="G1009" s="84"/>
      <c r="H1009" s="63"/>
      <c r="J1009" s="63"/>
      <c r="K1009" s="63"/>
      <c r="L1009" s="63"/>
      <c r="M1009" s="63"/>
      <c r="N1009" s="63"/>
      <c r="O1009" s="63"/>
      <c r="P1009" s="63"/>
      <c r="Q1009" s="63"/>
      <c r="R1009" s="63"/>
      <c r="S1009" s="63"/>
      <c r="T1009" s="63"/>
      <c r="U1009" s="63"/>
      <c r="V1009" s="63"/>
      <c r="W1009" s="63"/>
      <c r="X1009" s="63"/>
      <c r="Y1009" s="63"/>
      <c r="Z1009" s="63"/>
      <c r="AA1009" s="72"/>
      <c r="AB1009" s="72"/>
      <c r="AC1009" s="72"/>
      <c r="AD1009" s="72"/>
      <c r="AE1009" s="72"/>
      <c r="AF1009" s="72"/>
      <c r="AG1009" s="72"/>
      <c r="AH1009" s="72"/>
      <c r="AI1009" s="72"/>
      <c r="AJ1009" s="72"/>
      <c r="AK1009" s="72"/>
      <c r="AL1009" s="72"/>
      <c r="AM1009" s="72"/>
      <c r="AN1009" s="72"/>
    </row>
    <row r="1010" spans="1:40" ht="13">
      <c r="A1010" s="79"/>
      <c r="B1010" s="79"/>
      <c r="C1010" s="63"/>
      <c r="D1010" s="63"/>
      <c r="E1010" s="63"/>
      <c r="F1010" s="63"/>
      <c r="G1010" s="84"/>
      <c r="H1010" s="63"/>
      <c r="J1010" s="63"/>
      <c r="K1010" s="63"/>
      <c r="L1010" s="63"/>
      <c r="M1010" s="63"/>
      <c r="N1010" s="63"/>
      <c r="O1010" s="63"/>
      <c r="P1010" s="63"/>
      <c r="Q1010" s="63"/>
      <c r="R1010" s="63"/>
      <c r="S1010" s="63"/>
      <c r="T1010" s="63"/>
      <c r="U1010" s="63"/>
      <c r="V1010" s="63"/>
      <c r="W1010" s="63"/>
      <c r="X1010" s="63"/>
      <c r="Y1010" s="63"/>
      <c r="Z1010" s="63"/>
      <c r="AA1010" s="72"/>
      <c r="AB1010" s="72"/>
      <c r="AC1010" s="72"/>
      <c r="AD1010" s="72"/>
      <c r="AE1010" s="72"/>
      <c r="AF1010" s="72"/>
      <c r="AG1010" s="72"/>
      <c r="AH1010" s="72"/>
      <c r="AI1010" s="72"/>
      <c r="AJ1010" s="72"/>
      <c r="AK1010" s="72"/>
      <c r="AL1010" s="72"/>
      <c r="AM1010" s="72"/>
      <c r="AN1010" s="72"/>
    </row>
    <row r="1011" spans="1:40" ht="13">
      <c r="A1011" s="79"/>
      <c r="B1011" s="79"/>
      <c r="C1011" s="63"/>
      <c r="D1011" s="63"/>
      <c r="E1011" s="63"/>
      <c r="F1011" s="63"/>
      <c r="G1011" s="84"/>
      <c r="H1011" s="63"/>
      <c r="J1011" s="63"/>
      <c r="K1011" s="63"/>
      <c r="L1011" s="63"/>
      <c r="M1011" s="63"/>
      <c r="N1011" s="63"/>
      <c r="O1011" s="63"/>
      <c r="P1011" s="63"/>
      <c r="Q1011" s="63"/>
      <c r="R1011" s="63"/>
      <c r="S1011" s="63"/>
      <c r="T1011" s="63"/>
      <c r="U1011" s="63"/>
      <c r="V1011" s="63"/>
      <c r="W1011" s="63"/>
      <c r="X1011" s="63"/>
      <c r="Y1011" s="63"/>
      <c r="Z1011" s="63"/>
      <c r="AA1011" s="72"/>
      <c r="AB1011" s="72"/>
      <c r="AC1011" s="72"/>
      <c r="AD1011" s="72"/>
      <c r="AE1011" s="72"/>
      <c r="AF1011" s="72"/>
      <c r="AG1011" s="72"/>
      <c r="AH1011" s="72"/>
      <c r="AI1011" s="72"/>
      <c r="AJ1011" s="72"/>
      <c r="AK1011" s="72"/>
      <c r="AL1011" s="72"/>
      <c r="AM1011" s="72"/>
      <c r="AN1011" s="72"/>
    </row>
    <row r="1012" spans="1:40" ht="13">
      <c r="A1012" s="79"/>
      <c r="B1012" s="79"/>
      <c r="C1012" s="63"/>
      <c r="D1012" s="63"/>
      <c r="E1012" s="63"/>
      <c r="F1012" s="63"/>
      <c r="G1012" s="84"/>
      <c r="H1012" s="63"/>
      <c r="J1012" s="63"/>
      <c r="K1012" s="63"/>
      <c r="L1012" s="63"/>
      <c r="M1012" s="63"/>
      <c r="N1012" s="63"/>
      <c r="O1012" s="63"/>
      <c r="P1012" s="63"/>
      <c r="Q1012" s="63"/>
      <c r="R1012" s="63"/>
      <c r="S1012" s="63"/>
      <c r="T1012" s="63"/>
      <c r="U1012" s="63"/>
      <c r="V1012" s="63"/>
      <c r="W1012" s="63"/>
      <c r="X1012" s="63"/>
      <c r="Y1012" s="63"/>
      <c r="Z1012" s="63"/>
      <c r="AA1012" s="72"/>
      <c r="AB1012" s="72"/>
      <c r="AC1012" s="72"/>
      <c r="AD1012" s="72"/>
      <c r="AE1012" s="72"/>
      <c r="AF1012" s="72"/>
      <c r="AG1012" s="72"/>
      <c r="AH1012" s="72"/>
      <c r="AI1012" s="72"/>
      <c r="AJ1012" s="72"/>
      <c r="AK1012" s="72"/>
      <c r="AL1012" s="72"/>
      <c r="AM1012" s="72"/>
      <c r="AN1012" s="72"/>
    </row>
    <row r="1013" spans="1:40" ht="13">
      <c r="A1013" s="79"/>
      <c r="B1013" s="79"/>
      <c r="C1013" s="63"/>
      <c r="D1013" s="63"/>
      <c r="E1013" s="63"/>
      <c r="F1013" s="63"/>
      <c r="G1013" s="84"/>
      <c r="H1013" s="63"/>
      <c r="J1013" s="63"/>
      <c r="K1013" s="63"/>
      <c r="L1013" s="63"/>
      <c r="M1013" s="63"/>
      <c r="N1013" s="63"/>
      <c r="O1013" s="63"/>
      <c r="P1013" s="63"/>
      <c r="Q1013" s="63"/>
      <c r="R1013" s="63"/>
      <c r="S1013" s="63"/>
      <c r="T1013" s="63"/>
      <c r="U1013" s="63"/>
      <c r="V1013" s="63"/>
      <c r="W1013" s="63"/>
      <c r="X1013" s="63"/>
      <c r="Y1013" s="63"/>
      <c r="Z1013" s="63"/>
      <c r="AA1013" s="72"/>
      <c r="AB1013" s="72"/>
      <c r="AC1013" s="72"/>
      <c r="AD1013" s="72"/>
      <c r="AE1013" s="72"/>
      <c r="AF1013" s="72"/>
      <c r="AG1013" s="72"/>
      <c r="AH1013" s="72"/>
      <c r="AI1013" s="72"/>
      <c r="AJ1013" s="72"/>
      <c r="AK1013" s="72"/>
      <c r="AL1013" s="72"/>
      <c r="AM1013" s="72"/>
      <c r="AN1013" s="72"/>
    </row>
    <row r="1014" spans="1:40" ht="13">
      <c r="A1014" s="79"/>
      <c r="B1014" s="79"/>
      <c r="C1014" s="63"/>
      <c r="D1014" s="63"/>
      <c r="E1014" s="63"/>
      <c r="F1014" s="63"/>
      <c r="G1014" s="84"/>
      <c r="H1014" s="63"/>
      <c r="J1014" s="63"/>
      <c r="K1014" s="63"/>
      <c r="L1014" s="63"/>
      <c r="M1014" s="63"/>
      <c r="N1014" s="63"/>
      <c r="O1014" s="63"/>
      <c r="P1014" s="63"/>
      <c r="Q1014" s="63"/>
      <c r="R1014" s="63"/>
      <c r="S1014" s="63"/>
      <c r="T1014" s="63"/>
      <c r="U1014" s="63"/>
      <c r="V1014" s="63"/>
      <c r="W1014" s="63"/>
      <c r="X1014" s="63"/>
      <c r="Y1014" s="63"/>
      <c r="Z1014" s="63"/>
      <c r="AA1014" s="72"/>
      <c r="AB1014" s="72"/>
      <c r="AC1014" s="72"/>
      <c r="AD1014" s="72"/>
      <c r="AE1014" s="72"/>
      <c r="AF1014" s="72"/>
      <c r="AG1014" s="72"/>
      <c r="AH1014" s="72"/>
      <c r="AI1014" s="72"/>
      <c r="AJ1014" s="72"/>
      <c r="AK1014" s="72"/>
      <c r="AL1014" s="72"/>
      <c r="AM1014" s="72"/>
      <c r="AN1014" s="72"/>
    </row>
    <row r="1015" spans="1:40" ht="13">
      <c r="A1015" s="79"/>
      <c r="B1015" s="79"/>
      <c r="C1015" s="63"/>
      <c r="D1015" s="63"/>
      <c r="E1015" s="63"/>
      <c r="F1015" s="63"/>
      <c r="G1015" s="84"/>
      <c r="H1015" s="63"/>
      <c r="J1015" s="63"/>
      <c r="K1015" s="63"/>
      <c r="L1015" s="63"/>
      <c r="M1015" s="63"/>
      <c r="N1015" s="63"/>
      <c r="O1015" s="63"/>
      <c r="P1015" s="63"/>
      <c r="Q1015" s="63"/>
      <c r="R1015" s="63"/>
      <c r="S1015" s="63"/>
      <c r="T1015" s="63"/>
      <c r="U1015" s="63"/>
      <c r="V1015" s="63"/>
      <c r="W1015" s="63"/>
      <c r="X1015" s="63"/>
      <c r="Y1015" s="63"/>
      <c r="Z1015" s="63"/>
      <c r="AA1015" s="72"/>
      <c r="AB1015" s="72"/>
      <c r="AC1015" s="72"/>
      <c r="AD1015" s="72"/>
      <c r="AE1015" s="72"/>
      <c r="AF1015" s="72"/>
      <c r="AG1015" s="72"/>
      <c r="AH1015" s="72"/>
      <c r="AI1015" s="72"/>
      <c r="AJ1015" s="72"/>
      <c r="AK1015" s="72"/>
      <c r="AL1015" s="72"/>
      <c r="AM1015" s="72"/>
      <c r="AN1015" s="72"/>
    </row>
    <row r="1016" spans="1:40" ht="13">
      <c r="A1016" s="79"/>
      <c r="B1016" s="79"/>
      <c r="C1016" s="63"/>
      <c r="D1016" s="63"/>
      <c r="E1016" s="63"/>
      <c r="F1016" s="63"/>
      <c r="G1016" s="84"/>
      <c r="H1016" s="63"/>
      <c r="J1016" s="63"/>
      <c r="K1016" s="63"/>
      <c r="L1016" s="63"/>
      <c r="M1016" s="63"/>
      <c r="N1016" s="63"/>
      <c r="O1016" s="63"/>
      <c r="P1016" s="63"/>
      <c r="Q1016" s="63"/>
      <c r="R1016" s="63"/>
      <c r="S1016" s="63"/>
      <c r="T1016" s="63"/>
      <c r="U1016" s="63"/>
      <c r="V1016" s="63"/>
      <c r="W1016" s="63"/>
      <c r="X1016" s="63"/>
      <c r="Y1016" s="63"/>
      <c r="Z1016" s="63"/>
      <c r="AA1016" s="72"/>
      <c r="AB1016" s="72"/>
      <c r="AC1016" s="72"/>
      <c r="AD1016" s="72"/>
      <c r="AE1016" s="72"/>
      <c r="AF1016" s="72"/>
      <c r="AG1016" s="72"/>
      <c r="AH1016" s="72"/>
      <c r="AI1016" s="72"/>
      <c r="AJ1016" s="72"/>
      <c r="AK1016" s="72"/>
      <c r="AL1016" s="72"/>
      <c r="AM1016" s="72"/>
      <c r="AN1016" s="72"/>
    </row>
    <row r="1017" spans="1:40" ht="13">
      <c r="A1017" s="79"/>
      <c r="B1017" s="79"/>
      <c r="C1017" s="63"/>
      <c r="D1017" s="63"/>
      <c r="E1017" s="63"/>
      <c r="F1017" s="63"/>
      <c r="G1017" s="84"/>
      <c r="H1017" s="63"/>
      <c r="J1017" s="63"/>
      <c r="K1017" s="63"/>
      <c r="L1017" s="63"/>
      <c r="M1017" s="63"/>
      <c r="N1017" s="63"/>
      <c r="O1017" s="63"/>
      <c r="P1017" s="63"/>
      <c r="Q1017" s="63"/>
      <c r="R1017" s="63"/>
      <c r="S1017" s="63"/>
      <c r="T1017" s="63"/>
      <c r="U1017" s="63"/>
      <c r="V1017" s="63"/>
      <c r="W1017" s="63"/>
      <c r="X1017" s="63"/>
      <c r="Y1017" s="63"/>
      <c r="Z1017" s="63"/>
      <c r="AA1017" s="72"/>
      <c r="AB1017" s="72"/>
      <c r="AC1017" s="72"/>
      <c r="AD1017" s="72"/>
      <c r="AE1017" s="72"/>
      <c r="AF1017" s="72"/>
      <c r="AG1017" s="72"/>
      <c r="AH1017" s="72"/>
      <c r="AI1017" s="72"/>
      <c r="AJ1017" s="72"/>
      <c r="AK1017" s="72"/>
      <c r="AL1017" s="72"/>
      <c r="AM1017" s="72"/>
      <c r="AN1017" s="72"/>
    </row>
    <row r="1018" spans="1:40" ht="13">
      <c r="A1018" s="79"/>
      <c r="B1018" s="79"/>
      <c r="C1018" s="63"/>
      <c r="D1018" s="63"/>
      <c r="E1018" s="63"/>
      <c r="F1018" s="63"/>
      <c r="G1018" s="84"/>
      <c r="H1018" s="63"/>
      <c r="J1018" s="63"/>
      <c r="K1018" s="63"/>
      <c r="L1018" s="63"/>
      <c r="M1018" s="63"/>
      <c r="N1018" s="63"/>
      <c r="O1018" s="63"/>
      <c r="P1018" s="63"/>
      <c r="Q1018" s="63"/>
      <c r="R1018" s="63"/>
      <c r="S1018" s="63"/>
      <c r="T1018" s="63"/>
      <c r="U1018" s="63"/>
      <c r="V1018" s="63"/>
      <c r="W1018" s="63"/>
      <c r="X1018" s="63"/>
      <c r="Y1018" s="63"/>
      <c r="Z1018" s="63"/>
      <c r="AA1018" s="72"/>
      <c r="AB1018" s="72"/>
      <c r="AC1018" s="72"/>
      <c r="AD1018" s="72"/>
      <c r="AE1018" s="72"/>
      <c r="AF1018" s="72"/>
      <c r="AG1018" s="72"/>
      <c r="AH1018" s="72"/>
      <c r="AI1018" s="72"/>
      <c r="AJ1018" s="72"/>
      <c r="AK1018" s="72"/>
      <c r="AL1018" s="72"/>
      <c r="AM1018" s="72"/>
      <c r="AN1018" s="72"/>
    </row>
    <row r="1019" spans="1:40" ht="13">
      <c r="A1019" s="79"/>
      <c r="B1019" s="79"/>
      <c r="C1019" s="63"/>
      <c r="D1019" s="63"/>
      <c r="E1019" s="63"/>
      <c r="F1019" s="63"/>
      <c r="G1019" s="84"/>
      <c r="H1019" s="63"/>
      <c r="J1019" s="63"/>
      <c r="K1019" s="63"/>
      <c r="L1019" s="63"/>
      <c r="M1019" s="63"/>
      <c r="N1019" s="63"/>
      <c r="O1019" s="63"/>
      <c r="P1019" s="63"/>
      <c r="Q1019" s="63"/>
      <c r="R1019" s="63"/>
      <c r="S1019" s="63"/>
      <c r="T1019" s="63"/>
      <c r="U1019" s="63"/>
      <c r="V1019" s="63"/>
      <c r="W1019" s="63"/>
      <c r="X1019" s="63"/>
      <c r="Y1019" s="63"/>
      <c r="Z1019" s="63"/>
      <c r="AA1019" s="72"/>
      <c r="AB1019" s="72"/>
      <c r="AC1019" s="72"/>
      <c r="AD1019" s="72"/>
      <c r="AE1019" s="72"/>
      <c r="AF1019" s="72"/>
      <c r="AG1019" s="72"/>
      <c r="AH1019" s="72"/>
      <c r="AI1019" s="72"/>
      <c r="AJ1019" s="72"/>
      <c r="AK1019" s="72"/>
      <c r="AL1019" s="72"/>
      <c r="AM1019" s="72"/>
      <c r="AN1019" s="72"/>
    </row>
    <row r="1020" spans="1:40" ht="13">
      <c r="A1020" s="79"/>
      <c r="B1020" s="79"/>
      <c r="C1020" s="63"/>
      <c r="D1020" s="63"/>
      <c r="E1020" s="63"/>
      <c r="F1020" s="63"/>
      <c r="G1020" s="84"/>
      <c r="H1020" s="63"/>
      <c r="J1020" s="63"/>
      <c r="K1020" s="63"/>
      <c r="L1020" s="63"/>
      <c r="M1020" s="63"/>
      <c r="N1020" s="63"/>
      <c r="O1020" s="63"/>
      <c r="P1020" s="63"/>
      <c r="Q1020" s="63"/>
      <c r="R1020" s="63"/>
      <c r="S1020" s="63"/>
      <c r="T1020" s="63"/>
      <c r="U1020" s="63"/>
      <c r="V1020" s="63"/>
      <c r="W1020" s="63"/>
      <c r="X1020" s="63"/>
      <c r="Y1020" s="63"/>
      <c r="Z1020" s="63"/>
      <c r="AA1020" s="72"/>
      <c r="AB1020" s="72"/>
      <c r="AC1020" s="72"/>
      <c r="AD1020" s="72"/>
      <c r="AE1020" s="72"/>
      <c r="AF1020" s="72"/>
      <c r="AG1020" s="72"/>
      <c r="AH1020" s="72"/>
      <c r="AI1020" s="72"/>
      <c r="AJ1020" s="72"/>
      <c r="AK1020" s="72"/>
      <c r="AL1020" s="72"/>
      <c r="AM1020" s="72"/>
      <c r="AN1020" s="72"/>
    </row>
    <row r="1021" spans="1:40" ht="13">
      <c r="A1021" s="79"/>
      <c r="B1021" s="79"/>
      <c r="C1021" s="63"/>
      <c r="D1021" s="63"/>
      <c r="E1021" s="63"/>
      <c r="F1021" s="63"/>
      <c r="G1021" s="84"/>
      <c r="H1021" s="63"/>
      <c r="J1021" s="63"/>
      <c r="K1021" s="63"/>
      <c r="L1021" s="63"/>
      <c r="M1021" s="63"/>
      <c r="N1021" s="63"/>
      <c r="O1021" s="63"/>
      <c r="P1021" s="63"/>
      <c r="Q1021" s="63"/>
      <c r="R1021" s="63"/>
      <c r="S1021" s="63"/>
      <c r="T1021" s="63"/>
      <c r="U1021" s="63"/>
      <c r="V1021" s="63"/>
      <c r="W1021" s="63"/>
      <c r="X1021" s="63"/>
      <c r="Y1021" s="63"/>
      <c r="Z1021" s="63"/>
      <c r="AA1021" s="72"/>
      <c r="AB1021" s="72"/>
      <c r="AC1021" s="72"/>
      <c r="AD1021" s="72"/>
      <c r="AE1021" s="72"/>
      <c r="AF1021" s="72"/>
      <c r="AG1021" s="72"/>
      <c r="AH1021" s="72"/>
      <c r="AI1021" s="72"/>
      <c r="AJ1021" s="72"/>
      <c r="AK1021" s="72"/>
      <c r="AL1021" s="72"/>
      <c r="AM1021" s="72"/>
      <c r="AN1021" s="72"/>
    </row>
    <row r="1022" spans="1:40" ht="13">
      <c r="A1022" s="79"/>
      <c r="B1022" s="79"/>
      <c r="C1022" s="63"/>
      <c r="D1022" s="63"/>
      <c r="E1022" s="63"/>
      <c r="F1022" s="63"/>
      <c r="G1022" s="84"/>
      <c r="H1022" s="63"/>
      <c r="J1022" s="63"/>
      <c r="K1022" s="63"/>
      <c r="L1022" s="63"/>
      <c r="M1022" s="63"/>
      <c r="N1022" s="63"/>
      <c r="O1022" s="63"/>
      <c r="P1022" s="63"/>
      <c r="Q1022" s="63"/>
      <c r="R1022" s="63"/>
      <c r="S1022" s="63"/>
      <c r="T1022" s="63"/>
      <c r="U1022" s="63"/>
      <c r="V1022" s="63"/>
      <c r="W1022" s="63"/>
      <c r="X1022" s="63"/>
      <c r="Y1022" s="63"/>
      <c r="Z1022" s="63"/>
      <c r="AA1022" s="72"/>
      <c r="AB1022" s="72"/>
      <c r="AC1022" s="72"/>
      <c r="AD1022" s="72"/>
      <c r="AE1022" s="72"/>
      <c r="AF1022" s="72"/>
      <c r="AG1022" s="72"/>
      <c r="AH1022" s="72"/>
      <c r="AI1022" s="72"/>
      <c r="AJ1022" s="72"/>
      <c r="AK1022" s="72"/>
      <c r="AL1022" s="72"/>
      <c r="AM1022" s="72"/>
      <c r="AN1022" s="72"/>
    </row>
    <row r="1023" spans="1:40" ht="13">
      <c r="A1023" s="79"/>
      <c r="B1023" s="79"/>
      <c r="C1023" s="63"/>
      <c r="D1023" s="63"/>
      <c r="E1023" s="63"/>
      <c r="F1023" s="63"/>
      <c r="G1023" s="84"/>
      <c r="H1023" s="63"/>
      <c r="J1023" s="63"/>
      <c r="K1023" s="63"/>
      <c r="L1023" s="63"/>
      <c r="M1023" s="63"/>
      <c r="N1023" s="63"/>
      <c r="O1023" s="63"/>
      <c r="P1023" s="63"/>
      <c r="Q1023" s="63"/>
      <c r="R1023" s="63"/>
      <c r="S1023" s="63"/>
      <c r="T1023" s="63"/>
      <c r="U1023" s="63"/>
      <c r="V1023" s="63"/>
      <c r="W1023" s="63"/>
      <c r="X1023" s="63"/>
      <c r="Y1023" s="63"/>
      <c r="Z1023" s="63"/>
      <c r="AA1023" s="72"/>
      <c r="AB1023" s="72"/>
      <c r="AC1023" s="72"/>
      <c r="AD1023" s="72"/>
      <c r="AE1023" s="72"/>
      <c r="AF1023" s="72"/>
      <c r="AG1023" s="72"/>
      <c r="AH1023" s="72"/>
      <c r="AI1023" s="72"/>
      <c r="AJ1023" s="72"/>
      <c r="AK1023" s="72"/>
      <c r="AL1023" s="72"/>
      <c r="AM1023" s="72"/>
      <c r="AN1023" s="72"/>
    </row>
    <row r="1024" spans="1:40" ht="13">
      <c r="A1024" s="79"/>
      <c r="B1024" s="79"/>
      <c r="C1024" s="63"/>
      <c r="D1024" s="63"/>
      <c r="E1024" s="63"/>
      <c r="F1024" s="63"/>
      <c r="G1024" s="84"/>
      <c r="H1024" s="63"/>
      <c r="J1024" s="63"/>
      <c r="K1024" s="63"/>
      <c r="L1024" s="63"/>
      <c r="M1024" s="63"/>
      <c r="N1024" s="63"/>
      <c r="O1024" s="63"/>
      <c r="P1024" s="63"/>
      <c r="Q1024" s="63"/>
      <c r="R1024" s="63"/>
      <c r="S1024" s="63"/>
      <c r="T1024" s="63"/>
      <c r="U1024" s="63"/>
      <c r="V1024" s="63"/>
      <c r="W1024" s="63"/>
      <c r="X1024" s="63"/>
      <c r="Y1024" s="63"/>
      <c r="Z1024" s="63"/>
      <c r="AA1024" s="72"/>
      <c r="AB1024" s="72"/>
      <c r="AC1024" s="72"/>
      <c r="AD1024" s="72"/>
      <c r="AE1024" s="72"/>
      <c r="AF1024" s="72"/>
      <c r="AG1024" s="72"/>
      <c r="AH1024" s="72"/>
      <c r="AI1024" s="72"/>
      <c r="AJ1024" s="72"/>
      <c r="AK1024" s="72"/>
      <c r="AL1024" s="72"/>
      <c r="AM1024" s="72"/>
      <c r="AN1024" s="72"/>
    </row>
    <row r="1025" spans="1:40" ht="13">
      <c r="A1025" s="79"/>
      <c r="B1025" s="79"/>
      <c r="C1025" s="63"/>
      <c r="D1025" s="63"/>
      <c r="E1025" s="63"/>
      <c r="F1025" s="63"/>
      <c r="G1025" s="84"/>
      <c r="H1025" s="63"/>
      <c r="J1025" s="63"/>
      <c r="K1025" s="63"/>
      <c r="L1025" s="63"/>
      <c r="M1025" s="63"/>
      <c r="N1025" s="63"/>
      <c r="O1025" s="63"/>
      <c r="P1025" s="63"/>
      <c r="Q1025" s="63"/>
      <c r="R1025" s="63"/>
      <c r="S1025" s="63"/>
      <c r="T1025" s="63"/>
      <c r="U1025" s="63"/>
      <c r="V1025" s="63"/>
      <c r="W1025" s="63"/>
      <c r="X1025" s="63"/>
      <c r="Y1025" s="63"/>
      <c r="Z1025" s="63"/>
      <c r="AA1025" s="72"/>
      <c r="AB1025" s="72"/>
      <c r="AC1025" s="72"/>
      <c r="AD1025" s="72"/>
      <c r="AE1025" s="72"/>
      <c r="AF1025" s="72"/>
      <c r="AG1025" s="72"/>
      <c r="AH1025" s="72"/>
      <c r="AI1025" s="72"/>
      <c r="AJ1025" s="72"/>
      <c r="AK1025" s="72"/>
      <c r="AL1025" s="72"/>
      <c r="AM1025" s="72"/>
      <c r="AN1025" s="72"/>
    </row>
    <row r="1026" spans="1:40" ht="13">
      <c r="A1026" s="79"/>
      <c r="B1026" s="79"/>
      <c r="C1026" s="63"/>
      <c r="D1026" s="63"/>
      <c r="E1026" s="63"/>
      <c r="F1026" s="63"/>
      <c r="G1026" s="84"/>
      <c r="H1026" s="63"/>
      <c r="J1026" s="63"/>
      <c r="K1026" s="63"/>
      <c r="L1026" s="63"/>
      <c r="M1026" s="63"/>
      <c r="N1026" s="63"/>
      <c r="O1026" s="63"/>
      <c r="P1026" s="63"/>
      <c r="Q1026" s="63"/>
      <c r="R1026" s="63"/>
      <c r="S1026" s="63"/>
      <c r="T1026" s="63"/>
      <c r="U1026" s="63"/>
      <c r="V1026" s="63"/>
      <c r="W1026" s="63"/>
      <c r="X1026" s="63"/>
      <c r="Y1026" s="63"/>
      <c r="Z1026" s="63"/>
      <c r="AA1026" s="72"/>
      <c r="AB1026" s="72"/>
      <c r="AC1026" s="72"/>
      <c r="AD1026" s="72"/>
      <c r="AE1026" s="72"/>
      <c r="AF1026" s="72"/>
      <c r="AG1026" s="72"/>
      <c r="AH1026" s="72"/>
      <c r="AI1026" s="72"/>
      <c r="AJ1026" s="72"/>
      <c r="AK1026" s="72"/>
      <c r="AL1026" s="72"/>
      <c r="AM1026" s="72"/>
      <c r="AN1026" s="72"/>
    </row>
    <row r="1027" spans="1:40" ht="13">
      <c r="A1027" s="79"/>
      <c r="B1027" s="79"/>
      <c r="C1027" s="63"/>
      <c r="D1027" s="63"/>
      <c r="E1027" s="63"/>
      <c r="F1027" s="63"/>
      <c r="G1027" s="84"/>
      <c r="H1027" s="63"/>
      <c r="J1027" s="63"/>
      <c r="K1027" s="63"/>
      <c r="L1027" s="63"/>
      <c r="M1027" s="63"/>
      <c r="N1027" s="63"/>
      <c r="O1027" s="63"/>
      <c r="P1027" s="63"/>
      <c r="Q1027" s="63"/>
      <c r="R1027" s="63"/>
      <c r="S1027" s="63"/>
      <c r="T1027" s="63"/>
      <c r="U1027" s="63"/>
      <c r="V1027" s="63"/>
      <c r="W1027" s="63"/>
      <c r="X1027" s="63"/>
      <c r="Y1027" s="63"/>
      <c r="Z1027" s="63"/>
      <c r="AA1027" s="72"/>
      <c r="AB1027" s="72"/>
      <c r="AC1027" s="72"/>
      <c r="AD1027" s="72"/>
      <c r="AE1027" s="72"/>
      <c r="AF1027" s="72"/>
      <c r="AG1027" s="72"/>
      <c r="AH1027" s="72"/>
      <c r="AI1027" s="72"/>
      <c r="AJ1027" s="72"/>
      <c r="AK1027" s="72"/>
      <c r="AL1027" s="72"/>
      <c r="AM1027" s="72"/>
      <c r="AN1027" s="72"/>
    </row>
    <row r="1028" spans="1:40" ht="13">
      <c r="A1028" s="79"/>
      <c r="B1028" s="79"/>
      <c r="C1028" s="63"/>
      <c r="D1028" s="63"/>
      <c r="E1028" s="63"/>
      <c r="F1028" s="63"/>
      <c r="G1028" s="84"/>
      <c r="H1028" s="63"/>
      <c r="J1028" s="63"/>
      <c r="K1028" s="63"/>
      <c r="L1028" s="63"/>
      <c r="M1028" s="63"/>
      <c r="N1028" s="63"/>
      <c r="O1028" s="63"/>
      <c r="P1028" s="63"/>
      <c r="Q1028" s="63"/>
      <c r="R1028" s="63"/>
      <c r="S1028" s="63"/>
      <c r="T1028" s="63"/>
      <c r="U1028" s="63"/>
      <c r="V1028" s="63"/>
      <c r="W1028" s="63"/>
      <c r="X1028" s="63"/>
      <c r="Y1028" s="63"/>
      <c r="Z1028" s="63"/>
      <c r="AA1028" s="72"/>
      <c r="AB1028" s="72"/>
      <c r="AC1028" s="72"/>
      <c r="AD1028" s="72"/>
      <c r="AE1028" s="72"/>
      <c r="AF1028" s="72"/>
      <c r="AG1028" s="72"/>
      <c r="AH1028" s="72"/>
      <c r="AI1028" s="72"/>
      <c r="AJ1028" s="72"/>
      <c r="AK1028" s="72"/>
      <c r="AL1028" s="72"/>
      <c r="AM1028" s="72"/>
      <c r="AN1028" s="72"/>
    </row>
    <row r="1029" spans="1:40" ht="13">
      <c r="A1029" s="79"/>
      <c r="B1029" s="79"/>
      <c r="C1029" s="63"/>
      <c r="D1029" s="63"/>
      <c r="E1029" s="63"/>
      <c r="F1029" s="63"/>
      <c r="G1029" s="84"/>
      <c r="H1029" s="63"/>
      <c r="J1029" s="63"/>
      <c r="K1029" s="63"/>
      <c r="L1029" s="63"/>
      <c r="M1029" s="63"/>
      <c r="N1029" s="63"/>
      <c r="O1029" s="63"/>
      <c r="P1029" s="63"/>
      <c r="Q1029" s="63"/>
      <c r="R1029" s="63"/>
      <c r="S1029" s="63"/>
      <c r="T1029" s="63"/>
      <c r="U1029" s="63"/>
      <c r="V1029" s="63"/>
      <c r="W1029" s="63"/>
      <c r="X1029" s="63"/>
      <c r="Y1029" s="63"/>
      <c r="Z1029" s="63"/>
      <c r="AA1029" s="72"/>
      <c r="AB1029" s="72"/>
      <c r="AC1029" s="72"/>
      <c r="AD1029" s="72"/>
      <c r="AE1029" s="72"/>
      <c r="AF1029" s="72"/>
      <c r="AG1029" s="72"/>
      <c r="AH1029" s="72"/>
      <c r="AI1029" s="72"/>
      <c r="AJ1029" s="72"/>
      <c r="AK1029" s="72"/>
      <c r="AL1029" s="72"/>
      <c r="AM1029" s="72"/>
      <c r="AN1029" s="72"/>
    </row>
    <row r="1030" spans="1:40" ht="13">
      <c r="A1030" s="79"/>
      <c r="B1030" s="79"/>
      <c r="C1030" s="63"/>
      <c r="D1030" s="63"/>
      <c r="E1030" s="63"/>
      <c r="F1030" s="63"/>
      <c r="G1030" s="84"/>
      <c r="H1030" s="63"/>
      <c r="J1030" s="63"/>
      <c r="K1030" s="63"/>
      <c r="L1030" s="63"/>
      <c r="M1030" s="63"/>
      <c r="N1030" s="63"/>
      <c r="O1030" s="63"/>
      <c r="P1030" s="63"/>
      <c r="Q1030" s="63"/>
      <c r="R1030" s="63"/>
      <c r="S1030" s="63"/>
      <c r="T1030" s="63"/>
      <c r="U1030" s="63"/>
      <c r="V1030" s="63"/>
      <c r="W1030" s="63"/>
      <c r="X1030" s="63"/>
      <c r="Y1030" s="63"/>
      <c r="Z1030" s="63"/>
      <c r="AA1030" s="72"/>
      <c r="AB1030" s="72"/>
      <c r="AC1030" s="72"/>
      <c r="AD1030" s="72"/>
      <c r="AE1030" s="72"/>
      <c r="AF1030" s="72"/>
      <c r="AG1030" s="72"/>
      <c r="AH1030" s="72"/>
      <c r="AI1030" s="72"/>
      <c r="AJ1030" s="72"/>
      <c r="AK1030" s="72"/>
      <c r="AL1030" s="72"/>
      <c r="AM1030" s="72"/>
      <c r="AN1030" s="72"/>
    </row>
    <row r="1031" spans="1:40" ht="13">
      <c r="A1031" s="79"/>
      <c r="B1031" s="79"/>
      <c r="C1031" s="63"/>
      <c r="D1031" s="63"/>
      <c r="E1031" s="63"/>
      <c r="F1031" s="63"/>
      <c r="G1031" s="84"/>
      <c r="H1031" s="63"/>
      <c r="J1031" s="63"/>
      <c r="K1031" s="63"/>
      <c r="L1031" s="63"/>
      <c r="M1031" s="63"/>
      <c r="N1031" s="63"/>
      <c r="O1031" s="63"/>
      <c r="P1031" s="63"/>
      <c r="Q1031" s="63"/>
      <c r="R1031" s="63"/>
      <c r="S1031" s="63"/>
      <c r="T1031" s="63"/>
      <c r="U1031" s="63"/>
      <c r="V1031" s="63"/>
      <c r="W1031" s="63"/>
      <c r="X1031" s="63"/>
      <c r="Y1031" s="63"/>
      <c r="Z1031" s="63"/>
      <c r="AA1031" s="72"/>
      <c r="AB1031" s="72"/>
      <c r="AC1031" s="72"/>
      <c r="AD1031" s="72"/>
      <c r="AE1031" s="72"/>
      <c r="AF1031" s="72"/>
      <c r="AG1031" s="72"/>
      <c r="AH1031" s="72"/>
      <c r="AI1031" s="72"/>
      <c r="AJ1031" s="72"/>
      <c r="AK1031" s="72"/>
      <c r="AL1031" s="72"/>
      <c r="AM1031" s="72"/>
      <c r="AN1031" s="72"/>
    </row>
    <row r="1032" spans="1:40" ht="13">
      <c r="A1032" s="79"/>
      <c r="B1032" s="79"/>
      <c r="C1032" s="63"/>
      <c r="D1032" s="63"/>
      <c r="E1032" s="63"/>
      <c r="F1032" s="63"/>
      <c r="G1032" s="84"/>
      <c r="H1032" s="63"/>
      <c r="J1032" s="63"/>
      <c r="K1032" s="63"/>
      <c r="L1032" s="63"/>
      <c r="M1032" s="63"/>
      <c r="N1032" s="63"/>
      <c r="O1032" s="63"/>
      <c r="P1032" s="63"/>
      <c r="Q1032" s="63"/>
      <c r="R1032" s="63"/>
      <c r="S1032" s="63"/>
      <c r="T1032" s="63"/>
      <c r="U1032" s="63"/>
      <c r="V1032" s="63"/>
      <c r="W1032" s="63"/>
      <c r="X1032" s="63"/>
      <c r="Y1032" s="63"/>
      <c r="Z1032" s="63"/>
      <c r="AA1032" s="72"/>
      <c r="AB1032" s="72"/>
      <c r="AC1032" s="72"/>
      <c r="AD1032" s="72"/>
      <c r="AE1032" s="72"/>
      <c r="AF1032" s="72"/>
      <c r="AG1032" s="72"/>
      <c r="AH1032" s="72"/>
      <c r="AI1032" s="72"/>
      <c r="AJ1032" s="72"/>
      <c r="AK1032" s="72"/>
      <c r="AL1032" s="72"/>
      <c r="AM1032" s="72"/>
      <c r="AN1032" s="72"/>
    </row>
    <row r="1033" spans="1:40" ht="13">
      <c r="A1033" s="79"/>
      <c r="B1033" s="79"/>
      <c r="C1033" s="63"/>
      <c r="D1033" s="63"/>
      <c r="E1033" s="63"/>
      <c r="F1033" s="63"/>
      <c r="G1033" s="84"/>
      <c r="H1033" s="63"/>
      <c r="J1033" s="63"/>
      <c r="K1033" s="63"/>
      <c r="L1033" s="63"/>
      <c r="M1033" s="63"/>
      <c r="N1033" s="63"/>
      <c r="O1033" s="63"/>
      <c r="P1033" s="63"/>
      <c r="Q1033" s="63"/>
      <c r="R1033" s="63"/>
      <c r="S1033" s="63"/>
      <c r="T1033" s="63"/>
      <c r="U1033" s="63"/>
      <c r="V1033" s="63"/>
      <c r="W1033" s="63"/>
      <c r="X1033" s="63"/>
      <c r="Y1033" s="63"/>
      <c r="Z1033" s="63"/>
      <c r="AA1033" s="72"/>
      <c r="AB1033" s="72"/>
      <c r="AC1033" s="72"/>
      <c r="AD1033" s="72"/>
      <c r="AE1033" s="72"/>
      <c r="AF1033" s="72"/>
      <c r="AG1033" s="72"/>
      <c r="AH1033" s="72"/>
      <c r="AI1033" s="72"/>
      <c r="AJ1033" s="72"/>
      <c r="AK1033" s="72"/>
      <c r="AL1033" s="72"/>
      <c r="AM1033" s="72"/>
      <c r="AN1033" s="72"/>
    </row>
    <row r="1034" spans="1:40" ht="13">
      <c r="A1034" s="79"/>
      <c r="B1034" s="79"/>
      <c r="C1034" s="63"/>
      <c r="D1034" s="63"/>
      <c r="E1034" s="63"/>
      <c r="F1034" s="63"/>
      <c r="G1034" s="84"/>
      <c r="H1034" s="63"/>
      <c r="J1034" s="63"/>
      <c r="K1034" s="63"/>
      <c r="L1034" s="63"/>
      <c r="M1034" s="63"/>
      <c r="N1034" s="63"/>
      <c r="O1034" s="63"/>
      <c r="P1034" s="63"/>
      <c r="Q1034" s="63"/>
      <c r="R1034" s="63"/>
      <c r="S1034" s="63"/>
      <c r="T1034" s="63"/>
      <c r="U1034" s="63"/>
      <c r="V1034" s="63"/>
      <c r="W1034" s="63"/>
      <c r="X1034" s="63"/>
      <c r="Y1034" s="63"/>
      <c r="Z1034" s="63"/>
      <c r="AA1034" s="72"/>
      <c r="AB1034" s="72"/>
      <c r="AC1034" s="72"/>
      <c r="AD1034" s="72"/>
      <c r="AE1034" s="72"/>
      <c r="AF1034" s="72"/>
      <c r="AG1034" s="72"/>
      <c r="AH1034" s="72"/>
      <c r="AI1034" s="72"/>
      <c r="AJ1034" s="72"/>
      <c r="AK1034" s="72"/>
      <c r="AL1034" s="72"/>
      <c r="AM1034" s="72"/>
      <c r="AN1034" s="72"/>
    </row>
    <row r="1035" spans="1:40" ht="13">
      <c r="A1035" s="79"/>
      <c r="B1035" s="79"/>
      <c r="C1035" s="63"/>
      <c r="D1035" s="63"/>
      <c r="E1035" s="63"/>
      <c r="F1035" s="63"/>
      <c r="G1035" s="84"/>
      <c r="H1035" s="63"/>
      <c r="J1035" s="63"/>
      <c r="K1035" s="63"/>
      <c r="L1035" s="63"/>
      <c r="M1035" s="63"/>
      <c r="N1035" s="63"/>
      <c r="O1035" s="63"/>
      <c r="P1035" s="63"/>
      <c r="Q1035" s="63"/>
      <c r="R1035" s="63"/>
      <c r="S1035" s="63"/>
      <c r="T1035" s="63"/>
      <c r="U1035" s="63"/>
      <c r="V1035" s="63"/>
      <c r="W1035" s="63"/>
      <c r="X1035" s="63"/>
      <c r="Y1035" s="63"/>
      <c r="Z1035" s="63"/>
      <c r="AA1035" s="72"/>
      <c r="AB1035" s="72"/>
      <c r="AC1035" s="72"/>
      <c r="AD1035" s="72"/>
      <c r="AE1035" s="72"/>
      <c r="AF1035" s="72"/>
      <c r="AG1035" s="72"/>
      <c r="AH1035" s="72"/>
      <c r="AI1035" s="72"/>
      <c r="AJ1035" s="72"/>
      <c r="AK1035" s="72"/>
      <c r="AL1035" s="72"/>
      <c r="AM1035" s="72"/>
      <c r="AN1035" s="72"/>
    </row>
    <row r="1036" spans="1:40" ht="13">
      <c r="A1036" s="79"/>
      <c r="B1036" s="79"/>
      <c r="C1036" s="63"/>
      <c r="D1036" s="63"/>
      <c r="E1036" s="63"/>
      <c r="F1036" s="63"/>
      <c r="G1036" s="84"/>
      <c r="H1036" s="63"/>
      <c r="J1036" s="63"/>
      <c r="K1036" s="63"/>
      <c r="L1036" s="63"/>
      <c r="M1036" s="63"/>
      <c r="N1036" s="63"/>
      <c r="O1036" s="63"/>
      <c r="P1036" s="63"/>
      <c r="Q1036" s="63"/>
      <c r="R1036" s="63"/>
      <c r="S1036" s="63"/>
      <c r="T1036" s="63"/>
      <c r="U1036" s="63"/>
      <c r="V1036" s="63"/>
      <c r="W1036" s="63"/>
      <c r="X1036" s="63"/>
      <c r="Y1036" s="63"/>
      <c r="Z1036" s="63"/>
      <c r="AA1036" s="72"/>
      <c r="AB1036" s="72"/>
      <c r="AC1036" s="72"/>
      <c r="AD1036" s="72"/>
      <c r="AE1036" s="72"/>
      <c r="AF1036" s="72"/>
      <c r="AG1036" s="72"/>
      <c r="AH1036" s="72"/>
      <c r="AI1036" s="72"/>
      <c r="AJ1036" s="72"/>
      <c r="AK1036" s="72"/>
      <c r="AL1036" s="72"/>
      <c r="AM1036" s="72"/>
      <c r="AN1036" s="72"/>
    </row>
    <row r="1037" spans="1:40" ht="13">
      <c r="A1037" s="79"/>
      <c r="B1037" s="79"/>
      <c r="C1037" s="63"/>
      <c r="D1037" s="63"/>
      <c r="E1037" s="63"/>
      <c r="F1037" s="63"/>
      <c r="G1037" s="84"/>
      <c r="H1037" s="63"/>
      <c r="J1037" s="63"/>
      <c r="K1037" s="63"/>
      <c r="L1037" s="63"/>
      <c r="M1037" s="63"/>
      <c r="N1037" s="63"/>
      <c r="O1037" s="63"/>
      <c r="P1037" s="63"/>
      <c r="Q1037" s="63"/>
      <c r="R1037" s="63"/>
      <c r="S1037" s="63"/>
      <c r="T1037" s="63"/>
      <c r="U1037" s="63"/>
      <c r="V1037" s="63"/>
      <c r="W1037" s="63"/>
      <c r="X1037" s="63"/>
      <c r="Y1037" s="63"/>
      <c r="Z1037" s="63"/>
      <c r="AA1037" s="72"/>
      <c r="AB1037" s="72"/>
      <c r="AC1037" s="72"/>
      <c r="AD1037" s="72"/>
      <c r="AE1037" s="72"/>
      <c r="AF1037" s="72"/>
      <c r="AG1037" s="72"/>
      <c r="AH1037" s="72"/>
      <c r="AI1037" s="72"/>
      <c r="AJ1037" s="72"/>
      <c r="AK1037" s="72"/>
      <c r="AL1037" s="72"/>
      <c r="AM1037" s="72"/>
      <c r="AN1037" s="72"/>
    </row>
    <row r="1038" spans="1:40" ht="13">
      <c r="A1038" s="79"/>
      <c r="B1038" s="79"/>
      <c r="C1038" s="63"/>
      <c r="D1038" s="63"/>
      <c r="E1038" s="63"/>
      <c r="F1038" s="63"/>
      <c r="G1038" s="84"/>
      <c r="H1038" s="63"/>
      <c r="J1038" s="63"/>
      <c r="K1038" s="63"/>
      <c r="L1038" s="63"/>
      <c r="M1038" s="63"/>
      <c r="N1038" s="63"/>
      <c r="O1038" s="63"/>
      <c r="P1038" s="63"/>
      <c r="Q1038" s="63"/>
      <c r="R1038" s="63"/>
      <c r="S1038" s="63"/>
      <c r="T1038" s="63"/>
      <c r="U1038" s="63"/>
      <c r="V1038" s="63"/>
      <c r="W1038" s="63"/>
      <c r="X1038" s="63"/>
      <c r="Y1038" s="63"/>
      <c r="Z1038" s="63"/>
      <c r="AA1038" s="72"/>
      <c r="AB1038" s="72"/>
      <c r="AC1038" s="72"/>
      <c r="AD1038" s="72"/>
      <c r="AE1038" s="72"/>
      <c r="AF1038" s="72"/>
      <c r="AG1038" s="72"/>
      <c r="AH1038" s="72"/>
      <c r="AI1038" s="72"/>
      <c r="AJ1038" s="72"/>
      <c r="AK1038" s="72"/>
      <c r="AL1038" s="72"/>
      <c r="AM1038" s="72"/>
      <c r="AN1038" s="72"/>
    </row>
    <row r="1039" spans="1:40" ht="13">
      <c r="A1039" s="79"/>
      <c r="B1039" s="79"/>
      <c r="C1039" s="63"/>
      <c r="D1039" s="63"/>
      <c r="E1039" s="63"/>
      <c r="F1039" s="63"/>
      <c r="G1039" s="84"/>
      <c r="H1039" s="63"/>
      <c r="J1039" s="63"/>
      <c r="K1039" s="63"/>
      <c r="L1039" s="63"/>
      <c r="M1039" s="63"/>
      <c r="N1039" s="63"/>
      <c r="O1039" s="63"/>
      <c r="P1039" s="63"/>
      <c r="Q1039" s="63"/>
      <c r="R1039" s="63"/>
      <c r="S1039" s="63"/>
      <c r="T1039" s="63"/>
      <c r="U1039" s="63"/>
      <c r="V1039" s="63"/>
      <c r="W1039" s="63"/>
      <c r="X1039" s="63"/>
      <c r="Y1039" s="63"/>
      <c r="Z1039" s="63"/>
      <c r="AA1039" s="72"/>
      <c r="AB1039" s="72"/>
      <c r="AC1039" s="72"/>
      <c r="AD1039" s="72"/>
      <c r="AE1039" s="72"/>
      <c r="AF1039" s="72"/>
      <c r="AG1039" s="72"/>
      <c r="AH1039" s="72"/>
      <c r="AI1039" s="72"/>
      <c r="AJ1039" s="72"/>
      <c r="AK1039" s="72"/>
      <c r="AL1039" s="72"/>
      <c r="AM1039" s="72"/>
      <c r="AN1039" s="72"/>
    </row>
    <row r="1040" spans="1:40" ht="13">
      <c r="A1040" s="79"/>
      <c r="B1040" s="79"/>
      <c r="C1040" s="63"/>
      <c r="D1040" s="63"/>
      <c r="E1040" s="63"/>
      <c r="F1040" s="63"/>
      <c r="G1040" s="84"/>
      <c r="H1040" s="63"/>
      <c r="J1040" s="63"/>
      <c r="K1040" s="63"/>
      <c r="L1040" s="63"/>
      <c r="M1040" s="63"/>
      <c r="N1040" s="63"/>
      <c r="O1040" s="63"/>
      <c r="P1040" s="63"/>
      <c r="Q1040" s="63"/>
      <c r="R1040" s="63"/>
      <c r="S1040" s="63"/>
      <c r="T1040" s="63"/>
      <c r="U1040" s="63"/>
      <c r="V1040" s="63"/>
      <c r="W1040" s="63"/>
      <c r="X1040" s="63"/>
      <c r="Y1040" s="63"/>
      <c r="Z1040" s="63"/>
      <c r="AA1040" s="72"/>
      <c r="AB1040" s="72"/>
      <c r="AC1040" s="72"/>
      <c r="AD1040" s="72"/>
      <c r="AE1040" s="72"/>
      <c r="AF1040" s="72"/>
      <c r="AG1040" s="72"/>
      <c r="AH1040" s="72"/>
      <c r="AI1040" s="72"/>
      <c r="AJ1040" s="72"/>
      <c r="AK1040" s="72"/>
      <c r="AL1040" s="72"/>
      <c r="AM1040" s="72"/>
      <c r="AN1040" s="72"/>
    </row>
    <row r="1041" spans="1:40" ht="13">
      <c r="A1041" s="79"/>
      <c r="B1041" s="79"/>
      <c r="C1041" s="63"/>
      <c r="D1041" s="63"/>
      <c r="E1041" s="63"/>
      <c r="F1041" s="63"/>
      <c r="G1041" s="84"/>
      <c r="H1041" s="63"/>
      <c r="J1041" s="63"/>
      <c r="K1041" s="63"/>
      <c r="L1041" s="63"/>
      <c r="M1041" s="63"/>
      <c r="N1041" s="63"/>
      <c r="O1041" s="63"/>
      <c r="P1041" s="63"/>
      <c r="Q1041" s="63"/>
      <c r="R1041" s="63"/>
      <c r="S1041" s="63"/>
      <c r="T1041" s="63"/>
      <c r="U1041" s="63"/>
      <c r="V1041" s="63"/>
      <c r="W1041" s="63"/>
      <c r="X1041" s="63"/>
      <c r="Y1041" s="63"/>
      <c r="Z1041" s="63"/>
      <c r="AA1041" s="72"/>
      <c r="AB1041" s="72"/>
      <c r="AC1041" s="72"/>
      <c r="AD1041" s="72"/>
      <c r="AE1041" s="72"/>
      <c r="AF1041" s="72"/>
      <c r="AG1041" s="72"/>
      <c r="AH1041" s="72"/>
      <c r="AI1041" s="72"/>
      <c r="AJ1041" s="72"/>
      <c r="AK1041" s="72"/>
      <c r="AL1041" s="72"/>
      <c r="AM1041" s="72"/>
      <c r="AN1041" s="72"/>
    </row>
    <row r="1042" spans="1:40" ht="13">
      <c r="A1042" s="79"/>
      <c r="B1042" s="79"/>
      <c r="C1042" s="63"/>
      <c r="D1042" s="63"/>
      <c r="E1042" s="63"/>
      <c r="F1042" s="63"/>
      <c r="G1042" s="84"/>
      <c r="H1042" s="63"/>
      <c r="J1042" s="63"/>
      <c r="K1042" s="63"/>
      <c r="L1042" s="63"/>
      <c r="M1042" s="63"/>
      <c r="N1042" s="63"/>
      <c r="O1042" s="63"/>
      <c r="P1042" s="63"/>
      <c r="Q1042" s="63"/>
      <c r="R1042" s="63"/>
      <c r="S1042" s="63"/>
      <c r="T1042" s="63"/>
      <c r="U1042" s="63"/>
      <c r="V1042" s="63"/>
      <c r="W1042" s="63"/>
      <c r="X1042" s="63"/>
      <c r="Y1042" s="63"/>
      <c r="Z1042" s="63"/>
      <c r="AA1042" s="72"/>
      <c r="AB1042" s="72"/>
      <c r="AC1042" s="72"/>
      <c r="AD1042" s="72"/>
      <c r="AE1042" s="72"/>
      <c r="AF1042" s="72"/>
      <c r="AG1042" s="72"/>
      <c r="AH1042" s="72"/>
      <c r="AI1042" s="72"/>
      <c r="AJ1042" s="72"/>
      <c r="AK1042" s="72"/>
      <c r="AL1042" s="72"/>
      <c r="AM1042" s="72"/>
      <c r="AN1042" s="72"/>
    </row>
    <row r="1043" spans="1:40" ht="13">
      <c r="A1043" s="79"/>
      <c r="B1043" s="79"/>
      <c r="C1043" s="63"/>
      <c r="D1043" s="63"/>
      <c r="E1043" s="63"/>
      <c r="F1043" s="63"/>
      <c r="G1043" s="84"/>
      <c r="H1043" s="63"/>
      <c r="J1043" s="63"/>
      <c r="K1043" s="63"/>
      <c r="L1043" s="63"/>
      <c r="M1043" s="63"/>
      <c r="N1043" s="63"/>
      <c r="O1043" s="63"/>
      <c r="P1043" s="63"/>
      <c r="Q1043" s="63"/>
      <c r="R1043" s="63"/>
      <c r="S1043" s="63"/>
      <c r="T1043" s="63"/>
      <c r="U1043" s="63"/>
      <c r="V1043" s="63"/>
      <c r="W1043" s="63"/>
      <c r="X1043" s="63"/>
      <c r="Y1043" s="63"/>
      <c r="Z1043" s="63"/>
      <c r="AA1043" s="72"/>
      <c r="AB1043" s="72"/>
      <c r="AC1043" s="72"/>
      <c r="AD1043" s="72"/>
      <c r="AE1043" s="72"/>
      <c r="AF1043" s="72"/>
      <c r="AG1043" s="72"/>
      <c r="AH1043" s="72"/>
      <c r="AI1043" s="72"/>
      <c r="AJ1043" s="72"/>
      <c r="AK1043" s="72"/>
      <c r="AL1043" s="72"/>
      <c r="AM1043" s="72"/>
      <c r="AN1043" s="72"/>
    </row>
    <row r="1044" spans="1:40" ht="13">
      <c r="A1044" s="79"/>
      <c r="B1044" s="79"/>
      <c r="C1044" s="63"/>
      <c r="D1044" s="63"/>
      <c r="E1044" s="63"/>
      <c r="F1044" s="63"/>
      <c r="G1044" s="84"/>
      <c r="H1044" s="63"/>
      <c r="J1044" s="63"/>
      <c r="K1044" s="63"/>
      <c r="L1044" s="63"/>
      <c r="M1044" s="63"/>
      <c r="N1044" s="63"/>
      <c r="O1044" s="63"/>
      <c r="P1044" s="63"/>
      <c r="Q1044" s="63"/>
      <c r="R1044" s="63"/>
      <c r="S1044" s="63"/>
      <c r="T1044" s="63"/>
      <c r="U1044" s="63"/>
      <c r="V1044" s="63"/>
      <c r="W1044" s="63"/>
      <c r="X1044" s="63"/>
      <c r="Y1044" s="63"/>
      <c r="Z1044" s="63"/>
      <c r="AA1044" s="72"/>
      <c r="AB1044" s="72"/>
      <c r="AC1044" s="72"/>
      <c r="AD1044" s="72"/>
      <c r="AE1044" s="72"/>
      <c r="AF1044" s="72"/>
      <c r="AG1044" s="72"/>
      <c r="AH1044" s="72"/>
      <c r="AI1044" s="72"/>
      <c r="AJ1044" s="72"/>
      <c r="AK1044" s="72"/>
      <c r="AL1044" s="72"/>
      <c r="AM1044" s="72"/>
      <c r="AN1044" s="72"/>
    </row>
    <row r="1045" spans="1:40" ht="13">
      <c r="A1045" s="79"/>
      <c r="B1045" s="79"/>
      <c r="C1045" s="63"/>
      <c r="D1045" s="63"/>
      <c r="E1045" s="63"/>
      <c r="F1045" s="63"/>
      <c r="G1045" s="84"/>
      <c r="H1045" s="63"/>
      <c r="J1045" s="63"/>
      <c r="K1045" s="63"/>
      <c r="L1045" s="63"/>
      <c r="M1045" s="63"/>
      <c r="N1045" s="63"/>
      <c r="O1045" s="63"/>
      <c r="P1045" s="63"/>
      <c r="Q1045" s="63"/>
      <c r="R1045" s="63"/>
      <c r="S1045" s="63"/>
      <c r="T1045" s="63"/>
      <c r="U1045" s="63"/>
      <c r="V1045" s="63"/>
      <c r="W1045" s="63"/>
      <c r="X1045" s="63"/>
      <c r="Y1045" s="63"/>
      <c r="Z1045" s="63"/>
      <c r="AA1045" s="72"/>
      <c r="AB1045" s="72"/>
      <c r="AC1045" s="72"/>
      <c r="AD1045" s="72"/>
      <c r="AE1045" s="72"/>
      <c r="AF1045" s="72"/>
      <c r="AG1045" s="72"/>
      <c r="AH1045" s="72"/>
      <c r="AI1045" s="72"/>
      <c r="AJ1045" s="72"/>
      <c r="AK1045" s="72"/>
      <c r="AL1045" s="72"/>
      <c r="AM1045" s="72"/>
      <c r="AN1045" s="72"/>
    </row>
    <row r="1046" spans="1:40" ht="13">
      <c r="A1046" s="79"/>
      <c r="B1046" s="79"/>
      <c r="C1046" s="63"/>
      <c r="D1046" s="63"/>
      <c r="E1046" s="63"/>
      <c r="F1046" s="63"/>
      <c r="G1046" s="84"/>
      <c r="H1046" s="63"/>
      <c r="J1046" s="63"/>
      <c r="K1046" s="63"/>
      <c r="L1046" s="63"/>
      <c r="M1046" s="63"/>
      <c r="N1046" s="63"/>
      <c r="O1046" s="63"/>
      <c r="P1046" s="63"/>
      <c r="Q1046" s="63"/>
      <c r="R1046" s="63"/>
      <c r="S1046" s="63"/>
      <c r="T1046" s="63"/>
      <c r="U1046" s="63"/>
      <c r="V1046" s="63"/>
      <c r="W1046" s="63"/>
      <c r="X1046" s="63"/>
      <c r="Y1046" s="63"/>
      <c r="Z1046" s="63"/>
      <c r="AA1046" s="72"/>
      <c r="AB1046" s="72"/>
      <c r="AC1046" s="72"/>
      <c r="AD1046" s="72"/>
      <c r="AE1046" s="72"/>
      <c r="AF1046" s="72"/>
      <c r="AG1046" s="72"/>
      <c r="AH1046" s="72"/>
      <c r="AI1046" s="72"/>
      <c r="AJ1046" s="72"/>
      <c r="AK1046" s="72"/>
      <c r="AL1046" s="72"/>
      <c r="AM1046" s="72"/>
      <c r="AN1046" s="72"/>
    </row>
    <row r="1047" spans="1:40" ht="13">
      <c r="A1047" s="79"/>
      <c r="B1047" s="79"/>
      <c r="C1047" s="63"/>
      <c r="D1047" s="63"/>
      <c r="E1047" s="63"/>
      <c r="F1047" s="63"/>
      <c r="G1047" s="84"/>
      <c r="H1047" s="63"/>
      <c r="J1047" s="63"/>
      <c r="K1047" s="63"/>
      <c r="L1047" s="63"/>
      <c r="M1047" s="63"/>
      <c r="N1047" s="63"/>
      <c r="O1047" s="63"/>
      <c r="P1047" s="63"/>
      <c r="Q1047" s="63"/>
      <c r="R1047" s="63"/>
      <c r="S1047" s="63"/>
      <c r="T1047" s="63"/>
      <c r="U1047" s="63"/>
      <c r="V1047" s="63"/>
      <c r="W1047" s="63"/>
      <c r="X1047" s="63"/>
      <c r="Y1047" s="63"/>
      <c r="Z1047" s="63"/>
      <c r="AA1047" s="72"/>
      <c r="AB1047" s="72"/>
      <c r="AC1047" s="72"/>
      <c r="AD1047" s="72"/>
      <c r="AE1047" s="72"/>
      <c r="AF1047" s="72"/>
      <c r="AG1047" s="72"/>
      <c r="AH1047" s="72"/>
      <c r="AI1047" s="72"/>
      <c r="AJ1047" s="72"/>
      <c r="AK1047" s="72"/>
      <c r="AL1047" s="72"/>
      <c r="AM1047" s="72"/>
      <c r="AN1047" s="72"/>
    </row>
    <row r="1048" spans="1:40" ht="13">
      <c r="A1048" s="79"/>
      <c r="B1048" s="79"/>
      <c r="C1048" s="63"/>
      <c r="D1048" s="63"/>
      <c r="E1048" s="63"/>
      <c r="F1048" s="63"/>
      <c r="G1048" s="84"/>
      <c r="H1048" s="63"/>
      <c r="J1048" s="63"/>
      <c r="K1048" s="63"/>
      <c r="L1048" s="63"/>
      <c r="M1048" s="63"/>
      <c r="N1048" s="63"/>
      <c r="O1048" s="63"/>
      <c r="P1048" s="63"/>
      <c r="Q1048" s="63"/>
      <c r="R1048" s="63"/>
      <c r="S1048" s="63"/>
      <c r="T1048" s="63"/>
      <c r="U1048" s="63"/>
      <c r="V1048" s="63"/>
      <c r="W1048" s="63"/>
      <c r="X1048" s="63"/>
      <c r="Y1048" s="63"/>
      <c r="Z1048" s="63"/>
      <c r="AA1048" s="72"/>
      <c r="AB1048" s="72"/>
      <c r="AC1048" s="72"/>
      <c r="AD1048" s="72"/>
      <c r="AE1048" s="72"/>
      <c r="AF1048" s="72"/>
      <c r="AG1048" s="72"/>
      <c r="AH1048" s="72"/>
      <c r="AI1048" s="72"/>
      <c r="AJ1048" s="72"/>
      <c r="AK1048" s="72"/>
      <c r="AL1048" s="72"/>
      <c r="AM1048" s="72"/>
      <c r="AN1048" s="72"/>
    </row>
    <row r="1049" spans="1:40" ht="13">
      <c r="A1049" s="79"/>
      <c r="B1049" s="79"/>
      <c r="C1049" s="63"/>
      <c r="D1049" s="63"/>
      <c r="E1049" s="63"/>
      <c r="F1049" s="63"/>
      <c r="G1049" s="84"/>
      <c r="H1049" s="63"/>
      <c r="J1049" s="63"/>
      <c r="K1049" s="63"/>
      <c r="L1049" s="63"/>
      <c r="M1049" s="63"/>
      <c r="N1049" s="63"/>
      <c r="O1049" s="63"/>
      <c r="P1049" s="63"/>
      <c r="Q1049" s="63"/>
      <c r="R1049" s="63"/>
      <c r="S1049" s="63"/>
      <c r="T1049" s="63"/>
      <c r="U1049" s="63"/>
      <c r="V1049" s="63"/>
      <c r="W1049" s="63"/>
      <c r="X1049" s="63"/>
      <c r="Y1049" s="63"/>
      <c r="Z1049" s="63"/>
      <c r="AA1049" s="72"/>
      <c r="AB1049" s="72"/>
      <c r="AC1049" s="72"/>
      <c r="AD1049" s="72"/>
      <c r="AE1049" s="72"/>
      <c r="AF1049" s="72"/>
      <c r="AG1049" s="72"/>
      <c r="AH1049" s="72"/>
      <c r="AI1049" s="72"/>
      <c r="AJ1049" s="72"/>
      <c r="AK1049" s="72"/>
      <c r="AL1049" s="72"/>
      <c r="AM1049" s="72"/>
      <c r="AN1049" s="72"/>
    </row>
    <row r="1050" spans="1:40" ht="13">
      <c r="A1050" s="79"/>
      <c r="B1050" s="79"/>
      <c r="C1050" s="63"/>
      <c r="D1050" s="63"/>
      <c r="E1050" s="63"/>
      <c r="F1050" s="63"/>
      <c r="G1050" s="84"/>
      <c r="H1050" s="63"/>
      <c r="J1050" s="63"/>
      <c r="K1050" s="63"/>
      <c r="L1050" s="63"/>
      <c r="M1050" s="63"/>
      <c r="N1050" s="63"/>
      <c r="O1050" s="63"/>
      <c r="P1050" s="63"/>
      <c r="Q1050" s="63"/>
      <c r="R1050" s="63"/>
      <c r="S1050" s="63"/>
      <c r="T1050" s="63"/>
      <c r="U1050" s="63"/>
      <c r="V1050" s="63"/>
      <c r="W1050" s="63"/>
      <c r="X1050" s="63"/>
      <c r="Y1050" s="63"/>
      <c r="Z1050" s="63"/>
      <c r="AA1050" s="72"/>
      <c r="AB1050" s="72"/>
      <c r="AC1050" s="72"/>
      <c r="AD1050" s="72"/>
      <c r="AE1050" s="72"/>
      <c r="AF1050" s="72"/>
      <c r="AG1050" s="72"/>
      <c r="AH1050" s="72"/>
      <c r="AI1050" s="72"/>
      <c r="AJ1050" s="72"/>
      <c r="AK1050" s="72"/>
      <c r="AL1050" s="72"/>
      <c r="AM1050" s="72"/>
      <c r="AN1050" s="72"/>
    </row>
    <row r="1051" spans="1:40" ht="13">
      <c r="A1051" s="79"/>
      <c r="B1051" s="79"/>
      <c r="C1051" s="63"/>
      <c r="D1051" s="63"/>
      <c r="E1051" s="63"/>
      <c r="F1051" s="63"/>
      <c r="G1051" s="84"/>
      <c r="H1051" s="63"/>
      <c r="J1051" s="63"/>
      <c r="K1051" s="63"/>
      <c r="L1051" s="63"/>
      <c r="M1051" s="63"/>
      <c r="N1051" s="63"/>
      <c r="O1051" s="63"/>
      <c r="P1051" s="63"/>
      <c r="Q1051" s="63"/>
      <c r="R1051" s="63"/>
      <c r="S1051" s="63"/>
      <c r="T1051" s="63"/>
      <c r="U1051" s="63"/>
      <c r="V1051" s="63"/>
      <c r="W1051" s="63"/>
      <c r="X1051" s="63"/>
      <c r="Y1051" s="63"/>
      <c r="Z1051" s="63"/>
      <c r="AA1051" s="72"/>
      <c r="AB1051" s="72"/>
      <c r="AC1051" s="72"/>
      <c r="AD1051" s="72"/>
      <c r="AE1051" s="72"/>
      <c r="AF1051" s="72"/>
      <c r="AG1051" s="72"/>
      <c r="AH1051" s="72"/>
      <c r="AI1051" s="72"/>
      <c r="AJ1051" s="72"/>
      <c r="AK1051" s="72"/>
      <c r="AL1051" s="72"/>
      <c r="AM1051" s="72"/>
      <c r="AN1051" s="72"/>
    </row>
    <row r="1052" spans="1:40" ht="13">
      <c r="A1052" s="79"/>
      <c r="B1052" s="79"/>
      <c r="C1052" s="63"/>
      <c r="D1052" s="63"/>
      <c r="E1052" s="63"/>
      <c r="F1052" s="63"/>
      <c r="G1052" s="84"/>
      <c r="H1052" s="63"/>
      <c r="J1052" s="63"/>
      <c r="K1052" s="63"/>
      <c r="L1052" s="63"/>
      <c r="M1052" s="63"/>
      <c r="N1052" s="63"/>
      <c r="O1052" s="63"/>
      <c r="P1052" s="63"/>
      <c r="Q1052" s="63"/>
      <c r="R1052" s="63"/>
      <c r="S1052" s="63"/>
      <c r="T1052" s="63"/>
      <c r="U1052" s="63"/>
      <c r="V1052" s="63"/>
      <c r="W1052" s="63"/>
      <c r="X1052" s="63"/>
      <c r="Y1052" s="63"/>
      <c r="Z1052" s="63"/>
      <c r="AA1052" s="72"/>
      <c r="AB1052" s="72"/>
      <c r="AC1052" s="72"/>
      <c r="AD1052" s="72"/>
      <c r="AE1052" s="72"/>
      <c r="AF1052" s="72"/>
      <c r="AG1052" s="72"/>
      <c r="AH1052" s="72"/>
      <c r="AI1052" s="72"/>
      <c r="AJ1052" s="72"/>
      <c r="AK1052" s="72"/>
      <c r="AL1052" s="72"/>
      <c r="AM1052" s="72"/>
      <c r="AN1052" s="72"/>
    </row>
    <row r="1053" spans="1:40" ht="13">
      <c r="A1053" s="79"/>
      <c r="B1053" s="79"/>
      <c r="C1053" s="63"/>
      <c r="D1053" s="63"/>
      <c r="E1053" s="63"/>
      <c r="F1053" s="63"/>
      <c r="G1053" s="84"/>
      <c r="H1053" s="63"/>
      <c r="J1053" s="63"/>
      <c r="K1053" s="63"/>
      <c r="L1053" s="63"/>
      <c r="M1053" s="63"/>
      <c r="N1053" s="63"/>
      <c r="O1053" s="63"/>
      <c r="P1053" s="63"/>
      <c r="Q1053" s="63"/>
      <c r="R1053" s="63"/>
      <c r="S1053" s="63"/>
      <c r="T1053" s="63"/>
      <c r="U1053" s="63"/>
      <c r="V1053" s="63"/>
      <c r="W1053" s="63"/>
      <c r="X1053" s="63"/>
      <c r="Y1053" s="63"/>
      <c r="Z1053" s="63"/>
      <c r="AA1053" s="72"/>
      <c r="AB1053" s="72"/>
      <c r="AC1053" s="72"/>
      <c r="AD1053" s="72"/>
      <c r="AE1053" s="72"/>
      <c r="AF1053" s="72"/>
      <c r="AG1053" s="72"/>
      <c r="AH1053" s="72"/>
      <c r="AI1053" s="72"/>
      <c r="AJ1053" s="72"/>
      <c r="AK1053" s="72"/>
      <c r="AL1053" s="72"/>
      <c r="AM1053" s="72"/>
      <c r="AN1053" s="72"/>
    </row>
    <row r="1054" spans="1:40" ht="13">
      <c r="A1054" s="79"/>
      <c r="B1054" s="79"/>
      <c r="C1054" s="63"/>
      <c r="D1054" s="63"/>
      <c r="E1054" s="63"/>
      <c r="F1054" s="63"/>
      <c r="G1054" s="84"/>
      <c r="H1054" s="63"/>
      <c r="J1054" s="63"/>
      <c r="K1054" s="63"/>
      <c r="L1054" s="63"/>
      <c r="M1054" s="63"/>
      <c r="N1054" s="63"/>
      <c r="O1054" s="63"/>
      <c r="P1054" s="63"/>
      <c r="Q1054" s="63"/>
      <c r="R1054" s="63"/>
      <c r="S1054" s="63"/>
      <c r="T1054" s="63"/>
      <c r="U1054" s="63"/>
      <c r="V1054" s="63"/>
      <c r="W1054" s="63"/>
      <c r="X1054" s="63"/>
      <c r="Y1054" s="63"/>
      <c r="Z1054" s="63"/>
      <c r="AA1054" s="72"/>
      <c r="AB1054" s="72"/>
      <c r="AC1054" s="72"/>
      <c r="AD1054" s="72"/>
      <c r="AE1054" s="72"/>
      <c r="AF1054" s="72"/>
      <c r="AG1054" s="72"/>
      <c r="AH1054" s="72"/>
      <c r="AI1054" s="72"/>
      <c r="AJ1054" s="72"/>
      <c r="AK1054" s="72"/>
      <c r="AL1054" s="72"/>
      <c r="AM1054" s="72"/>
      <c r="AN1054" s="72"/>
    </row>
    <row r="1055" spans="1:40" ht="13">
      <c r="A1055" s="79"/>
      <c r="B1055" s="79"/>
      <c r="C1055" s="63"/>
      <c r="D1055" s="63"/>
      <c r="E1055" s="63"/>
      <c r="F1055" s="63"/>
      <c r="G1055" s="84"/>
      <c r="H1055" s="63"/>
      <c r="J1055" s="63"/>
      <c r="K1055" s="63"/>
      <c r="L1055" s="63"/>
      <c r="M1055" s="63"/>
      <c r="N1055" s="63"/>
      <c r="O1055" s="63"/>
      <c r="P1055" s="63"/>
      <c r="Q1055" s="63"/>
      <c r="R1055" s="63"/>
      <c r="S1055" s="63"/>
      <c r="T1055" s="63"/>
      <c r="U1055" s="63"/>
      <c r="V1055" s="63"/>
      <c r="W1055" s="63"/>
      <c r="X1055" s="63"/>
      <c r="Y1055" s="63"/>
      <c r="Z1055" s="63"/>
      <c r="AA1055" s="72"/>
      <c r="AB1055" s="72"/>
      <c r="AC1055" s="72"/>
      <c r="AD1055" s="72"/>
      <c r="AE1055" s="72"/>
      <c r="AF1055" s="72"/>
      <c r="AG1055" s="72"/>
      <c r="AH1055" s="72"/>
      <c r="AI1055" s="72"/>
      <c r="AJ1055" s="72"/>
      <c r="AK1055" s="72"/>
      <c r="AL1055" s="72"/>
      <c r="AM1055" s="72"/>
      <c r="AN1055" s="72"/>
    </row>
    <row r="1056" spans="1:40" ht="13">
      <c r="A1056" s="79"/>
      <c r="B1056" s="79"/>
      <c r="C1056" s="63"/>
      <c r="D1056" s="63"/>
      <c r="E1056" s="63"/>
      <c r="F1056" s="63"/>
      <c r="G1056" s="84"/>
      <c r="H1056" s="63"/>
      <c r="J1056" s="63"/>
      <c r="K1056" s="63"/>
      <c r="L1056" s="63"/>
      <c r="M1056" s="63"/>
      <c r="N1056" s="63"/>
      <c r="O1056" s="63"/>
      <c r="P1056" s="63"/>
      <c r="Q1056" s="63"/>
      <c r="R1056" s="63"/>
      <c r="S1056" s="63"/>
      <c r="T1056" s="63"/>
      <c r="U1056" s="63"/>
      <c r="V1056" s="63"/>
      <c r="W1056" s="63"/>
      <c r="X1056" s="63"/>
      <c r="Y1056" s="63"/>
      <c r="Z1056" s="63"/>
      <c r="AA1056" s="72"/>
      <c r="AB1056" s="72"/>
      <c r="AC1056" s="72"/>
      <c r="AD1056" s="72"/>
      <c r="AE1056" s="72"/>
      <c r="AF1056" s="72"/>
      <c r="AG1056" s="72"/>
      <c r="AH1056" s="72"/>
      <c r="AI1056" s="72"/>
      <c r="AJ1056" s="72"/>
      <c r="AK1056" s="72"/>
      <c r="AL1056" s="72"/>
      <c r="AM1056" s="72"/>
      <c r="AN1056" s="72"/>
    </row>
    <row r="1057" spans="1:40" ht="13">
      <c r="A1057" s="79"/>
      <c r="B1057" s="79"/>
      <c r="C1057" s="63"/>
      <c r="D1057" s="63"/>
      <c r="E1057" s="63"/>
      <c r="F1057" s="63"/>
      <c r="G1057" s="84"/>
      <c r="H1057" s="63"/>
      <c r="J1057" s="63"/>
      <c r="K1057" s="63"/>
      <c r="L1057" s="63"/>
      <c r="M1057" s="63"/>
      <c r="N1057" s="63"/>
      <c r="O1057" s="63"/>
      <c r="P1057" s="63"/>
      <c r="Q1057" s="63"/>
      <c r="R1057" s="63"/>
      <c r="S1057" s="63"/>
      <c r="T1057" s="63"/>
      <c r="U1057" s="63"/>
      <c r="V1057" s="63"/>
      <c r="W1057" s="63"/>
      <c r="X1057" s="63"/>
      <c r="Y1057" s="63"/>
      <c r="Z1057" s="63"/>
      <c r="AA1057" s="72"/>
      <c r="AB1057" s="72"/>
      <c r="AC1057" s="72"/>
      <c r="AD1057" s="72"/>
      <c r="AE1057" s="72"/>
      <c r="AF1057" s="72"/>
      <c r="AG1057" s="72"/>
      <c r="AH1057" s="72"/>
      <c r="AI1057" s="72"/>
      <c r="AJ1057" s="72"/>
      <c r="AK1057" s="72"/>
      <c r="AL1057" s="72"/>
      <c r="AM1057" s="72"/>
      <c r="AN1057" s="72"/>
    </row>
    <row r="1058" spans="1:40" ht="13">
      <c r="A1058" s="79"/>
      <c r="B1058" s="79"/>
      <c r="C1058" s="63"/>
      <c r="D1058" s="63"/>
      <c r="E1058" s="63"/>
      <c r="F1058" s="63"/>
      <c r="G1058" s="84"/>
      <c r="H1058" s="63"/>
      <c r="J1058" s="63"/>
      <c r="K1058" s="63"/>
      <c r="L1058" s="63"/>
      <c r="M1058" s="63"/>
      <c r="N1058" s="63"/>
      <c r="O1058" s="63"/>
      <c r="P1058" s="63"/>
      <c r="Q1058" s="63"/>
      <c r="R1058" s="63"/>
      <c r="S1058" s="63"/>
      <c r="T1058" s="63"/>
      <c r="U1058" s="63"/>
      <c r="V1058" s="63"/>
      <c r="W1058" s="63"/>
      <c r="X1058" s="63"/>
      <c r="Y1058" s="63"/>
      <c r="Z1058" s="63"/>
      <c r="AA1058" s="72"/>
      <c r="AB1058" s="72"/>
      <c r="AC1058" s="72"/>
      <c r="AD1058" s="72"/>
      <c r="AE1058" s="72"/>
      <c r="AF1058" s="72"/>
      <c r="AG1058" s="72"/>
      <c r="AH1058" s="72"/>
      <c r="AI1058" s="72"/>
      <c r="AJ1058" s="72"/>
      <c r="AK1058" s="72"/>
      <c r="AL1058" s="72"/>
      <c r="AM1058" s="72"/>
      <c r="AN1058" s="72"/>
    </row>
    <row r="1059" spans="1:40" ht="13">
      <c r="A1059" s="79"/>
      <c r="B1059" s="79"/>
      <c r="C1059" s="63"/>
      <c r="D1059" s="63"/>
      <c r="E1059" s="63"/>
      <c r="F1059" s="63"/>
      <c r="G1059" s="84"/>
      <c r="H1059" s="63"/>
      <c r="J1059" s="63"/>
      <c r="K1059" s="63"/>
      <c r="L1059" s="63"/>
      <c r="M1059" s="63"/>
      <c r="N1059" s="63"/>
      <c r="O1059" s="63"/>
      <c r="P1059" s="63"/>
      <c r="Q1059" s="63"/>
      <c r="R1059" s="63"/>
      <c r="S1059" s="63"/>
      <c r="T1059" s="63"/>
      <c r="U1059" s="63"/>
      <c r="V1059" s="63"/>
      <c r="W1059" s="63"/>
      <c r="X1059" s="63"/>
      <c r="Y1059" s="63"/>
      <c r="Z1059" s="63"/>
      <c r="AA1059" s="72"/>
      <c r="AB1059" s="72"/>
      <c r="AC1059" s="72"/>
      <c r="AD1059" s="72"/>
      <c r="AE1059" s="72"/>
      <c r="AF1059" s="72"/>
      <c r="AG1059" s="72"/>
      <c r="AH1059" s="72"/>
      <c r="AI1059" s="72"/>
      <c r="AJ1059" s="72"/>
      <c r="AK1059" s="72"/>
      <c r="AL1059" s="72"/>
      <c r="AM1059" s="72"/>
      <c r="AN1059" s="72"/>
    </row>
    <row r="1060" spans="1:40" ht="13">
      <c r="A1060" s="79"/>
      <c r="B1060" s="79"/>
      <c r="C1060" s="63"/>
      <c r="D1060" s="63"/>
      <c r="E1060" s="63"/>
      <c r="F1060" s="63"/>
      <c r="G1060" s="84"/>
      <c r="H1060" s="63"/>
      <c r="J1060" s="63"/>
      <c r="K1060" s="63"/>
      <c r="L1060" s="63"/>
      <c r="M1060" s="63"/>
      <c r="N1060" s="63"/>
      <c r="O1060" s="63"/>
      <c r="P1060" s="63"/>
      <c r="Q1060" s="63"/>
      <c r="R1060" s="63"/>
      <c r="S1060" s="63"/>
      <c r="T1060" s="63"/>
      <c r="U1060" s="63"/>
      <c r="V1060" s="63"/>
      <c r="W1060" s="63"/>
      <c r="X1060" s="63"/>
      <c r="Y1060" s="63"/>
      <c r="Z1060" s="63"/>
      <c r="AA1060" s="72"/>
      <c r="AB1060" s="72"/>
      <c r="AC1060" s="72"/>
      <c r="AD1060" s="72"/>
      <c r="AE1060" s="72"/>
      <c r="AF1060" s="72"/>
      <c r="AG1060" s="72"/>
      <c r="AH1060" s="72"/>
      <c r="AI1060" s="72"/>
      <c r="AJ1060" s="72"/>
      <c r="AK1060" s="72"/>
      <c r="AL1060" s="72"/>
      <c r="AM1060" s="72"/>
      <c r="AN1060" s="72"/>
    </row>
    <row r="1061" spans="1:40" ht="13">
      <c r="A1061" s="79"/>
      <c r="B1061" s="79"/>
      <c r="C1061" s="63"/>
      <c r="D1061" s="63"/>
      <c r="E1061" s="63"/>
      <c r="F1061" s="63"/>
      <c r="G1061" s="84"/>
      <c r="H1061" s="63"/>
      <c r="J1061" s="63"/>
      <c r="K1061" s="63"/>
      <c r="L1061" s="63"/>
      <c r="M1061" s="63"/>
      <c r="N1061" s="63"/>
      <c r="O1061" s="63"/>
      <c r="P1061" s="63"/>
      <c r="Q1061" s="63"/>
      <c r="R1061" s="63"/>
      <c r="S1061" s="63"/>
      <c r="T1061" s="63"/>
      <c r="U1061" s="63"/>
      <c r="V1061" s="63"/>
      <c r="W1061" s="63"/>
      <c r="X1061" s="63"/>
      <c r="Y1061" s="63"/>
      <c r="Z1061" s="63"/>
      <c r="AA1061" s="72"/>
      <c r="AB1061" s="72"/>
      <c r="AC1061" s="72"/>
      <c r="AD1061" s="72"/>
      <c r="AE1061" s="72"/>
      <c r="AF1061" s="72"/>
      <c r="AG1061" s="72"/>
      <c r="AH1061" s="72"/>
      <c r="AI1061" s="72"/>
      <c r="AJ1061" s="72"/>
      <c r="AK1061" s="72"/>
      <c r="AL1061" s="72"/>
      <c r="AM1061" s="72"/>
      <c r="AN1061" s="72"/>
    </row>
    <row r="1062" spans="1:40" ht="13">
      <c r="A1062" s="79"/>
      <c r="B1062" s="79"/>
      <c r="C1062" s="63"/>
      <c r="D1062" s="63"/>
      <c r="E1062" s="63"/>
      <c r="F1062" s="63"/>
      <c r="G1062" s="84"/>
      <c r="H1062" s="63"/>
      <c r="J1062" s="63"/>
      <c r="K1062" s="63"/>
      <c r="L1062" s="63"/>
      <c r="M1062" s="63"/>
      <c r="N1062" s="63"/>
      <c r="O1062" s="63"/>
      <c r="P1062" s="63"/>
      <c r="Q1062" s="63"/>
      <c r="R1062" s="63"/>
      <c r="S1062" s="63"/>
      <c r="T1062" s="63"/>
      <c r="U1062" s="63"/>
      <c r="V1062" s="63"/>
      <c r="W1062" s="63"/>
      <c r="X1062" s="63"/>
      <c r="Y1062" s="63"/>
      <c r="Z1062" s="63"/>
      <c r="AA1062" s="72"/>
      <c r="AB1062" s="72"/>
      <c r="AC1062" s="72"/>
      <c r="AD1062" s="72"/>
      <c r="AE1062" s="72"/>
      <c r="AF1062" s="72"/>
      <c r="AG1062" s="72"/>
      <c r="AH1062" s="72"/>
      <c r="AI1062" s="72"/>
      <c r="AJ1062" s="72"/>
      <c r="AK1062" s="72"/>
      <c r="AL1062" s="72"/>
      <c r="AM1062" s="72"/>
      <c r="AN1062" s="72"/>
    </row>
    <row r="1063" spans="1:40" ht="13">
      <c r="A1063" s="79"/>
      <c r="B1063" s="79"/>
      <c r="C1063" s="63"/>
      <c r="D1063" s="63"/>
      <c r="E1063" s="63"/>
      <c r="F1063" s="63"/>
      <c r="G1063" s="84"/>
      <c r="H1063" s="63"/>
      <c r="J1063" s="63"/>
      <c r="K1063" s="63"/>
      <c r="L1063" s="63"/>
      <c r="M1063" s="63"/>
      <c r="N1063" s="63"/>
      <c r="O1063" s="63"/>
      <c r="P1063" s="63"/>
      <c r="Q1063" s="63"/>
      <c r="R1063" s="63"/>
      <c r="S1063" s="63"/>
      <c r="T1063" s="63"/>
      <c r="U1063" s="63"/>
      <c r="V1063" s="63"/>
      <c r="W1063" s="63"/>
      <c r="X1063" s="63"/>
      <c r="Y1063" s="63"/>
      <c r="Z1063" s="63"/>
      <c r="AA1063" s="72"/>
      <c r="AB1063" s="72"/>
      <c r="AC1063" s="72"/>
      <c r="AD1063" s="72"/>
      <c r="AE1063" s="72"/>
      <c r="AF1063" s="72"/>
      <c r="AG1063" s="72"/>
      <c r="AH1063" s="72"/>
      <c r="AI1063" s="72"/>
      <c r="AJ1063" s="72"/>
      <c r="AK1063" s="72"/>
      <c r="AL1063" s="72"/>
      <c r="AM1063" s="72"/>
      <c r="AN1063" s="72"/>
    </row>
    <row r="1064" spans="1:40" ht="13">
      <c r="A1064" s="79"/>
      <c r="B1064" s="79"/>
      <c r="C1064" s="63"/>
      <c r="D1064" s="63"/>
      <c r="E1064" s="63"/>
      <c r="F1064" s="63"/>
      <c r="G1064" s="84"/>
      <c r="H1064" s="63"/>
      <c r="J1064" s="63"/>
      <c r="K1064" s="63"/>
      <c r="L1064" s="63"/>
      <c r="M1064" s="63"/>
      <c r="N1064" s="63"/>
      <c r="O1064" s="63"/>
      <c r="P1064" s="63"/>
      <c r="Q1064" s="63"/>
      <c r="R1064" s="63"/>
      <c r="S1064" s="63"/>
      <c r="T1064" s="63"/>
      <c r="U1064" s="63"/>
      <c r="V1064" s="63"/>
      <c r="W1064" s="63"/>
      <c r="X1064" s="63"/>
      <c r="Y1064" s="63"/>
      <c r="Z1064" s="63"/>
      <c r="AA1064" s="72"/>
      <c r="AB1064" s="72"/>
      <c r="AC1064" s="72"/>
      <c r="AD1064" s="72"/>
      <c r="AE1064" s="72"/>
      <c r="AF1064" s="72"/>
      <c r="AG1064" s="72"/>
      <c r="AH1064" s="72"/>
      <c r="AI1064" s="72"/>
      <c r="AJ1064" s="72"/>
      <c r="AK1064" s="72"/>
      <c r="AL1064" s="72"/>
      <c r="AM1064" s="72"/>
      <c r="AN1064" s="72"/>
    </row>
    <row r="1065" spans="1:40" ht="13">
      <c r="A1065" s="79"/>
      <c r="B1065" s="79"/>
      <c r="C1065" s="63"/>
      <c r="D1065" s="63"/>
      <c r="E1065" s="63"/>
      <c r="F1065" s="63"/>
      <c r="G1065" s="84"/>
      <c r="H1065" s="63"/>
      <c r="J1065" s="63"/>
      <c r="K1065" s="63"/>
      <c r="L1065" s="63"/>
      <c r="M1065" s="63"/>
      <c r="N1065" s="63"/>
      <c r="O1065" s="63"/>
      <c r="P1065" s="63"/>
      <c r="Q1065" s="63"/>
      <c r="R1065" s="63"/>
      <c r="S1065" s="63"/>
      <c r="T1065" s="63"/>
      <c r="U1065" s="63"/>
      <c r="V1065" s="63"/>
      <c r="W1065" s="63"/>
      <c r="X1065" s="63"/>
      <c r="Y1065" s="63"/>
      <c r="Z1065" s="63"/>
      <c r="AA1065" s="72"/>
      <c r="AB1065" s="72"/>
      <c r="AC1065" s="72"/>
      <c r="AD1065" s="72"/>
      <c r="AE1065" s="72"/>
      <c r="AF1065" s="72"/>
      <c r="AG1065" s="72"/>
      <c r="AH1065" s="72"/>
      <c r="AI1065" s="72"/>
      <c r="AJ1065" s="72"/>
      <c r="AK1065" s="72"/>
      <c r="AL1065" s="72"/>
      <c r="AM1065" s="72"/>
      <c r="AN1065" s="72"/>
    </row>
    <row r="1066" spans="1:40" ht="13">
      <c r="A1066" s="79"/>
      <c r="B1066" s="79"/>
      <c r="C1066" s="63"/>
      <c r="D1066" s="63"/>
      <c r="E1066" s="63"/>
      <c r="F1066" s="63"/>
      <c r="G1066" s="84"/>
      <c r="H1066" s="63"/>
      <c r="J1066" s="63"/>
      <c r="K1066" s="63"/>
      <c r="L1066" s="63"/>
      <c r="M1066" s="63"/>
      <c r="N1066" s="63"/>
      <c r="O1066" s="63"/>
      <c r="P1066" s="63"/>
      <c r="Q1066" s="63"/>
      <c r="R1066" s="63"/>
      <c r="S1066" s="63"/>
      <c r="T1066" s="63"/>
      <c r="U1066" s="63"/>
      <c r="V1066" s="63"/>
      <c r="W1066" s="63"/>
      <c r="X1066" s="63"/>
      <c r="Y1066" s="63"/>
      <c r="Z1066" s="63"/>
      <c r="AA1066" s="72"/>
      <c r="AB1066" s="72"/>
      <c r="AC1066" s="72"/>
      <c r="AD1066" s="72"/>
      <c r="AE1066" s="72"/>
      <c r="AF1066" s="72"/>
      <c r="AG1066" s="72"/>
      <c r="AH1066" s="72"/>
      <c r="AI1066" s="72"/>
      <c r="AJ1066" s="72"/>
      <c r="AK1066" s="72"/>
      <c r="AL1066" s="72"/>
      <c r="AM1066" s="72"/>
      <c r="AN1066" s="72"/>
    </row>
    <row r="1067" spans="1:40" ht="13">
      <c r="A1067" s="79"/>
      <c r="B1067" s="79"/>
      <c r="C1067" s="63"/>
      <c r="D1067" s="63"/>
      <c r="E1067" s="63"/>
      <c r="F1067" s="63"/>
      <c r="G1067" s="84"/>
      <c r="H1067" s="63"/>
      <c r="J1067" s="63"/>
      <c r="K1067" s="63"/>
      <c r="L1067" s="63"/>
      <c r="M1067" s="63"/>
      <c r="N1067" s="63"/>
      <c r="O1067" s="63"/>
      <c r="P1067" s="63"/>
      <c r="Q1067" s="63"/>
      <c r="R1067" s="63"/>
      <c r="S1067" s="63"/>
      <c r="T1067" s="63"/>
      <c r="U1067" s="63"/>
      <c r="V1067" s="63"/>
      <c r="W1067" s="63"/>
      <c r="X1067" s="63"/>
      <c r="Y1067" s="63"/>
      <c r="Z1067" s="63"/>
      <c r="AA1067" s="72"/>
      <c r="AB1067" s="72"/>
      <c r="AC1067" s="72"/>
      <c r="AD1067" s="72"/>
      <c r="AE1067" s="72"/>
      <c r="AF1067" s="72"/>
      <c r="AG1067" s="72"/>
      <c r="AH1067" s="72"/>
      <c r="AI1067" s="72"/>
      <c r="AJ1067" s="72"/>
      <c r="AK1067" s="72"/>
      <c r="AL1067" s="72"/>
      <c r="AM1067" s="72"/>
      <c r="AN1067" s="72"/>
    </row>
    <row r="1068" spans="1:40" ht="13">
      <c r="A1068" s="79"/>
      <c r="B1068" s="79"/>
      <c r="C1068" s="63"/>
      <c r="D1068" s="63"/>
      <c r="E1068" s="63"/>
      <c r="F1068" s="63"/>
      <c r="G1068" s="84"/>
      <c r="H1068" s="63"/>
      <c r="J1068" s="63"/>
      <c r="K1068" s="63"/>
      <c r="L1068" s="63"/>
      <c r="M1068" s="63"/>
      <c r="N1068" s="63"/>
      <c r="O1068" s="63"/>
      <c r="P1068" s="63"/>
      <c r="Q1068" s="63"/>
      <c r="R1068" s="63"/>
      <c r="S1068" s="63"/>
      <c r="T1068" s="63"/>
      <c r="U1068" s="63"/>
      <c r="V1068" s="63"/>
      <c r="W1068" s="63"/>
      <c r="X1068" s="63"/>
      <c r="Y1068" s="63"/>
      <c r="Z1068" s="63"/>
      <c r="AA1068" s="72"/>
      <c r="AB1068" s="72"/>
      <c r="AC1068" s="72"/>
      <c r="AD1068" s="72"/>
      <c r="AE1068" s="72"/>
      <c r="AF1068" s="72"/>
      <c r="AG1068" s="72"/>
      <c r="AH1068" s="72"/>
      <c r="AI1068" s="72"/>
      <c r="AJ1068" s="72"/>
      <c r="AK1068" s="72"/>
      <c r="AL1068" s="72"/>
      <c r="AM1068" s="72"/>
      <c r="AN1068" s="72"/>
    </row>
    <row r="1069" spans="1:40" ht="13">
      <c r="A1069" s="79"/>
      <c r="B1069" s="79"/>
      <c r="C1069" s="63"/>
      <c r="D1069" s="63"/>
      <c r="E1069" s="63"/>
      <c r="F1069" s="63"/>
      <c r="G1069" s="84"/>
      <c r="H1069" s="63"/>
      <c r="J1069" s="63"/>
      <c r="K1069" s="63"/>
      <c r="L1069" s="63"/>
      <c r="M1069" s="63"/>
      <c r="N1069" s="63"/>
      <c r="O1069" s="63"/>
      <c r="P1069" s="63"/>
      <c r="Q1069" s="63"/>
      <c r="R1069" s="63"/>
      <c r="S1069" s="63"/>
      <c r="T1069" s="63"/>
      <c r="U1069" s="63"/>
      <c r="V1069" s="63"/>
      <c r="W1069" s="63"/>
      <c r="X1069" s="63"/>
      <c r="Y1069" s="63"/>
      <c r="Z1069" s="63"/>
      <c r="AA1069" s="72"/>
      <c r="AB1069" s="72"/>
      <c r="AC1069" s="72"/>
      <c r="AD1069" s="72"/>
      <c r="AE1069" s="72"/>
      <c r="AF1069" s="72"/>
      <c r="AG1069" s="72"/>
      <c r="AH1069" s="72"/>
      <c r="AI1069" s="72"/>
      <c r="AJ1069" s="72"/>
      <c r="AK1069" s="72"/>
      <c r="AL1069" s="72"/>
      <c r="AM1069" s="72"/>
      <c r="AN1069" s="72"/>
    </row>
    <row r="1070" spans="1:40" ht="13">
      <c r="A1070" s="79"/>
      <c r="B1070" s="79"/>
      <c r="C1070" s="63"/>
      <c r="D1070" s="63"/>
      <c r="E1070" s="63"/>
      <c r="F1070" s="63"/>
      <c r="G1070" s="84"/>
      <c r="H1070" s="63"/>
      <c r="J1070" s="63"/>
      <c r="K1070" s="63"/>
      <c r="L1070" s="63"/>
      <c r="M1070" s="63"/>
      <c r="N1070" s="63"/>
      <c r="O1070" s="63"/>
      <c r="P1070" s="63"/>
      <c r="Q1070" s="63"/>
      <c r="R1070" s="63"/>
      <c r="S1070" s="63"/>
      <c r="T1070" s="63"/>
      <c r="U1070" s="63"/>
      <c r="V1070" s="63"/>
      <c r="W1070" s="63"/>
      <c r="X1070" s="63"/>
      <c r="Y1070" s="63"/>
      <c r="Z1070" s="63"/>
      <c r="AA1070" s="72"/>
      <c r="AB1070" s="72"/>
      <c r="AC1070" s="72"/>
      <c r="AD1070" s="72"/>
      <c r="AE1070" s="72"/>
      <c r="AF1070" s="72"/>
      <c r="AG1070" s="72"/>
      <c r="AH1070" s="72"/>
      <c r="AI1070" s="72"/>
      <c r="AJ1070" s="72"/>
      <c r="AK1070" s="72"/>
      <c r="AL1070" s="72"/>
      <c r="AM1070" s="72"/>
      <c r="AN1070" s="72"/>
    </row>
    <row r="1071" spans="1:40" ht="13">
      <c r="A1071" s="79"/>
      <c r="B1071" s="79"/>
      <c r="C1071" s="63"/>
      <c r="D1071" s="63"/>
      <c r="E1071" s="63"/>
      <c r="F1071" s="63"/>
      <c r="G1071" s="84"/>
      <c r="H1071" s="63"/>
      <c r="J1071" s="63"/>
      <c r="K1071" s="63"/>
      <c r="L1071" s="63"/>
      <c r="M1071" s="63"/>
      <c r="N1071" s="63"/>
      <c r="O1071" s="63"/>
      <c r="P1071" s="63"/>
      <c r="Q1071" s="63"/>
      <c r="R1071" s="63"/>
      <c r="S1071" s="63"/>
      <c r="T1071" s="63"/>
      <c r="U1071" s="63"/>
      <c r="V1071" s="63"/>
      <c r="W1071" s="63"/>
      <c r="X1071" s="63"/>
      <c r="Y1071" s="63"/>
      <c r="Z1071" s="63"/>
      <c r="AA1071" s="72"/>
      <c r="AB1071" s="72"/>
      <c r="AC1071" s="72"/>
      <c r="AD1071" s="72"/>
      <c r="AE1071" s="72"/>
      <c r="AF1071" s="72"/>
      <c r="AG1071" s="72"/>
      <c r="AH1071" s="72"/>
      <c r="AI1071" s="72"/>
      <c r="AJ1071" s="72"/>
      <c r="AK1071" s="72"/>
      <c r="AL1071" s="72"/>
      <c r="AM1071" s="72"/>
      <c r="AN1071" s="72"/>
    </row>
    <row r="1072" spans="1:40" ht="13">
      <c r="A1072" s="79"/>
      <c r="B1072" s="79"/>
      <c r="C1072" s="63"/>
      <c r="D1072" s="63"/>
      <c r="E1072" s="63"/>
      <c r="F1072" s="63"/>
      <c r="G1072" s="84"/>
      <c r="H1072" s="63"/>
      <c r="J1072" s="63"/>
      <c r="K1072" s="63"/>
      <c r="L1072" s="63"/>
      <c r="M1072" s="63"/>
      <c r="N1072" s="63"/>
      <c r="O1072" s="63"/>
      <c r="P1072" s="63"/>
      <c r="Q1072" s="63"/>
      <c r="R1072" s="63"/>
      <c r="S1072" s="63"/>
      <c r="T1072" s="63"/>
      <c r="U1072" s="63"/>
      <c r="V1072" s="63"/>
      <c r="W1072" s="63"/>
      <c r="X1072" s="63"/>
      <c r="Y1072" s="63"/>
      <c r="Z1072" s="63"/>
      <c r="AA1072" s="72"/>
      <c r="AB1072" s="72"/>
      <c r="AC1072" s="72"/>
      <c r="AD1072" s="72"/>
      <c r="AE1072" s="72"/>
      <c r="AF1072" s="72"/>
      <c r="AG1072" s="72"/>
      <c r="AH1072" s="72"/>
      <c r="AI1072" s="72"/>
      <c r="AJ1072" s="72"/>
      <c r="AK1072" s="72"/>
      <c r="AL1072" s="72"/>
      <c r="AM1072" s="72"/>
      <c r="AN1072" s="72"/>
    </row>
    <row r="1073" spans="1:40" ht="13">
      <c r="A1073" s="79"/>
      <c r="B1073" s="79"/>
      <c r="C1073" s="63"/>
      <c r="D1073" s="63"/>
      <c r="E1073" s="63"/>
      <c r="F1073" s="63"/>
      <c r="G1073" s="84"/>
      <c r="H1073" s="63"/>
      <c r="J1073" s="63"/>
      <c r="K1073" s="63"/>
      <c r="L1073" s="63"/>
      <c r="M1073" s="63"/>
      <c r="N1073" s="63"/>
      <c r="O1073" s="63"/>
      <c r="P1073" s="63"/>
      <c r="Q1073" s="63"/>
      <c r="R1073" s="63"/>
      <c r="S1073" s="63"/>
      <c r="T1073" s="63"/>
      <c r="U1073" s="63"/>
      <c r="V1073" s="63"/>
      <c r="W1073" s="63"/>
      <c r="X1073" s="63"/>
      <c r="Y1073" s="63"/>
      <c r="Z1073" s="63"/>
      <c r="AA1073" s="72"/>
      <c r="AB1073" s="72"/>
      <c r="AC1073" s="72"/>
      <c r="AD1073" s="72"/>
      <c r="AE1073" s="72"/>
      <c r="AF1073" s="72"/>
      <c r="AG1073" s="72"/>
      <c r="AH1073" s="72"/>
      <c r="AI1073" s="72"/>
      <c r="AJ1073" s="72"/>
      <c r="AK1073" s="72"/>
      <c r="AL1073" s="72"/>
      <c r="AM1073" s="72"/>
      <c r="AN1073" s="72"/>
    </row>
    <row r="1074" spans="1:40" ht="13">
      <c r="A1074" s="79"/>
      <c r="B1074" s="79"/>
      <c r="C1074" s="63"/>
      <c r="D1074" s="63"/>
      <c r="E1074" s="63"/>
      <c r="F1074" s="63"/>
      <c r="G1074" s="84"/>
      <c r="H1074" s="63"/>
      <c r="J1074" s="63"/>
      <c r="K1074" s="63"/>
      <c r="L1074" s="63"/>
      <c r="M1074" s="63"/>
      <c r="N1074" s="63"/>
      <c r="O1074" s="63"/>
      <c r="P1074" s="63"/>
      <c r="Q1074" s="63"/>
      <c r="R1074" s="63"/>
      <c r="S1074" s="63"/>
      <c r="T1074" s="63"/>
      <c r="U1074" s="63"/>
      <c r="V1074" s="63"/>
      <c r="W1074" s="63"/>
      <c r="X1074" s="63"/>
      <c r="Y1074" s="63"/>
      <c r="Z1074" s="63"/>
      <c r="AA1074" s="72"/>
      <c r="AB1074" s="72"/>
      <c r="AC1074" s="72"/>
      <c r="AD1074" s="72"/>
      <c r="AE1074" s="72"/>
      <c r="AF1074" s="72"/>
      <c r="AG1074" s="72"/>
      <c r="AH1074" s="72"/>
      <c r="AI1074" s="72"/>
      <c r="AJ1074" s="72"/>
      <c r="AK1074" s="72"/>
      <c r="AL1074" s="72"/>
      <c r="AM1074" s="72"/>
      <c r="AN1074" s="72"/>
    </row>
    <row r="1075" spans="1:40" ht="13">
      <c r="A1075" s="79"/>
      <c r="B1075" s="79"/>
      <c r="C1075" s="63"/>
      <c r="D1075" s="63"/>
      <c r="E1075" s="63"/>
      <c r="F1075" s="63"/>
      <c r="G1075" s="84"/>
      <c r="H1075" s="63"/>
      <c r="J1075" s="63"/>
      <c r="K1075" s="63"/>
      <c r="L1075" s="63"/>
      <c r="M1075" s="63"/>
      <c r="N1075" s="63"/>
      <c r="O1075" s="63"/>
      <c r="P1075" s="63"/>
      <c r="Q1075" s="63"/>
      <c r="R1075" s="63"/>
      <c r="S1075" s="63"/>
      <c r="T1075" s="63"/>
      <c r="U1075" s="63"/>
      <c r="V1075" s="63"/>
      <c r="W1075" s="63"/>
      <c r="X1075" s="63"/>
      <c r="Y1075" s="63"/>
      <c r="Z1075" s="63"/>
      <c r="AA1075" s="72"/>
      <c r="AB1075" s="72"/>
      <c r="AC1075" s="72"/>
      <c r="AD1075" s="72"/>
      <c r="AE1075" s="72"/>
      <c r="AF1075" s="72"/>
      <c r="AG1075" s="72"/>
      <c r="AH1075" s="72"/>
      <c r="AI1075" s="72"/>
      <c r="AJ1075" s="72"/>
      <c r="AK1075" s="72"/>
      <c r="AL1075" s="72"/>
      <c r="AM1075" s="72"/>
      <c r="AN1075" s="72"/>
    </row>
    <row r="1076" spans="1:40" ht="13">
      <c r="A1076" s="79"/>
      <c r="B1076" s="79"/>
      <c r="C1076" s="63"/>
      <c r="D1076" s="63"/>
      <c r="E1076" s="63"/>
      <c r="F1076" s="63"/>
      <c r="G1076" s="84"/>
      <c r="H1076" s="63"/>
      <c r="J1076" s="63"/>
      <c r="K1076" s="63"/>
      <c r="L1076" s="63"/>
      <c r="M1076" s="63"/>
      <c r="N1076" s="63"/>
      <c r="O1076" s="63"/>
      <c r="P1076" s="63"/>
      <c r="Q1076" s="63"/>
      <c r="R1076" s="63"/>
      <c r="S1076" s="63"/>
      <c r="T1076" s="63"/>
      <c r="U1076" s="63"/>
      <c r="V1076" s="63"/>
      <c r="W1076" s="63"/>
      <c r="X1076" s="63"/>
      <c r="Y1076" s="63"/>
      <c r="Z1076" s="63"/>
      <c r="AA1076" s="72"/>
      <c r="AB1076" s="72"/>
      <c r="AC1076" s="72"/>
      <c r="AD1076" s="72"/>
      <c r="AE1076" s="72"/>
      <c r="AF1076" s="72"/>
      <c r="AG1076" s="72"/>
      <c r="AH1076" s="72"/>
      <c r="AI1076" s="72"/>
      <c r="AJ1076" s="72"/>
      <c r="AK1076" s="72"/>
      <c r="AL1076" s="72"/>
      <c r="AM1076" s="72"/>
      <c r="AN1076" s="72"/>
    </row>
    <row r="1077" spans="1:40" ht="13">
      <c r="A1077" s="79"/>
      <c r="B1077" s="79"/>
      <c r="C1077" s="63"/>
      <c r="D1077" s="63"/>
      <c r="E1077" s="63"/>
      <c r="F1077" s="63"/>
      <c r="G1077" s="84"/>
      <c r="H1077" s="63"/>
      <c r="J1077" s="63"/>
      <c r="K1077" s="63"/>
      <c r="L1077" s="63"/>
      <c r="M1077" s="63"/>
      <c r="N1077" s="63"/>
      <c r="O1077" s="63"/>
      <c r="P1077" s="63"/>
      <c r="Q1077" s="63"/>
      <c r="R1077" s="63"/>
      <c r="S1077" s="63"/>
      <c r="T1077" s="63"/>
      <c r="U1077" s="63"/>
      <c r="V1077" s="63"/>
      <c r="W1077" s="63"/>
      <c r="X1077" s="63"/>
      <c r="Y1077" s="63"/>
      <c r="Z1077" s="63"/>
      <c r="AA1077" s="72"/>
      <c r="AB1077" s="72"/>
      <c r="AC1077" s="72"/>
      <c r="AD1077" s="72"/>
      <c r="AE1077" s="72"/>
      <c r="AF1077" s="72"/>
      <c r="AG1077" s="72"/>
      <c r="AH1077" s="72"/>
      <c r="AI1077" s="72"/>
      <c r="AJ1077" s="72"/>
      <c r="AK1077" s="72"/>
      <c r="AL1077" s="72"/>
      <c r="AM1077" s="72"/>
      <c r="AN1077" s="72"/>
    </row>
    <row r="1078" spans="1:40" ht="13">
      <c r="A1078" s="79"/>
      <c r="B1078" s="79"/>
      <c r="C1078" s="63"/>
      <c r="D1078" s="63"/>
      <c r="E1078" s="63"/>
      <c r="F1078" s="63"/>
      <c r="G1078" s="84"/>
      <c r="H1078" s="63"/>
      <c r="J1078" s="63"/>
      <c r="K1078" s="63"/>
      <c r="L1078" s="63"/>
      <c r="M1078" s="63"/>
      <c r="N1078" s="63"/>
      <c r="O1078" s="63"/>
      <c r="P1078" s="63"/>
      <c r="Q1078" s="63"/>
      <c r="R1078" s="63"/>
      <c r="S1078" s="63"/>
      <c r="T1078" s="63"/>
      <c r="U1078" s="63"/>
      <c r="V1078" s="63"/>
      <c r="W1078" s="63"/>
      <c r="X1078" s="63"/>
      <c r="Y1078" s="63"/>
      <c r="Z1078" s="63"/>
      <c r="AA1078" s="72"/>
      <c r="AB1078" s="72"/>
      <c r="AC1078" s="72"/>
      <c r="AD1078" s="72"/>
      <c r="AE1078" s="72"/>
      <c r="AF1078" s="72"/>
      <c r="AG1078" s="72"/>
      <c r="AH1078" s="72"/>
      <c r="AI1078" s="72"/>
      <c r="AJ1078" s="72"/>
      <c r="AK1078" s="72"/>
      <c r="AL1078" s="72"/>
      <c r="AM1078" s="72"/>
      <c r="AN1078" s="72"/>
    </row>
    <row r="1079" spans="1:40" ht="13">
      <c r="A1079" s="79"/>
      <c r="B1079" s="79"/>
      <c r="C1079" s="63"/>
      <c r="D1079" s="63"/>
      <c r="E1079" s="63"/>
      <c r="F1079" s="63"/>
      <c r="G1079" s="84"/>
      <c r="H1079" s="63"/>
      <c r="J1079" s="63"/>
      <c r="K1079" s="63"/>
      <c r="L1079" s="63"/>
      <c r="M1079" s="63"/>
      <c r="N1079" s="63"/>
      <c r="O1079" s="63"/>
      <c r="P1079" s="63"/>
      <c r="Q1079" s="63"/>
      <c r="R1079" s="63"/>
      <c r="S1079" s="63"/>
      <c r="T1079" s="63"/>
      <c r="U1079" s="63"/>
      <c r="V1079" s="63"/>
      <c r="W1079" s="63"/>
      <c r="X1079" s="63"/>
      <c r="Y1079" s="63"/>
      <c r="Z1079" s="63"/>
      <c r="AA1079" s="72"/>
      <c r="AB1079" s="72"/>
      <c r="AC1079" s="72"/>
      <c r="AD1079" s="72"/>
      <c r="AE1079" s="72"/>
      <c r="AF1079" s="72"/>
      <c r="AG1079" s="72"/>
      <c r="AH1079" s="72"/>
      <c r="AI1079" s="72"/>
      <c r="AJ1079" s="72"/>
      <c r="AK1079" s="72"/>
      <c r="AL1079" s="72"/>
      <c r="AM1079" s="72"/>
      <c r="AN1079" s="72"/>
    </row>
    <row r="1080" spans="1:40" ht="13">
      <c r="A1080" s="79"/>
      <c r="B1080" s="79"/>
      <c r="C1080" s="63"/>
      <c r="D1080" s="63"/>
      <c r="E1080" s="63"/>
      <c r="F1080" s="63"/>
      <c r="G1080" s="84"/>
      <c r="H1080" s="63"/>
      <c r="J1080" s="63"/>
      <c r="K1080" s="63"/>
      <c r="L1080" s="63"/>
      <c r="M1080" s="63"/>
      <c r="N1080" s="63"/>
      <c r="O1080" s="63"/>
      <c r="P1080" s="63"/>
      <c r="Q1080" s="63"/>
      <c r="R1080" s="63"/>
      <c r="S1080" s="63"/>
      <c r="T1080" s="63"/>
      <c r="U1080" s="63"/>
      <c r="V1080" s="63"/>
      <c r="W1080" s="63"/>
      <c r="X1080" s="63"/>
      <c r="Y1080" s="63"/>
      <c r="Z1080" s="63"/>
      <c r="AA1080" s="72"/>
      <c r="AB1080" s="72"/>
      <c r="AC1080" s="72"/>
      <c r="AD1080" s="72"/>
      <c r="AE1080" s="72"/>
      <c r="AF1080" s="72"/>
      <c r="AG1080" s="72"/>
      <c r="AH1080" s="72"/>
      <c r="AI1080" s="72"/>
      <c r="AJ1080" s="72"/>
      <c r="AK1080" s="72"/>
      <c r="AL1080" s="72"/>
      <c r="AM1080" s="72"/>
      <c r="AN1080" s="72"/>
    </row>
    <row r="1081" spans="1:40" ht="13">
      <c r="A1081" s="79"/>
      <c r="B1081" s="79"/>
      <c r="C1081" s="63"/>
      <c r="D1081" s="63"/>
      <c r="E1081" s="63"/>
      <c r="F1081" s="63"/>
      <c r="G1081" s="84"/>
      <c r="H1081" s="63"/>
      <c r="J1081" s="63"/>
      <c r="K1081" s="63"/>
      <c r="L1081" s="63"/>
      <c r="M1081" s="63"/>
      <c r="N1081" s="63"/>
      <c r="O1081" s="63"/>
      <c r="P1081" s="63"/>
      <c r="Q1081" s="63"/>
      <c r="R1081" s="63"/>
      <c r="S1081" s="63"/>
      <c r="T1081" s="63"/>
      <c r="U1081" s="63"/>
      <c r="V1081" s="63"/>
      <c r="W1081" s="63"/>
      <c r="X1081" s="63"/>
      <c r="Y1081" s="63"/>
      <c r="Z1081" s="63"/>
      <c r="AA1081" s="72"/>
      <c r="AB1081" s="72"/>
      <c r="AC1081" s="72"/>
      <c r="AD1081" s="72"/>
      <c r="AE1081" s="72"/>
      <c r="AF1081" s="72"/>
      <c r="AG1081" s="72"/>
      <c r="AH1081" s="72"/>
      <c r="AI1081" s="72"/>
      <c r="AJ1081" s="72"/>
      <c r="AK1081" s="72"/>
      <c r="AL1081" s="72"/>
      <c r="AM1081" s="72"/>
      <c r="AN1081" s="72"/>
    </row>
    <row r="1082" spans="1:40" ht="13">
      <c r="A1082" s="79"/>
      <c r="B1082" s="79"/>
      <c r="C1082" s="63"/>
      <c r="D1082" s="63"/>
      <c r="E1082" s="63"/>
      <c r="F1082" s="63"/>
      <c r="G1082" s="84"/>
      <c r="H1082" s="63"/>
      <c r="J1082" s="63"/>
      <c r="K1082" s="63"/>
      <c r="L1082" s="63"/>
      <c r="M1082" s="63"/>
      <c r="N1082" s="63"/>
      <c r="O1082" s="63"/>
      <c r="P1082" s="63"/>
      <c r="Q1082" s="63"/>
      <c r="R1082" s="63"/>
      <c r="S1082" s="63"/>
      <c r="T1082" s="63"/>
      <c r="U1082" s="63"/>
      <c r="V1082" s="63"/>
      <c r="W1082" s="63"/>
      <c r="X1082" s="63"/>
      <c r="Y1082" s="63"/>
      <c r="Z1082" s="63"/>
      <c r="AA1082" s="72"/>
      <c r="AB1082" s="72"/>
      <c r="AC1082" s="72"/>
      <c r="AD1082" s="72"/>
      <c r="AE1082" s="72"/>
      <c r="AF1082" s="72"/>
      <c r="AG1082" s="72"/>
      <c r="AH1082" s="72"/>
      <c r="AI1082" s="72"/>
      <c r="AJ1082" s="72"/>
      <c r="AK1082" s="72"/>
      <c r="AL1082" s="72"/>
      <c r="AM1082" s="72"/>
      <c r="AN1082" s="72"/>
    </row>
    <row r="1083" spans="1:40" ht="13">
      <c r="A1083" s="79"/>
      <c r="B1083" s="79"/>
      <c r="C1083" s="63"/>
      <c r="D1083" s="63"/>
      <c r="E1083" s="63"/>
      <c r="F1083" s="63"/>
      <c r="G1083" s="84"/>
      <c r="H1083" s="63"/>
      <c r="J1083" s="63"/>
      <c r="K1083" s="63"/>
      <c r="L1083" s="63"/>
      <c r="M1083" s="63"/>
      <c r="N1083" s="63"/>
      <c r="O1083" s="63"/>
      <c r="P1083" s="63"/>
      <c r="Q1083" s="63"/>
      <c r="R1083" s="63"/>
      <c r="S1083" s="63"/>
      <c r="T1083" s="63"/>
      <c r="U1083" s="63"/>
      <c r="V1083" s="63"/>
      <c r="W1083" s="63"/>
      <c r="X1083" s="63"/>
      <c r="Y1083" s="63"/>
      <c r="Z1083" s="63"/>
      <c r="AA1083" s="72"/>
      <c r="AB1083" s="72"/>
      <c r="AC1083" s="72"/>
      <c r="AD1083" s="72"/>
      <c r="AE1083" s="72"/>
      <c r="AF1083" s="72"/>
      <c r="AG1083" s="72"/>
      <c r="AH1083" s="72"/>
      <c r="AI1083" s="72"/>
      <c r="AJ1083" s="72"/>
      <c r="AK1083" s="72"/>
      <c r="AL1083" s="72"/>
      <c r="AM1083" s="72"/>
      <c r="AN1083" s="72"/>
    </row>
    <row r="1084" spans="1:40" ht="13">
      <c r="A1084" s="79"/>
      <c r="B1084" s="79"/>
      <c r="C1084" s="63"/>
      <c r="D1084" s="63"/>
      <c r="E1084" s="63"/>
      <c r="F1084" s="63"/>
      <c r="G1084" s="84"/>
      <c r="H1084" s="63"/>
      <c r="J1084" s="63"/>
      <c r="K1084" s="63"/>
      <c r="L1084" s="63"/>
      <c r="M1084" s="63"/>
      <c r="N1084" s="63"/>
      <c r="O1084" s="63"/>
      <c r="P1084" s="63"/>
      <c r="Q1084" s="63"/>
      <c r="R1084" s="63"/>
      <c r="S1084" s="63"/>
      <c r="T1084" s="63"/>
      <c r="U1084" s="63"/>
      <c r="V1084" s="63"/>
      <c r="W1084" s="63"/>
      <c r="X1084" s="63"/>
      <c r="Y1084" s="63"/>
      <c r="Z1084" s="63"/>
      <c r="AA1084" s="72"/>
      <c r="AB1084" s="72"/>
      <c r="AC1084" s="72"/>
      <c r="AD1084" s="72"/>
      <c r="AE1084" s="72"/>
      <c r="AF1084" s="72"/>
      <c r="AG1084" s="72"/>
      <c r="AH1084" s="72"/>
      <c r="AI1084" s="72"/>
      <c r="AJ1084" s="72"/>
      <c r="AK1084" s="72"/>
      <c r="AL1084" s="72"/>
      <c r="AM1084" s="72"/>
      <c r="AN1084" s="72"/>
    </row>
    <row r="1085" spans="1:40" ht="13">
      <c r="A1085" s="79"/>
      <c r="B1085" s="79"/>
      <c r="C1085" s="63"/>
      <c r="D1085" s="63"/>
      <c r="E1085" s="63"/>
      <c r="F1085" s="63"/>
      <c r="G1085" s="84"/>
      <c r="H1085" s="63"/>
      <c r="J1085" s="63"/>
      <c r="K1085" s="63"/>
      <c r="L1085" s="63"/>
      <c r="M1085" s="63"/>
      <c r="N1085" s="63"/>
      <c r="O1085" s="63"/>
      <c r="P1085" s="63"/>
      <c r="Q1085" s="63"/>
      <c r="R1085" s="63"/>
      <c r="S1085" s="63"/>
      <c r="T1085" s="63"/>
      <c r="U1085" s="63"/>
      <c r="V1085" s="63"/>
      <c r="W1085" s="63"/>
      <c r="X1085" s="63"/>
      <c r="Y1085" s="63"/>
      <c r="Z1085" s="63"/>
      <c r="AA1085" s="72"/>
      <c r="AB1085" s="72"/>
      <c r="AC1085" s="72"/>
      <c r="AD1085" s="72"/>
      <c r="AE1085" s="72"/>
      <c r="AF1085" s="72"/>
      <c r="AG1085" s="72"/>
      <c r="AH1085" s="72"/>
      <c r="AI1085" s="72"/>
      <c r="AJ1085" s="72"/>
      <c r="AK1085" s="72"/>
      <c r="AL1085" s="72"/>
      <c r="AM1085" s="72"/>
      <c r="AN1085" s="72"/>
    </row>
    <row r="1086" spans="1:40" ht="13">
      <c r="A1086" s="79"/>
      <c r="B1086" s="79"/>
      <c r="C1086" s="63"/>
      <c r="D1086" s="63"/>
      <c r="E1086" s="63"/>
      <c r="F1086" s="63"/>
      <c r="G1086" s="84"/>
      <c r="H1086" s="63"/>
      <c r="J1086" s="63"/>
      <c r="K1086" s="63"/>
      <c r="L1086" s="63"/>
      <c r="M1086" s="63"/>
      <c r="N1086" s="63"/>
      <c r="O1086" s="63"/>
      <c r="P1086" s="63"/>
      <c r="Q1086" s="63"/>
      <c r="R1086" s="63"/>
      <c r="S1086" s="63"/>
      <c r="T1086" s="63"/>
      <c r="U1086" s="63"/>
      <c r="V1086" s="63"/>
      <c r="W1086" s="63"/>
      <c r="X1086" s="63"/>
      <c r="Y1086" s="63"/>
      <c r="Z1086" s="63"/>
      <c r="AA1086" s="72"/>
      <c r="AB1086" s="72"/>
      <c r="AC1086" s="72"/>
      <c r="AD1086" s="72"/>
      <c r="AE1086" s="72"/>
      <c r="AF1086" s="72"/>
      <c r="AG1086" s="72"/>
      <c r="AH1086" s="72"/>
      <c r="AI1086" s="72"/>
      <c r="AJ1086" s="72"/>
      <c r="AK1086" s="72"/>
      <c r="AL1086" s="72"/>
      <c r="AM1086" s="72"/>
      <c r="AN1086" s="72"/>
    </row>
    <row r="1087" spans="1:40" ht="13">
      <c r="A1087" s="79"/>
      <c r="B1087" s="79"/>
      <c r="C1087" s="63"/>
      <c r="D1087" s="63"/>
      <c r="E1087" s="63"/>
      <c r="F1087" s="63"/>
      <c r="G1087" s="84"/>
      <c r="H1087" s="63"/>
      <c r="J1087" s="63"/>
      <c r="K1087" s="63"/>
      <c r="L1087" s="63"/>
      <c r="M1087" s="63"/>
      <c r="N1087" s="63"/>
      <c r="O1087" s="63"/>
      <c r="P1087" s="63"/>
      <c r="Q1087" s="63"/>
      <c r="R1087" s="63"/>
      <c r="S1087" s="63"/>
      <c r="T1087" s="63"/>
      <c r="U1087" s="63"/>
      <c r="V1087" s="63"/>
      <c r="W1087" s="63"/>
      <c r="X1087" s="63"/>
      <c r="Y1087" s="63"/>
      <c r="Z1087" s="63"/>
      <c r="AA1087" s="72"/>
      <c r="AB1087" s="72"/>
      <c r="AC1087" s="72"/>
      <c r="AD1087" s="72"/>
      <c r="AE1087" s="72"/>
      <c r="AF1087" s="72"/>
      <c r="AG1087" s="72"/>
      <c r="AH1087" s="72"/>
      <c r="AI1087" s="72"/>
      <c r="AJ1087" s="72"/>
      <c r="AK1087" s="72"/>
      <c r="AL1087" s="72"/>
      <c r="AM1087" s="72"/>
      <c r="AN1087" s="72"/>
    </row>
    <row r="1088" spans="1:40" ht="13">
      <c r="A1088" s="79"/>
      <c r="B1088" s="79"/>
      <c r="C1088" s="63"/>
      <c r="D1088" s="63"/>
      <c r="E1088" s="63"/>
      <c r="F1088" s="63"/>
      <c r="G1088" s="84"/>
      <c r="H1088" s="63"/>
      <c r="J1088" s="63"/>
      <c r="K1088" s="63"/>
      <c r="L1088" s="63"/>
      <c r="M1088" s="63"/>
      <c r="N1088" s="63"/>
      <c r="O1088" s="63"/>
      <c r="P1088" s="63"/>
      <c r="Q1088" s="63"/>
      <c r="R1088" s="63"/>
      <c r="S1088" s="63"/>
      <c r="T1088" s="63"/>
      <c r="U1088" s="63"/>
      <c r="V1088" s="63"/>
      <c r="W1088" s="63"/>
      <c r="X1088" s="63"/>
      <c r="Y1088" s="63"/>
      <c r="Z1088" s="63"/>
      <c r="AA1088" s="72"/>
      <c r="AB1088" s="72"/>
      <c r="AC1088" s="72"/>
      <c r="AD1088" s="72"/>
      <c r="AE1088" s="72"/>
      <c r="AF1088" s="72"/>
      <c r="AG1088" s="72"/>
      <c r="AH1088" s="72"/>
      <c r="AI1088" s="72"/>
      <c r="AJ1088" s="72"/>
      <c r="AK1088" s="72"/>
      <c r="AL1088" s="72"/>
      <c r="AM1088" s="72"/>
      <c r="AN1088" s="72"/>
    </row>
    <row r="1089" spans="1:40" ht="13">
      <c r="A1089" s="79"/>
      <c r="B1089" s="79"/>
      <c r="C1089" s="63"/>
      <c r="D1089" s="63"/>
      <c r="E1089" s="63"/>
      <c r="F1089" s="63"/>
      <c r="G1089" s="84"/>
      <c r="H1089" s="63"/>
      <c r="J1089" s="63"/>
      <c r="K1089" s="63"/>
      <c r="L1089" s="63"/>
      <c r="M1089" s="63"/>
      <c r="N1089" s="63"/>
      <c r="O1089" s="63"/>
      <c r="P1089" s="63"/>
      <c r="Q1089" s="63"/>
      <c r="R1089" s="63"/>
      <c r="S1089" s="63"/>
      <c r="T1089" s="63"/>
      <c r="U1089" s="63"/>
      <c r="V1089" s="63"/>
      <c r="W1089" s="63"/>
      <c r="X1089" s="63"/>
      <c r="Y1089" s="63"/>
      <c r="Z1089" s="63"/>
      <c r="AA1089" s="72"/>
      <c r="AB1089" s="72"/>
      <c r="AC1089" s="72"/>
      <c r="AD1089" s="72"/>
      <c r="AE1089" s="72"/>
      <c r="AF1089" s="72"/>
      <c r="AG1089" s="72"/>
      <c r="AH1089" s="72"/>
      <c r="AI1089" s="72"/>
      <c r="AJ1089" s="72"/>
      <c r="AK1089" s="72"/>
      <c r="AL1089" s="72"/>
      <c r="AM1089" s="72"/>
      <c r="AN1089" s="72"/>
    </row>
    <row r="1090" spans="1:40" ht="13">
      <c r="A1090" s="79"/>
      <c r="B1090" s="79"/>
      <c r="C1090" s="63"/>
      <c r="D1090" s="63"/>
      <c r="E1090" s="63"/>
      <c r="F1090" s="63"/>
      <c r="G1090" s="84"/>
      <c r="H1090" s="63"/>
      <c r="J1090" s="63"/>
      <c r="K1090" s="63"/>
      <c r="L1090" s="63"/>
      <c r="M1090" s="63"/>
      <c r="N1090" s="63"/>
      <c r="O1090" s="63"/>
      <c r="P1090" s="63"/>
      <c r="Q1090" s="63"/>
      <c r="R1090" s="63"/>
      <c r="S1090" s="63"/>
      <c r="T1090" s="63"/>
      <c r="U1090" s="63"/>
      <c r="V1090" s="63"/>
      <c r="W1090" s="63"/>
      <c r="X1090" s="63"/>
      <c r="Y1090" s="63"/>
      <c r="Z1090" s="63"/>
      <c r="AA1090" s="72"/>
      <c r="AB1090" s="72"/>
      <c r="AC1090" s="72"/>
      <c r="AD1090" s="72"/>
      <c r="AE1090" s="72"/>
      <c r="AF1090" s="72"/>
      <c r="AG1090" s="72"/>
      <c r="AH1090" s="72"/>
      <c r="AI1090" s="72"/>
      <c r="AJ1090" s="72"/>
      <c r="AK1090" s="72"/>
      <c r="AL1090" s="72"/>
      <c r="AM1090" s="72"/>
      <c r="AN1090" s="72"/>
    </row>
    <row r="1091" spans="1:40" ht="13">
      <c r="A1091" s="79"/>
      <c r="B1091" s="79"/>
      <c r="C1091" s="63"/>
      <c r="D1091" s="63"/>
      <c r="E1091" s="63"/>
      <c r="F1091" s="63"/>
      <c r="G1091" s="84"/>
      <c r="H1091" s="63"/>
      <c r="J1091" s="63"/>
      <c r="K1091" s="63"/>
      <c r="L1091" s="63"/>
      <c r="M1091" s="63"/>
      <c r="N1091" s="63"/>
      <c r="O1091" s="63"/>
      <c r="P1091" s="63"/>
      <c r="Q1091" s="63"/>
      <c r="R1091" s="63"/>
      <c r="S1091" s="63"/>
      <c r="T1091" s="63"/>
      <c r="U1091" s="63"/>
      <c r="V1091" s="63"/>
      <c r="W1091" s="63"/>
      <c r="X1091" s="63"/>
      <c r="Y1091" s="63"/>
      <c r="Z1091" s="63"/>
      <c r="AA1091" s="72"/>
      <c r="AB1091" s="72"/>
      <c r="AC1091" s="72"/>
      <c r="AD1091" s="72"/>
      <c r="AE1091" s="72"/>
      <c r="AF1091" s="72"/>
      <c r="AG1091" s="72"/>
      <c r="AH1091" s="72"/>
      <c r="AI1091" s="72"/>
      <c r="AJ1091" s="72"/>
      <c r="AK1091" s="72"/>
      <c r="AL1091" s="72"/>
      <c r="AM1091" s="72"/>
      <c r="AN1091" s="72"/>
    </row>
    <row r="1092" spans="1:40" ht="13">
      <c r="A1092" s="79"/>
      <c r="B1092" s="79"/>
      <c r="C1092" s="63"/>
      <c r="D1092" s="63"/>
      <c r="E1092" s="63"/>
      <c r="F1092" s="63"/>
      <c r="G1092" s="84"/>
      <c r="H1092" s="63"/>
      <c r="J1092" s="63"/>
      <c r="K1092" s="63"/>
      <c r="L1092" s="63"/>
      <c r="M1092" s="63"/>
      <c r="N1092" s="63"/>
      <c r="O1092" s="63"/>
      <c r="P1092" s="63"/>
      <c r="Q1092" s="63"/>
      <c r="R1092" s="63"/>
      <c r="S1092" s="63"/>
      <c r="T1092" s="63"/>
      <c r="U1092" s="63"/>
      <c r="V1092" s="63"/>
      <c r="W1092" s="63"/>
      <c r="X1092" s="63"/>
      <c r="Y1092" s="63"/>
      <c r="Z1092" s="63"/>
      <c r="AA1092" s="72"/>
      <c r="AB1092" s="72"/>
      <c r="AC1092" s="72"/>
      <c r="AD1092" s="72"/>
      <c r="AE1092" s="72"/>
      <c r="AF1092" s="72"/>
      <c r="AG1092" s="72"/>
      <c r="AH1092" s="72"/>
      <c r="AI1092" s="72"/>
      <c r="AJ1092" s="72"/>
      <c r="AK1092" s="72"/>
      <c r="AL1092" s="72"/>
      <c r="AM1092" s="72"/>
      <c r="AN1092" s="72"/>
    </row>
    <row r="1093" spans="1:40" ht="13">
      <c r="A1093" s="79"/>
      <c r="B1093" s="79"/>
      <c r="C1093" s="63"/>
      <c r="D1093" s="63"/>
      <c r="E1093" s="63"/>
      <c r="F1093" s="63"/>
      <c r="G1093" s="84"/>
      <c r="H1093" s="63"/>
      <c r="J1093" s="63"/>
      <c r="K1093" s="63"/>
      <c r="L1093" s="63"/>
      <c r="M1093" s="63"/>
      <c r="N1093" s="63"/>
      <c r="O1093" s="63"/>
      <c r="P1093" s="63"/>
      <c r="Q1093" s="63"/>
      <c r="R1093" s="63"/>
      <c r="S1093" s="63"/>
      <c r="T1093" s="63"/>
      <c r="U1093" s="63"/>
      <c r="V1093" s="63"/>
      <c r="W1093" s="63"/>
      <c r="X1093" s="63"/>
      <c r="Y1093" s="63"/>
      <c r="Z1093" s="63"/>
      <c r="AA1093" s="72"/>
      <c r="AB1093" s="72"/>
      <c r="AC1093" s="72"/>
      <c r="AD1093" s="72"/>
      <c r="AE1093" s="72"/>
      <c r="AF1093" s="72"/>
      <c r="AG1093" s="72"/>
      <c r="AH1093" s="72"/>
      <c r="AI1093" s="72"/>
      <c r="AJ1093" s="72"/>
      <c r="AK1093" s="72"/>
      <c r="AL1093" s="72"/>
      <c r="AM1093" s="72"/>
      <c r="AN1093" s="72"/>
    </row>
    <row r="1094" spans="1:40" ht="13">
      <c r="A1094" s="79"/>
      <c r="B1094" s="79"/>
      <c r="C1094" s="63"/>
      <c r="D1094" s="63"/>
      <c r="E1094" s="63"/>
      <c r="F1094" s="63"/>
      <c r="G1094" s="84"/>
      <c r="H1094" s="63"/>
      <c r="J1094" s="63"/>
      <c r="K1094" s="63"/>
      <c r="L1094" s="63"/>
      <c r="M1094" s="63"/>
      <c r="N1094" s="63"/>
      <c r="O1094" s="63"/>
      <c r="P1094" s="63"/>
      <c r="Q1094" s="63"/>
      <c r="R1094" s="63"/>
      <c r="S1094" s="63"/>
      <c r="T1094" s="63"/>
      <c r="U1094" s="63"/>
      <c r="V1094" s="63"/>
      <c r="W1094" s="63"/>
      <c r="X1094" s="63"/>
      <c r="Y1094" s="63"/>
      <c r="Z1094" s="63"/>
      <c r="AA1094" s="72"/>
      <c r="AB1094" s="72"/>
      <c r="AC1094" s="72"/>
      <c r="AD1094" s="72"/>
      <c r="AE1094" s="72"/>
      <c r="AF1094" s="72"/>
      <c r="AG1094" s="72"/>
      <c r="AH1094" s="72"/>
      <c r="AI1094" s="72"/>
      <c r="AJ1094" s="72"/>
      <c r="AK1094" s="72"/>
      <c r="AL1094" s="72"/>
      <c r="AM1094" s="72"/>
      <c r="AN1094" s="72"/>
    </row>
    <row r="1095" spans="1:40" ht="13">
      <c r="A1095" s="79"/>
      <c r="B1095" s="79"/>
      <c r="C1095" s="63"/>
      <c r="D1095" s="63"/>
      <c r="E1095" s="63"/>
      <c r="F1095" s="63"/>
      <c r="G1095" s="84"/>
      <c r="H1095" s="63"/>
      <c r="J1095" s="63"/>
      <c r="K1095" s="63"/>
      <c r="L1095" s="63"/>
      <c r="M1095" s="63"/>
      <c r="N1095" s="63"/>
      <c r="O1095" s="63"/>
      <c r="P1095" s="63"/>
      <c r="Q1095" s="63"/>
      <c r="R1095" s="63"/>
      <c r="S1095" s="63"/>
      <c r="T1095" s="63"/>
      <c r="U1095" s="63"/>
      <c r="V1095" s="63"/>
      <c r="W1095" s="63"/>
      <c r="X1095" s="63"/>
      <c r="Y1095" s="63"/>
      <c r="Z1095" s="63"/>
      <c r="AA1095" s="72"/>
      <c r="AB1095" s="72"/>
      <c r="AC1095" s="72"/>
      <c r="AD1095" s="72"/>
      <c r="AE1095" s="72"/>
      <c r="AF1095" s="72"/>
      <c r="AG1095" s="72"/>
      <c r="AH1095" s="72"/>
      <c r="AI1095" s="72"/>
      <c r="AJ1095" s="72"/>
      <c r="AK1095" s="72"/>
      <c r="AL1095" s="72"/>
      <c r="AM1095" s="72"/>
      <c r="AN1095" s="72"/>
    </row>
    <row r="1096" spans="1:40" ht="13">
      <c r="A1096" s="79"/>
      <c r="B1096" s="79"/>
      <c r="C1096" s="63"/>
      <c r="D1096" s="63"/>
      <c r="E1096" s="63"/>
      <c r="F1096" s="63"/>
      <c r="G1096" s="84"/>
      <c r="H1096" s="63"/>
      <c r="J1096" s="63"/>
      <c r="K1096" s="63"/>
      <c r="L1096" s="63"/>
      <c r="M1096" s="63"/>
      <c r="N1096" s="63"/>
      <c r="O1096" s="63"/>
      <c r="P1096" s="63"/>
      <c r="Q1096" s="63"/>
      <c r="R1096" s="63"/>
      <c r="S1096" s="63"/>
      <c r="T1096" s="63"/>
      <c r="U1096" s="63"/>
      <c r="V1096" s="63"/>
      <c r="W1096" s="63"/>
      <c r="X1096" s="63"/>
      <c r="Y1096" s="63"/>
      <c r="Z1096" s="63"/>
      <c r="AA1096" s="72"/>
      <c r="AB1096" s="72"/>
      <c r="AC1096" s="72"/>
      <c r="AD1096" s="72"/>
      <c r="AE1096" s="72"/>
      <c r="AF1096" s="72"/>
      <c r="AG1096" s="72"/>
      <c r="AH1096" s="72"/>
      <c r="AI1096" s="72"/>
      <c r="AJ1096" s="72"/>
      <c r="AK1096" s="72"/>
      <c r="AL1096" s="72"/>
      <c r="AM1096" s="72"/>
      <c r="AN1096" s="72"/>
    </row>
    <row r="1097" spans="1:40" ht="13">
      <c r="A1097" s="79"/>
      <c r="B1097" s="79"/>
      <c r="C1097" s="63"/>
      <c r="D1097" s="63"/>
      <c r="E1097" s="63"/>
      <c r="F1097" s="63"/>
      <c r="G1097" s="84"/>
      <c r="H1097" s="63"/>
      <c r="J1097" s="63"/>
      <c r="K1097" s="63"/>
      <c r="L1097" s="63"/>
      <c r="M1097" s="63"/>
      <c r="N1097" s="63"/>
      <c r="O1097" s="63"/>
      <c r="P1097" s="63"/>
      <c r="Q1097" s="63"/>
      <c r="R1097" s="63"/>
      <c r="S1097" s="63"/>
      <c r="T1097" s="63"/>
      <c r="U1097" s="63"/>
      <c r="V1097" s="63"/>
      <c r="W1097" s="63"/>
      <c r="X1097" s="63"/>
      <c r="Y1097" s="63"/>
      <c r="Z1097" s="63"/>
      <c r="AA1097" s="72"/>
      <c r="AB1097" s="72"/>
      <c r="AC1097" s="72"/>
      <c r="AD1097" s="72"/>
      <c r="AE1097" s="72"/>
      <c r="AF1097" s="72"/>
      <c r="AG1097" s="72"/>
      <c r="AH1097" s="72"/>
      <c r="AI1097" s="72"/>
      <c r="AJ1097" s="72"/>
      <c r="AK1097" s="72"/>
      <c r="AL1097" s="72"/>
      <c r="AM1097" s="72"/>
      <c r="AN1097" s="72"/>
    </row>
    <row r="1098" spans="1:40" ht="13">
      <c r="A1098" s="79"/>
      <c r="B1098" s="79"/>
      <c r="C1098" s="63"/>
      <c r="D1098" s="63"/>
      <c r="E1098" s="63"/>
      <c r="F1098" s="63"/>
      <c r="G1098" s="84"/>
      <c r="H1098" s="63"/>
      <c r="J1098" s="63"/>
      <c r="K1098" s="63"/>
      <c r="L1098" s="63"/>
      <c r="M1098" s="63"/>
      <c r="N1098" s="63"/>
      <c r="O1098" s="63"/>
      <c r="P1098" s="63"/>
      <c r="Q1098" s="63"/>
      <c r="R1098" s="63"/>
      <c r="S1098" s="63"/>
      <c r="T1098" s="63"/>
      <c r="U1098" s="63"/>
      <c r="V1098" s="63"/>
      <c r="W1098" s="63"/>
      <c r="X1098" s="63"/>
      <c r="Y1098" s="63"/>
      <c r="Z1098" s="63"/>
      <c r="AA1098" s="72"/>
      <c r="AB1098" s="72"/>
      <c r="AC1098" s="72"/>
      <c r="AD1098" s="72"/>
      <c r="AE1098" s="72"/>
      <c r="AF1098" s="72"/>
      <c r="AG1098" s="72"/>
      <c r="AH1098" s="72"/>
      <c r="AI1098" s="72"/>
      <c r="AJ1098" s="72"/>
      <c r="AK1098" s="72"/>
      <c r="AL1098" s="72"/>
      <c r="AM1098" s="72"/>
      <c r="AN1098" s="72"/>
    </row>
    <row r="1099" spans="1:40" ht="13">
      <c r="A1099" s="79"/>
      <c r="B1099" s="79"/>
      <c r="C1099" s="63"/>
      <c r="D1099" s="63"/>
      <c r="E1099" s="63"/>
      <c r="F1099" s="63"/>
      <c r="G1099" s="84"/>
      <c r="H1099" s="63"/>
      <c r="J1099" s="63"/>
      <c r="K1099" s="63"/>
      <c r="L1099" s="63"/>
      <c r="M1099" s="63"/>
      <c r="N1099" s="63"/>
      <c r="O1099" s="63"/>
      <c r="P1099" s="63"/>
      <c r="Q1099" s="63"/>
      <c r="R1099" s="63"/>
      <c r="S1099" s="63"/>
      <c r="T1099" s="63"/>
      <c r="U1099" s="63"/>
      <c r="V1099" s="63"/>
      <c r="W1099" s="63"/>
      <c r="X1099" s="63"/>
      <c r="Y1099" s="63"/>
      <c r="Z1099" s="63"/>
      <c r="AA1099" s="72"/>
      <c r="AB1099" s="72"/>
      <c r="AC1099" s="72"/>
      <c r="AD1099" s="72"/>
      <c r="AE1099" s="72"/>
      <c r="AF1099" s="72"/>
      <c r="AG1099" s="72"/>
      <c r="AH1099" s="72"/>
      <c r="AI1099" s="72"/>
      <c r="AJ1099" s="72"/>
      <c r="AK1099" s="72"/>
      <c r="AL1099" s="72"/>
      <c r="AM1099" s="72"/>
      <c r="AN1099" s="72"/>
    </row>
    <row r="1100" spans="1:40" ht="13">
      <c r="A1100" s="79"/>
      <c r="B1100" s="79"/>
      <c r="C1100" s="63"/>
      <c r="D1100" s="63"/>
      <c r="E1100" s="63"/>
      <c r="F1100" s="63"/>
      <c r="G1100" s="84"/>
      <c r="H1100" s="63"/>
      <c r="J1100" s="63"/>
      <c r="K1100" s="63"/>
      <c r="L1100" s="63"/>
      <c r="M1100" s="63"/>
      <c r="N1100" s="63"/>
      <c r="O1100" s="63"/>
      <c r="P1100" s="63"/>
      <c r="Q1100" s="63"/>
      <c r="R1100" s="63"/>
      <c r="S1100" s="63"/>
      <c r="T1100" s="63"/>
      <c r="U1100" s="63"/>
      <c r="V1100" s="63"/>
      <c r="W1100" s="63"/>
      <c r="X1100" s="63"/>
      <c r="Y1100" s="63"/>
      <c r="Z1100" s="63"/>
      <c r="AA1100" s="72"/>
      <c r="AB1100" s="72"/>
      <c r="AC1100" s="72"/>
      <c r="AD1100" s="72"/>
      <c r="AE1100" s="72"/>
      <c r="AF1100" s="72"/>
      <c r="AG1100" s="72"/>
      <c r="AH1100" s="72"/>
      <c r="AI1100" s="72"/>
      <c r="AJ1100" s="72"/>
      <c r="AK1100" s="72"/>
      <c r="AL1100" s="72"/>
      <c r="AM1100" s="72"/>
      <c r="AN1100" s="72"/>
    </row>
    <row r="1101" spans="1:40" ht="13">
      <c r="A1101" s="79"/>
      <c r="B1101" s="79"/>
      <c r="C1101" s="63"/>
      <c r="D1101" s="63"/>
      <c r="E1101" s="63"/>
      <c r="F1101" s="63"/>
      <c r="G1101" s="84"/>
      <c r="H1101" s="63"/>
      <c r="J1101" s="63"/>
      <c r="K1101" s="63"/>
      <c r="L1101" s="63"/>
      <c r="M1101" s="63"/>
      <c r="N1101" s="63"/>
      <c r="O1101" s="63"/>
      <c r="P1101" s="63"/>
      <c r="Q1101" s="63"/>
      <c r="R1101" s="63"/>
      <c r="S1101" s="63"/>
      <c r="T1101" s="63"/>
      <c r="U1101" s="63"/>
      <c r="V1101" s="63"/>
      <c r="W1101" s="63"/>
      <c r="X1101" s="63"/>
      <c r="Y1101" s="63"/>
      <c r="Z1101" s="63"/>
      <c r="AA1101" s="72"/>
      <c r="AB1101" s="72"/>
      <c r="AC1101" s="72"/>
      <c r="AD1101" s="72"/>
      <c r="AE1101" s="72"/>
      <c r="AF1101" s="72"/>
      <c r="AG1101" s="72"/>
      <c r="AH1101" s="72"/>
      <c r="AI1101" s="72"/>
      <c r="AJ1101" s="72"/>
      <c r="AK1101" s="72"/>
      <c r="AL1101" s="72"/>
      <c r="AM1101" s="72"/>
      <c r="AN1101" s="72"/>
    </row>
    <row r="1102" spans="1:40" ht="13">
      <c r="A1102" s="79"/>
      <c r="B1102" s="79"/>
      <c r="C1102" s="63"/>
      <c r="D1102" s="63"/>
      <c r="E1102" s="63"/>
      <c r="F1102" s="63"/>
      <c r="G1102" s="84"/>
      <c r="H1102" s="63"/>
      <c r="J1102" s="63"/>
      <c r="K1102" s="63"/>
      <c r="L1102" s="63"/>
      <c r="M1102" s="63"/>
      <c r="N1102" s="63"/>
      <c r="O1102" s="63"/>
      <c r="P1102" s="63"/>
      <c r="Q1102" s="63"/>
      <c r="R1102" s="63"/>
      <c r="S1102" s="63"/>
      <c r="T1102" s="63"/>
      <c r="U1102" s="63"/>
      <c r="V1102" s="63"/>
      <c r="W1102" s="63"/>
      <c r="X1102" s="63"/>
      <c r="Y1102" s="63"/>
      <c r="Z1102" s="63"/>
      <c r="AA1102" s="72"/>
      <c r="AB1102" s="72"/>
      <c r="AC1102" s="72"/>
      <c r="AD1102" s="72"/>
      <c r="AE1102" s="72"/>
      <c r="AF1102" s="72"/>
      <c r="AG1102" s="72"/>
      <c r="AH1102" s="72"/>
      <c r="AI1102" s="72"/>
      <c r="AJ1102" s="72"/>
      <c r="AK1102" s="72"/>
      <c r="AL1102" s="72"/>
      <c r="AM1102" s="72"/>
      <c r="AN1102" s="72"/>
    </row>
    <row r="1103" spans="1:40" ht="13">
      <c r="A1103" s="79"/>
      <c r="B1103" s="79"/>
      <c r="C1103" s="63"/>
      <c r="D1103" s="63"/>
      <c r="E1103" s="63"/>
      <c r="F1103" s="63"/>
      <c r="G1103" s="84"/>
      <c r="H1103" s="63"/>
      <c r="J1103" s="63"/>
      <c r="K1103" s="63"/>
      <c r="L1103" s="63"/>
      <c r="M1103" s="63"/>
      <c r="N1103" s="63"/>
      <c r="O1103" s="63"/>
      <c r="P1103" s="63"/>
      <c r="Q1103" s="63"/>
      <c r="R1103" s="63"/>
      <c r="S1103" s="63"/>
      <c r="T1103" s="63"/>
      <c r="U1103" s="63"/>
      <c r="V1103" s="63"/>
      <c r="W1103" s="63"/>
      <c r="X1103" s="63"/>
      <c r="Y1103" s="63"/>
      <c r="Z1103" s="63"/>
      <c r="AA1103" s="72"/>
      <c r="AB1103" s="72"/>
      <c r="AC1103" s="72"/>
      <c r="AD1103" s="72"/>
      <c r="AE1103" s="72"/>
      <c r="AF1103" s="72"/>
      <c r="AG1103" s="72"/>
      <c r="AH1103" s="72"/>
      <c r="AI1103" s="72"/>
      <c r="AJ1103" s="72"/>
      <c r="AK1103" s="72"/>
      <c r="AL1103" s="72"/>
      <c r="AM1103" s="72"/>
      <c r="AN1103" s="72"/>
    </row>
    <row r="1104" spans="1:40" ht="13">
      <c r="A1104" s="79"/>
      <c r="B1104" s="79"/>
      <c r="C1104" s="63"/>
      <c r="D1104" s="63"/>
      <c r="E1104" s="63"/>
      <c r="F1104" s="63"/>
      <c r="G1104" s="84"/>
      <c r="H1104" s="63"/>
      <c r="J1104" s="63"/>
      <c r="K1104" s="63"/>
      <c r="L1104" s="63"/>
      <c r="M1104" s="63"/>
      <c r="N1104" s="63"/>
      <c r="O1104" s="63"/>
      <c r="P1104" s="63"/>
      <c r="Q1104" s="63"/>
      <c r="R1104" s="63"/>
      <c r="S1104" s="63"/>
      <c r="T1104" s="63"/>
      <c r="U1104" s="63"/>
      <c r="V1104" s="63"/>
      <c r="W1104" s="63"/>
      <c r="X1104" s="63"/>
      <c r="Y1104" s="63"/>
      <c r="Z1104" s="63"/>
      <c r="AA1104" s="72"/>
      <c r="AB1104" s="72"/>
      <c r="AC1104" s="72"/>
      <c r="AD1104" s="72"/>
      <c r="AE1104" s="72"/>
      <c r="AF1104" s="72"/>
      <c r="AG1104" s="72"/>
      <c r="AH1104" s="72"/>
      <c r="AI1104" s="72"/>
      <c r="AJ1104" s="72"/>
      <c r="AK1104" s="72"/>
      <c r="AL1104" s="72"/>
      <c r="AM1104" s="72"/>
      <c r="AN1104" s="72"/>
    </row>
    <row r="1105" spans="1:40" ht="13">
      <c r="A1105" s="79"/>
      <c r="B1105" s="79"/>
      <c r="C1105" s="63"/>
      <c r="D1105" s="63"/>
      <c r="E1105" s="63"/>
      <c r="F1105" s="63"/>
      <c r="G1105" s="84"/>
      <c r="H1105" s="63"/>
      <c r="J1105" s="63"/>
      <c r="K1105" s="63"/>
      <c r="L1105" s="63"/>
      <c r="M1105" s="63"/>
      <c r="N1105" s="63"/>
      <c r="O1105" s="63"/>
      <c r="P1105" s="63"/>
      <c r="Q1105" s="63"/>
      <c r="R1105" s="63"/>
      <c r="S1105" s="63"/>
      <c r="T1105" s="63"/>
      <c r="U1105" s="63"/>
      <c r="V1105" s="63"/>
      <c r="W1105" s="63"/>
      <c r="X1105" s="63"/>
      <c r="Y1105" s="63"/>
      <c r="Z1105" s="63"/>
      <c r="AA1105" s="72"/>
      <c r="AB1105" s="72"/>
      <c r="AC1105" s="72"/>
      <c r="AD1105" s="72"/>
      <c r="AE1105" s="72"/>
      <c r="AF1105" s="72"/>
      <c r="AG1105" s="72"/>
      <c r="AH1105" s="72"/>
      <c r="AI1105" s="72"/>
      <c r="AJ1105" s="72"/>
      <c r="AK1105" s="72"/>
      <c r="AL1105" s="72"/>
      <c r="AM1105" s="72"/>
      <c r="AN1105" s="72"/>
    </row>
    <row r="1106" spans="1:40" ht="13">
      <c r="A1106" s="79"/>
      <c r="B1106" s="79"/>
      <c r="C1106" s="63"/>
      <c r="D1106" s="63"/>
      <c r="E1106" s="63"/>
      <c r="F1106" s="63"/>
      <c r="G1106" s="84"/>
      <c r="H1106" s="63"/>
      <c r="J1106" s="63"/>
      <c r="K1106" s="63"/>
      <c r="L1106" s="63"/>
      <c r="M1106" s="63"/>
      <c r="N1106" s="63"/>
      <c r="O1106" s="63"/>
      <c r="P1106" s="63"/>
      <c r="Q1106" s="63"/>
      <c r="R1106" s="63"/>
      <c r="S1106" s="63"/>
      <c r="T1106" s="63"/>
      <c r="U1106" s="63"/>
      <c r="V1106" s="63"/>
      <c r="W1106" s="63"/>
      <c r="X1106" s="63"/>
      <c r="Y1106" s="63"/>
      <c r="Z1106" s="63"/>
      <c r="AA1106" s="72"/>
      <c r="AB1106" s="72"/>
      <c r="AC1106" s="72"/>
      <c r="AD1106" s="72"/>
      <c r="AE1106" s="72"/>
      <c r="AF1106" s="72"/>
      <c r="AG1106" s="72"/>
      <c r="AH1106" s="72"/>
      <c r="AI1106" s="72"/>
      <c r="AJ1106" s="72"/>
      <c r="AK1106" s="72"/>
      <c r="AL1106" s="72"/>
      <c r="AM1106" s="72"/>
      <c r="AN1106" s="72"/>
    </row>
    <row r="1107" spans="1:40" ht="13">
      <c r="A1107" s="79"/>
      <c r="B1107" s="79"/>
      <c r="C1107" s="63"/>
      <c r="D1107" s="63"/>
      <c r="E1107" s="63"/>
      <c r="F1107" s="63"/>
      <c r="G1107" s="84"/>
      <c r="H1107" s="63"/>
      <c r="J1107" s="63"/>
      <c r="K1107" s="63"/>
      <c r="L1107" s="63"/>
      <c r="M1107" s="63"/>
      <c r="N1107" s="63"/>
      <c r="O1107" s="63"/>
      <c r="P1107" s="63"/>
      <c r="Q1107" s="63"/>
      <c r="R1107" s="63"/>
      <c r="S1107" s="63"/>
      <c r="T1107" s="63"/>
      <c r="U1107" s="63"/>
      <c r="V1107" s="63"/>
      <c r="W1107" s="63"/>
      <c r="X1107" s="63"/>
      <c r="Y1107" s="63"/>
      <c r="Z1107" s="63"/>
      <c r="AA1107" s="72"/>
      <c r="AB1107" s="72"/>
      <c r="AC1107" s="72"/>
      <c r="AD1107" s="72"/>
      <c r="AE1107" s="72"/>
      <c r="AF1107" s="72"/>
      <c r="AG1107" s="72"/>
      <c r="AH1107" s="72"/>
      <c r="AI1107" s="72"/>
      <c r="AJ1107" s="72"/>
      <c r="AK1107" s="72"/>
      <c r="AL1107" s="72"/>
      <c r="AM1107" s="72"/>
      <c r="AN1107" s="72"/>
    </row>
    <row r="1108" spans="1:40" ht="13">
      <c r="A1108" s="79"/>
      <c r="B1108" s="79"/>
      <c r="C1108" s="63"/>
      <c r="D1108" s="63"/>
      <c r="E1108" s="63"/>
      <c r="F1108" s="63"/>
      <c r="G1108" s="84"/>
      <c r="H1108" s="63"/>
      <c r="J1108" s="63"/>
      <c r="K1108" s="63"/>
      <c r="L1108" s="63"/>
      <c r="M1108" s="63"/>
      <c r="N1108" s="63"/>
      <c r="O1108" s="63"/>
      <c r="P1108" s="63"/>
      <c r="Q1108" s="63"/>
      <c r="R1108" s="63"/>
      <c r="S1108" s="63"/>
      <c r="T1108" s="63"/>
      <c r="U1108" s="63"/>
      <c r="V1108" s="63"/>
      <c r="W1108" s="63"/>
      <c r="X1108" s="63"/>
      <c r="Y1108" s="63"/>
      <c r="Z1108" s="63"/>
      <c r="AA1108" s="72"/>
      <c r="AB1108" s="72"/>
      <c r="AC1108" s="72"/>
      <c r="AD1108" s="72"/>
      <c r="AE1108" s="72"/>
      <c r="AF1108" s="72"/>
      <c r="AG1108" s="72"/>
      <c r="AH1108" s="72"/>
      <c r="AI1108" s="72"/>
      <c r="AJ1108" s="72"/>
      <c r="AK1108" s="72"/>
      <c r="AL1108" s="72"/>
      <c r="AM1108" s="72"/>
      <c r="AN1108" s="72"/>
    </row>
    <row r="1109" spans="1:40" ht="13">
      <c r="A1109" s="79"/>
      <c r="B1109" s="79"/>
      <c r="C1109" s="63"/>
      <c r="D1109" s="63"/>
      <c r="E1109" s="63"/>
      <c r="F1109" s="63"/>
      <c r="G1109" s="84"/>
      <c r="H1109" s="63"/>
      <c r="J1109" s="63"/>
      <c r="K1109" s="63"/>
      <c r="L1109" s="63"/>
      <c r="M1109" s="63"/>
      <c r="N1109" s="63"/>
      <c r="O1109" s="63"/>
      <c r="P1109" s="63"/>
      <c r="Q1109" s="63"/>
      <c r="R1109" s="63"/>
      <c r="S1109" s="63"/>
      <c r="T1109" s="63"/>
      <c r="U1109" s="63"/>
      <c r="V1109" s="63"/>
      <c r="W1109" s="63"/>
      <c r="X1109" s="63"/>
      <c r="Y1109" s="63"/>
      <c r="Z1109" s="63"/>
      <c r="AA1109" s="72"/>
      <c r="AB1109" s="72"/>
      <c r="AC1109" s="72"/>
      <c r="AD1109" s="72"/>
      <c r="AE1109" s="72"/>
      <c r="AF1109" s="72"/>
      <c r="AG1109" s="72"/>
      <c r="AH1109" s="72"/>
      <c r="AI1109" s="72"/>
      <c r="AJ1109" s="72"/>
      <c r="AK1109" s="72"/>
      <c r="AL1109" s="72"/>
      <c r="AM1109" s="72"/>
      <c r="AN1109" s="72"/>
    </row>
    <row r="1110" spans="1:40" ht="13">
      <c r="A1110" s="79"/>
      <c r="B1110" s="79"/>
      <c r="C1110" s="63"/>
      <c r="D1110" s="63"/>
      <c r="E1110" s="63"/>
      <c r="F1110" s="63"/>
      <c r="G1110" s="84"/>
      <c r="H1110" s="63"/>
      <c r="J1110" s="63"/>
      <c r="K1110" s="63"/>
      <c r="L1110" s="63"/>
      <c r="M1110" s="63"/>
      <c r="N1110" s="63"/>
      <c r="O1110" s="63"/>
      <c r="P1110" s="63"/>
      <c r="Q1110" s="63"/>
      <c r="R1110" s="63"/>
      <c r="S1110" s="63"/>
      <c r="T1110" s="63"/>
      <c r="U1110" s="63"/>
      <c r="V1110" s="63"/>
      <c r="W1110" s="63"/>
      <c r="X1110" s="63"/>
      <c r="Y1110" s="63"/>
      <c r="Z1110" s="63"/>
      <c r="AA1110" s="72"/>
      <c r="AB1110" s="72"/>
      <c r="AC1110" s="72"/>
      <c r="AD1110" s="72"/>
      <c r="AE1110" s="72"/>
      <c r="AF1110" s="72"/>
      <c r="AG1110" s="72"/>
      <c r="AH1110" s="72"/>
      <c r="AI1110" s="72"/>
      <c r="AJ1110" s="72"/>
      <c r="AK1110" s="72"/>
      <c r="AL1110" s="72"/>
      <c r="AM1110" s="72"/>
      <c r="AN1110" s="72"/>
    </row>
    <row r="1111" spans="1:40" ht="13">
      <c r="A1111" s="79"/>
      <c r="B1111" s="79"/>
      <c r="C1111" s="63"/>
      <c r="D1111" s="63"/>
      <c r="E1111" s="63"/>
      <c r="F1111" s="63"/>
      <c r="G1111" s="84"/>
      <c r="H1111" s="63"/>
      <c r="J1111" s="63"/>
      <c r="K1111" s="63"/>
      <c r="L1111" s="63"/>
      <c r="M1111" s="63"/>
      <c r="N1111" s="63"/>
      <c r="O1111" s="63"/>
      <c r="P1111" s="63"/>
      <c r="Q1111" s="63"/>
      <c r="R1111" s="63"/>
      <c r="S1111" s="63"/>
      <c r="T1111" s="63"/>
      <c r="U1111" s="63"/>
      <c r="V1111" s="63"/>
      <c r="W1111" s="63"/>
      <c r="X1111" s="63"/>
      <c r="Y1111" s="63"/>
      <c r="Z1111" s="63"/>
      <c r="AA1111" s="72"/>
      <c r="AB1111" s="72"/>
      <c r="AC1111" s="72"/>
      <c r="AD1111" s="72"/>
      <c r="AE1111" s="72"/>
      <c r="AF1111" s="72"/>
      <c r="AG1111" s="72"/>
      <c r="AH1111" s="72"/>
      <c r="AI1111" s="72"/>
      <c r="AJ1111" s="72"/>
      <c r="AK1111" s="72"/>
      <c r="AL1111" s="72"/>
      <c r="AM1111" s="72"/>
      <c r="AN1111" s="72"/>
    </row>
    <row r="1112" spans="1:40" ht="13">
      <c r="A1112" s="79"/>
      <c r="B1112" s="79"/>
      <c r="C1112" s="63"/>
      <c r="D1112" s="63"/>
      <c r="E1112" s="63"/>
      <c r="F1112" s="63"/>
      <c r="G1112" s="84"/>
      <c r="H1112" s="63"/>
      <c r="J1112" s="63"/>
      <c r="K1112" s="63"/>
      <c r="L1112" s="63"/>
      <c r="M1112" s="63"/>
      <c r="N1112" s="63"/>
      <c r="O1112" s="63"/>
      <c r="P1112" s="63"/>
      <c r="Q1112" s="63"/>
      <c r="R1112" s="63"/>
      <c r="S1112" s="63"/>
      <c r="T1112" s="63"/>
      <c r="U1112" s="63"/>
      <c r="V1112" s="63"/>
      <c r="W1112" s="63"/>
      <c r="X1112" s="63"/>
      <c r="Y1112" s="63"/>
      <c r="Z1112" s="63"/>
      <c r="AA1112" s="72"/>
      <c r="AB1112" s="72"/>
      <c r="AC1112" s="72"/>
      <c r="AD1112" s="72"/>
      <c r="AE1112" s="72"/>
      <c r="AF1112" s="72"/>
      <c r="AG1112" s="72"/>
      <c r="AH1112" s="72"/>
      <c r="AI1112" s="72"/>
      <c r="AJ1112" s="72"/>
      <c r="AK1112" s="72"/>
      <c r="AL1112" s="72"/>
      <c r="AM1112" s="72"/>
      <c r="AN1112" s="72"/>
    </row>
    <row r="1113" spans="1:40" ht="13">
      <c r="A1113" s="79"/>
      <c r="B1113" s="79"/>
      <c r="C1113" s="63"/>
      <c r="D1113" s="63"/>
      <c r="E1113" s="63"/>
      <c r="F1113" s="63"/>
      <c r="G1113" s="84"/>
      <c r="H1113" s="63"/>
      <c r="J1113" s="63"/>
      <c r="K1113" s="63"/>
      <c r="L1113" s="63"/>
      <c r="M1113" s="63"/>
      <c r="N1113" s="63"/>
      <c r="O1113" s="63"/>
      <c r="P1113" s="63"/>
      <c r="Q1113" s="63"/>
      <c r="R1113" s="63"/>
      <c r="S1113" s="63"/>
      <c r="T1113" s="63"/>
      <c r="U1113" s="63"/>
      <c r="V1113" s="63"/>
      <c r="W1113" s="63"/>
      <c r="X1113" s="63"/>
      <c r="Y1113" s="63"/>
      <c r="Z1113" s="63"/>
      <c r="AA1113" s="72"/>
      <c r="AB1113" s="72"/>
      <c r="AC1113" s="72"/>
      <c r="AD1113" s="72"/>
      <c r="AE1113" s="72"/>
      <c r="AF1113" s="72"/>
      <c r="AG1113" s="72"/>
      <c r="AH1113" s="72"/>
      <c r="AI1113" s="72"/>
      <c r="AJ1113" s="72"/>
      <c r="AK1113" s="72"/>
      <c r="AL1113" s="72"/>
      <c r="AM1113" s="72"/>
      <c r="AN1113" s="72"/>
    </row>
    <row r="1114" spans="1:40" ht="13">
      <c r="A1114" s="79"/>
      <c r="B1114" s="79"/>
      <c r="C1114" s="63"/>
      <c r="D1114" s="63"/>
      <c r="E1114" s="63"/>
      <c r="F1114" s="63"/>
      <c r="G1114" s="84"/>
      <c r="H1114" s="63"/>
      <c r="J1114" s="63"/>
      <c r="K1114" s="63"/>
      <c r="L1114" s="63"/>
      <c r="M1114" s="63"/>
      <c r="N1114" s="63"/>
      <c r="O1114" s="63"/>
      <c r="P1114" s="63"/>
      <c r="Q1114" s="63"/>
      <c r="R1114" s="63"/>
      <c r="S1114" s="63"/>
      <c r="T1114" s="63"/>
      <c r="U1114" s="63"/>
      <c r="V1114" s="63"/>
      <c r="W1114" s="63"/>
      <c r="X1114" s="63"/>
      <c r="Y1114" s="63"/>
      <c r="Z1114" s="63"/>
      <c r="AA1114" s="72"/>
      <c r="AB1114" s="72"/>
      <c r="AC1114" s="72"/>
      <c r="AD1114" s="72"/>
      <c r="AE1114" s="72"/>
      <c r="AF1114" s="72"/>
      <c r="AG1114" s="72"/>
      <c r="AH1114" s="72"/>
      <c r="AI1114" s="72"/>
      <c r="AJ1114" s="72"/>
      <c r="AK1114" s="72"/>
      <c r="AL1114" s="72"/>
      <c r="AM1114" s="72"/>
      <c r="AN1114" s="72"/>
    </row>
    <row r="1115" spans="1:40" ht="13">
      <c r="A1115" s="79"/>
      <c r="B1115" s="79"/>
      <c r="C1115" s="63"/>
      <c r="D1115" s="63"/>
      <c r="E1115" s="63"/>
      <c r="F1115" s="63"/>
      <c r="G1115" s="84"/>
      <c r="H1115" s="63"/>
      <c r="J1115" s="63"/>
      <c r="K1115" s="63"/>
      <c r="L1115" s="63"/>
      <c r="M1115" s="63"/>
      <c r="N1115" s="63"/>
      <c r="O1115" s="63"/>
      <c r="P1115" s="63"/>
      <c r="Q1115" s="63"/>
      <c r="R1115" s="63"/>
      <c r="S1115" s="63"/>
      <c r="T1115" s="63"/>
      <c r="U1115" s="63"/>
      <c r="V1115" s="63"/>
      <c r="W1115" s="63"/>
      <c r="X1115" s="63"/>
      <c r="Y1115" s="63"/>
      <c r="Z1115" s="63"/>
      <c r="AA1115" s="72"/>
      <c r="AB1115" s="72"/>
      <c r="AC1115" s="72"/>
      <c r="AD1115" s="72"/>
      <c r="AE1115" s="72"/>
      <c r="AF1115" s="72"/>
      <c r="AG1115" s="72"/>
      <c r="AH1115" s="72"/>
      <c r="AI1115" s="72"/>
      <c r="AJ1115" s="72"/>
      <c r="AK1115" s="72"/>
      <c r="AL1115" s="72"/>
      <c r="AM1115" s="72"/>
      <c r="AN1115" s="72"/>
    </row>
    <row r="1116" spans="1:40" ht="13">
      <c r="A1116" s="79"/>
      <c r="B1116" s="79"/>
      <c r="C1116" s="63"/>
      <c r="D1116" s="63"/>
      <c r="E1116" s="63"/>
      <c r="F1116" s="63"/>
      <c r="G1116" s="84"/>
      <c r="H1116" s="63"/>
      <c r="J1116" s="63"/>
      <c r="K1116" s="63"/>
      <c r="L1116" s="63"/>
      <c r="M1116" s="63"/>
      <c r="N1116" s="63"/>
      <c r="O1116" s="63"/>
      <c r="P1116" s="63"/>
      <c r="Q1116" s="63"/>
      <c r="R1116" s="63"/>
      <c r="S1116" s="63"/>
      <c r="T1116" s="63"/>
      <c r="U1116" s="63"/>
      <c r="V1116" s="63"/>
      <c r="W1116" s="63"/>
      <c r="X1116" s="63"/>
      <c r="Y1116" s="63"/>
      <c r="Z1116" s="63"/>
      <c r="AA1116" s="72"/>
      <c r="AB1116" s="72"/>
      <c r="AC1116" s="72"/>
      <c r="AD1116" s="72"/>
      <c r="AE1116" s="72"/>
      <c r="AF1116" s="72"/>
      <c r="AG1116" s="72"/>
      <c r="AH1116" s="72"/>
      <c r="AI1116" s="72"/>
      <c r="AJ1116" s="72"/>
      <c r="AK1116" s="72"/>
      <c r="AL1116" s="72"/>
      <c r="AM1116" s="72"/>
      <c r="AN1116" s="72"/>
    </row>
    <row r="1117" spans="1:40" ht="13">
      <c r="A1117" s="79"/>
      <c r="B1117" s="79"/>
      <c r="C1117" s="63"/>
      <c r="D1117" s="63"/>
      <c r="E1117" s="63"/>
      <c r="F1117" s="63"/>
      <c r="G1117" s="84"/>
      <c r="H1117" s="63"/>
      <c r="J1117" s="63"/>
      <c r="K1117" s="63"/>
      <c r="L1117" s="63"/>
      <c r="M1117" s="63"/>
      <c r="N1117" s="63"/>
      <c r="O1117" s="63"/>
      <c r="P1117" s="63"/>
      <c r="Q1117" s="63"/>
      <c r="R1117" s="63"/>
      <c r="S1117" s="63"/>
      <c r="T1117" s="63"/>
      <c r="U1117" s="63"/>
      <c r="V1117" s="63"/>
      <c r="W1117" s="63"/>
      <c r="X1117" s="63"/>
      <c r="Y1117" s="63"/>
      <c r="Z1117" s="63"/>
      <c r="AA1117" s="72"/>
      <c r="AB1117" s="72"/>
      <c r="AC1117" s="72"/>
      <c r="AD1117" s="72"/>
      <c r="AE1117" s="72"/>
      <c r="AF1117" s="72"/>
      <c r="AG1117" s="72"/>
      <c r="AH1117" s="72"/>
      <c r="AI1117" s="72"/>
      <c r="AJ1117" s="72"/>
      <c r="AK1117" s="72"/>
      <c r="AL1117" s="72"/>
      <c r="AM1117" s="72"/>
      <c r="AN1117" s="72"/>
    </row>
    <row r="1118" spans="1:40" ht="13">
      <c r="A1118" s="79"/>
      <c r="B1118" s="79"/>
      <c r="C1118" s="63"/>
      <c r="D1118" s="63"/>
      <c r="E1118" s="63"/>
      <c r="F1118" s="63"/>
      <c r="G1118" s="84"/>
      <c r="H1118" s="63"/>
      <c r="J1118" s="63"/>
      <c r="K1118" s="63"/>
      <c r="L1118" s="63"/>
      <c r="M1118" s="63"/>
      <c r="N1118" s="63"/>
      <c r="O1118" s="63"/>
      <c r="P1118" s="63"/>
      <c r="Q1118" s="63"/>
      <c r="R1118" s="63"/>
      <c r="S1118" s="63"/>
      <c r="T1118" s="63"/>
      <c r="U1118" s="63"/>
      <c r="V1118" s="63"/>
      <c r="W1118" s="63"/>
      <c r="X1118" s="63"/>
      <c r="Y1118" s="63"/>
      <c r="Z1118" s="63"/>
      <c r="AA1118" s="72"/>
      <c r="AB1118" s="72"/>
      <c r="AC1118" s="72"/>
      <c r="AD1118" s="72"/>
      <c r="AE1118" s="72"/>
      <c r="AF1118" s="72"/>
      <c r="AG1118" s="72"/>
      <c r="AH1118" s="72"/>
      <c r="AI1118" s="72"/>
      <c r="AJ1118" s="72"/>
      <c r="AK1118" s="72"/>
      <c r="AL1118" s="72"/>
      <c r="AM1118" s="72"/>
      <c r="AN1118" s="72"/>
    </row>
    <row r="1119" spans="1:40" ht="13">
      <c r="A1119" s="79"/>
      <c r="B1119" s="79"/>
      <c r="C1119" s="63"/>
      <c r="D1119" s="63"/>
      <c r="E1119" s="63"/>
      <c r="F1119" s="63"/>
      <c r="G1119" s="84"/>
      <c r="H1119" s="63"/>
      <c r="J1119" s="63"/>
      <c r="K1119" s="63"/>
      <c r="L1119" s="63"/>
      <c r="M1119" s="63"/>
      <c r="N1119" s="63"/>
      <c r="O1119" s="63"/>
      <c r="P1119" s="63"/>
      <c r="Q1119" s="63"/>
      <c r="R1119" s="63"/>
      <c r="S1119" s="63"/>
      <c r="T1119" s="63"/>
      <c r="U1119" s="63"/>
      <c r="V1119" s="63"/>
      <c r="W1119" s="63"/>
      <c r="X1119" s="63"/>
      <c r="Y1119" s="63"/>
      <c r="Z1119" s="63"/>
      <c r="AA1119" s="72"/>
      <c r="AB1119" s="72"/>
      <c r="AC1119" s="72"/>
      <c r="AD1119" s="72"/>
      <c r="AE1119" s="72"/>
      <c r="AF1119" s="72"/>
      <c r="AG1119" s="72"/>
      <c r="AH1119" s="72"/>
      <c r="AI1119" s="72"/>
      <c r="AJ1119" s="72"/>
      <c r="AK1119" s="72"/>
      <c r="AL1119" s="72"/>
      <c r="AM1119" s="72"/>
      <c r="AN1119" s="72"/>
    </row>
    <row r="1120" spans="1:40" ht="13">
      <c r="A1120" s="79"/>
      <c r="B1120" s="79"/>
      <c r="C1120" s="63"/>
      <c r="D1120" s="63"/>
      <c r="E1120" s="63"/>
      <c r="F1120" s="63"/>
      <c r="G1120" s="84"/>
      <c r="H1120" s="63"/>
      <c r="J1120" s="63"/>
      <c r="K1120" s="63"/>
      <c r="L1120" s="63"/>
      <c r="M1120" s="63"/>
      <c r="N1120" s="63"/>
      <c r="O1120" s="63"/>
      <c r="P1120" s="63"/>
      <c r="Q1120" s="63"/>
      <c r="R1120" s="63"/>
      <c r="S1120" s="63"/>
      <c r="T1120" s="63"/>
      <c r="U1120" s="63"/>
      <c r="V1120" s="63"/>
      <c r="W1120" s="63"/>
      <c r="X1120" s="63"/>
      <c r="Y1120" s="63"/>
      <c r="Z1120" s="63"/>
      <c r="AA1120" s="72"/>
      <c r="AB1120" s="72"/>
      <c r="AC1120" s="72"/>
      <c r="AD1120" s="72"/>
      <c r="AE1120" s="72"/>
      <c r="AF1120" s="72"/>
      <c r="AG1120" s="72"/>
      <c r="AH1120" s="72"/>
      <c r="AI1120" s="72"/>
      <c r="AJ1120" s="72"/>
      <c r="AK1120" s="72"/>
      <c r="AL1120" s="72"/>
      <c r="AM1120" s="72"/>
      <c r="AN1120" s="72"/>
    </row>
    <row r="1121" spans="1:40" ht="13">
      <c r="A1121" s="79"/>
      <c r="B1121" s="79"/>
      <c r="C1121" s="63"/>
      <c r="D1121" s="63"/>
      <c r="E1121" s="63"/>
      <c r="F1121" s="63"/>
      <c r="G1121" s="84"/>
      <c r="H1121" s="63"/>
      <c r="J1121" s="63"/>
      <c r="K1121" s="63"/>
      <c r="L1121" s="63"/>
      <c r="M1121" s="63"/>
      <c r="N1121" s="63"/>
      <c r="O1121" s="63"/>
      <c r="P1121" s="63"/>
      <c r="Q1121" s="63"/>
      <c r="R1121" s="63"/>
      <c r="S1121" s="63"/>
      <c r="T1121" s="63"/>
      <c r="U1121" s="63"/>
      <c r="V1121" s="63"/>
      <c r="W1121" s="63"/>
      <c r="X1121" s="63"/>
      <c r="Y1121" s="63"/>
      <c r="Z1121" s="63"/>
      <c r="AA1121" s="72"/>
      <c r="AB1121" s="72"/>
      <c r="AC1121" s="72"/>
      <c r="AD1121" s="72"/>
      <c r="AE1121" s="72"/>
      <c r="AF1121" s="72"/>
      <c r="AG1121" s="72"/>
      <c r="AH1121" s="72"/>
      <c r="AI1121" s="72"/>
      <c r="AJ1121" s="72"/>
      <c r="AK1121" s="72"/>
      <c r="AL1121" s="72"/>
      <c r="AM1121" s="72"/>
      <c r="AN1121" s="72"/>
    </row>
    <row r="1122" spans="1:40" ht="13">
      <c r="A1122" s="79"/>
      <c r="B1122" s="79"/>
      <c r="C1122" s="63"/>
      <c r="D1122" s="63"/>
      <c r="E1122" s="63"/>
      <c r="F1122" s="63"/>
      <c r="G1122" s="84"/>
      <c r="H1122" s="63"/>
      <c r="J1122" s="63"/>
      <c r="K1122" s="63"/>
      <c r="L1122" s="63"/>
      <c r="M1122" s="63"/>
      <c r="N1122" s="63"/>
      <c r="O1122" s="63"/>
      <c r="P1122" s="63"/>
      <c r="Q1122" s="63"/>
      <c r="R1122" s="63"/>
      <c r="S1122" s="63"/>
      <c r="T1122" s="63"/>
      <c r="U1122" s="63"/>
      <c r="V1122" s="63"/>
      <c r="W1122" s="63"/>
      <c r="X1122" s="63"/>
      <c r="Y1122" s="63"/>
      <c r="Z1122" s="63"/>
      <c r="AA1122" s="72"/>
      <c r="AB1122" s="72"/>
      <c r="AC1122" s="72"/>
      <c r="AD1122" s="72"/>
      <c r="AE1122" s="72"/>
      <c r="AF1122" s="72"/>
      <c r="AG1122" s="72"/>
      <c r="AH1122" s="72"/>
      <c r="AI1122" s="72"/>
      <c r="AJ1122" s="72"/>
      <c r="AK1122" s="72"/>
      <c r="AL1122" s="72"/>
      <c r="AM1122" s="72"/>
      <c r="AN1122" s="72"/>
    </row>
    <row r="1123" spans="1:40" ht="13">
      <c r="A1123" s="79"/>
      <c r="B1123" s="79"/>
      <c r="C1123" s="63"/>
      <c r="D1123" s="63"/>
      <c r="E1123" s="63"/>
      <c r="F1123" s="63"/>
      <c r="G1123" s="84"/>
      <c r="H1123" s="63"/>
      <c r="J1123" s="63"/>
      <c r="K1123" s="63"/>
      <c r="L1123" s="63"/>
      <c r="M1123" s="63"/>
      <c r="N1123" s="63"/>
      <c r="O1123" s="63"/>
      <c r="P1123" s="63"/>
      <c r="Q1123" s="63"/>
      <c r="R1123" s="63"/>
      <c r="S1123" s="63"/>
      <c r="T1123" s="63"/>
      <c r="U1123" s="63"/>
      <c r="V1123" s="63"/>
      <c r="W1123" s="63"/>
      <c r="X1123" s="63"/>
      <c r="Y1123" s="63"/>
      <c r="Z1123" s="63"/>
      <c r="AA1123" s="72"/>
      <c r="AB1123" s="72"/>
      <c r="AC1123" s="72"/>
      <c r="AD1123" s="72"/>
      <c r="AE1123" s="72"/>
      <c r="AF1123" s="72"/>
      <c r="AG1123" s="72"/>
      <c r="AH1123" s="72"/>
      <c r="AI1123" s="72"/>
      <c r="AJ1123" s="72"/>
      <c r="AK1123" s="72"/>
      <c r="AL1123" s="72"/>
      <c r="AM1123" s="72"/>
      <c r="AN1123" s="72"/>
    </row>
    <row r="1124" spans="1:40" ht="13">
      <c r="A1124" s="79"/>
      <c r="B1124" s="79"/>
      <c r="C1124" s="63"/>
      <c r="D1124" s="63"/>
      <c r="E1124" s="63"/>
      <c r="F1124" s="63"/>
      <c r="G1124" s="84"/>
      <c r="H1124" s="63"/>
      <c r="J1124" s="63"/>
      <c r="K1124" s="63"/>
      <c r="L1124" s="63"/>
      <c r="M1124" s="63"/>
      <c r="N1124" s="63"/>
      <c r="O1124" s="63"/>
      <c r="P1124" s="63"/>
      <c r="Q1124" s="63"/>
      <c r="R1124" s="63"/>
      <c r="S1124" s="63"/>
      <c r="T1124" s="63"/>
      <c r="U1124" s="63"/>
      <c r="V1124" s="63"/>
      <c r="W1124" s="63"/>
      <c r="X1124" s="63"/>
      <c r="Y1124" s="63"/>
      <c r="Z1124" s="63"/>
      <c r="AA1124" s="72"/>
      <c r="AB1124" s="72"/>
      <c r="AC1124" s="72"/>
      <c r="AD1124" s="72"/>
      <c r="AE1124" s="72"/>
      <c r="AF1124" s="72"/>
      <c r="AG1124" s="72"/>
      <c r="AH1124" s="72"/>
      <c r="AI1124" s="72"/>
      <c r="AJ1124" s="72"/>
      <c r="AK1124" s="72"/>
      <c r="AL1124" s="72"/>
      <c r="AM1124" s="72"/>
      <c r="AN1124" s="72"/>
    </row>
    <row r="1125" spans="1:40" ht="13">
      <c r="A1125" s="79"/>
      <c r="B1125" s="79"/>
      <c r="C1125" s="63"/>
      <c r="D1125" s="63"/>
      <c r="E1125" s="63"/>
      <c r="F1125" s="63"/>
      <c r="G1125" s="84"/>
      <c r="H1125" s="63"/>
      <c r="J1125" s="63"/>
      <c r="K1125" s="63"/>
      <c r="L1125" s="63"/>
      <c r="M1125" s="63"/>
      <c r="N1125" s="63"/>
      <c r="O1125" s="63"/>
      <c r="P1125" s="63"/>
      <c r="Q1125" s="63"/>
      <c r="R1125" s="63"/>
      <c r="S1125" s="63"/>
      <c r="T1125" s="63"/>
      <c r="U1125" s="63"/>
      <c r="V1125" s="63"/>
      <c r="W1125" s="63"/>
      <c r="X1125" s="63"/>
      <c r="Y1125" s="63"/>
      <c r="Z1125" s="63"/>
      <c r="AA1125" s="72"/>
      <c r="AB1125" s="72"/>
      <c r="AC1125" s="72"/>
      <c r="AD1125" s="72"/>
      <c r="AE1125" s="72"/>
      <c r="AF1125" s="72"/>
      <c r="AG1125" s="72"/>
      <c r="AH1125" s="72"/>
      <c r="AI1125" s="72"/>
      <c r="AJ1125" s="72"/>
      <c r="AK1125" s="72"/>
      <c r="AL1125" s="72"/>
      <c r="AM1125" s="72"/>
      <c r="AN1125" s="72"/>
    </row>
    <row r="1126" spans="1:40" ht="13">
      <c r="A1126" s="79"/>
      <c r="B1126" s="79"/>
      <c r="C1126" s="63"/>
      <c r="D1126" s="63"/>
      <c r="E1126" s="63"/>
      <c r="F1126" s="63"/>
      <c r="G1126" s="84"/>
      <c r="H1126" s="63"/>
      <c r="J1126" s="63"/>
      <c r="K1126" s="63"/>
      <c r="L1126" s="63"/>
      <c r="M1126" s="63"/>
      <c r="N1126" s="63"/>
      <c r="O1126" s="63"/>
      <c r="P1126" s="63"/>
      <c r="Q1126" s="63"/>
      <c r="R1126" s="63"/>
      <c r="S1126" s="63"/>
      <c r="T1126" s="63"/>
      <c r="U1126" s="63"/>
      <c r="V1126" s="63"/>
      <c r="W1126" s="63"/>
      <c r="X1126" s="63"/>
      <c r="Y1126" s="63"/>
      <c r="Z1126" s="63"/>
      <c r="AA1126" s="72"/>
      <c r="AB1126" s="72"/>
      <c r="AC1126" s="72"/>
      <c r="AD1126" s="72"/>
      <c r="AE1126" s="72"/>
      <c r="AF1126" s="72"/>
      <c r="AG1126" s="72"/>
      <c r="AH1126" s="72"/>
      <c r="AI1126" s="72"/>
      <c r="AJ1126" s="72"/>
      <c r="AK1126" s="72"/>
      <c r="AL1126" s="72"/>
      <c r="AM1126" s="72"/>
      <c r="AN1126" s="72"/>
    </row>
    <row r="1127" spans="1:40" ht="13">
      <c r="A1127" s="79"/>
      <c r="B1127" s="79"/>
      <c r="C1127" s="63"/>
      <c r="D1127" s="63"/>
      <c r="E1127" s="63"/>
      <c r="F1127" s="63"/>
      <c r="G1127" s="84"/>
      <c r="H1127" s="63"/>
      <c r="J1127" s="63"/>
      <c r="K1127" s="63"/>
      <c r="L1127" s="63"/>
      <c r="M1127" s="63"/>
      <c r="N1127" s="63"/>
      <c r="O1127" s="63"/>
      <c r="P1127" s="63"/>
      <c r="Q1127" s="63"/>
      <c r="R1127" s="63"/>
      <c r="S1127" s="63"/>
      <c r="T1127" s="63"/>
      <c r="U1127" s="63"/>
      <c r="V1127" s="63"/>
      <c r="W1127" s="63"/>
      <c r="X1127" s="63"/>
      <c r="Y1127" s="63"/>
      <c r="Z1127" s="63"/>
      <c r="AA1127" s="72"/>
      <c r="AB1127" s="72"/>
      <c r="AC1127" s="72"/>
      <c r="AD1127" s="72"/>
      <c r="AE1127" s="72"/>
      <c r="AF1127" s="72"/>
      <c r="AG1127" s="72"/>
      <c r="AH1127" s="72"/>
      <c r="AI1127" s="72"/>
      <c r="AJ1127" s="72"/>
      <c r="AK1127" s="72"/>
      <c r="AL1127" s="72"/>
      <c r="AM1127" s="72"/>
      <c r="AN1127" s="72"/>
    </row>
    <row r="1128" spans="1:40" ht="13">
      <c r="A1128" s="79"/>
      <c r="B1128" s="79"/>
      <c r="C1128" s="63"/>
      <c r="D1128" s="63"/>
      <c r="E1128" s="63"/>
      <c r="F1128" s="63"/>
      <c r="G1128" s="84"/>
      <c r="H1128" s="63"/>
      <c r="J1128" s="63"/>
      <c r="K1128" s="63"/>
      <c r="L1128" s="63"/>
      <c r="M1128" s="63"/>
      <c r="N1128" s="63"/>
      <c r="O1128" s="63"/>
      <c r="P1128" s="63"/>
      <c r="Q1128" s="63"/>
      <c r="R1128" s="63"/>
      <c r="S1128" s="63"/>
      <c r="T1128" s="63"/>
      <c r="U1128" s="63"/>
      <c r="V1128" s="63"/>
      <c r="W1128" s="63"/>
      <c r="X1128" s="63"/>
      <c r="Y1128" s="63"/>
      <c r="Z1128" s="63"/>
      <c r="AA1128" s="72"/>
      <c r="AB1128" s="72"/>
      <c r="AC1128" s="72"/>
      <c r="AD1128" s="72"/>
      <c r="AE1128" s="72"/>
      <c r="AF1128" s="72"/>
      <c r="AG1128" s="72"/>
      <c r="AH1128" s="72"/>
      <c r="AI1128" s="72"/>
      <c r="AJ1128" s="72"/>
      <c r="AK1128" s="72"/>
      <c r="AL1128" s="72"/>
      <c r="AM1128" s="72"/>
      <c r="AN1128" s="72"/>
    </row>
    <row r="1129" spans="1:40" ht="13">
      <c r="A1129" s="79"/>
      <c r="B1129" s="79"/>
      <c r="C1129" s="63"/>
      <c r="D1129" s="63"/>
      <c r="E1129" s="63"/>
      <c r="F1129" s="63"/>
      <c r="G1129" s="84"/>
      <c r="H1129" s="63"/>
      <c r="J1129" s="63"/>
      <c r="K1129" s="63"/>
      <c r="L1129" s="63"/>
      <c r="M1129" s="63"/>
      <c r="N1129" s="63"/>
      <c r="O1129" s="63"/>
      <c r="P1129" s="63"/>
      <c r="Q1129" s="63"/>
      <c r="R1129" s="63"/>
      <c r="S1129" s="63"/>
      <c r="T1129" s="63"/>
      <c r="U1129" s="63"/>
      <c r="V1129" s="63"/>
      <c r="W1129" s="63"/>
      <c r="X1129" s="63"/>
      <c r="Y1129" s="63"/>
      <c r="Z1129" s="63"/>
      <c r="AA1129" s="72"/>
      <c r="AB1129" s="72"/>
      <c r="AC1129" s="72"/>
      <c r="AD1129" s="72"/>
      <c r="AE1129" s="72"/>
      <c r="AF1129" s="72"/>
      <c r="AG1129" s="72"/>
      <c r="AH1129" s="72"/>
      <c r="AI1129" s="72"/>
      <c r="AJ1129" s="72"/>
      <c r="AK1129" s="72"/>
      <c r="AL1129" s="72"/>
      <c r="AM1129" s="72"/>
      <c r="AN1129" s="72"/>
    </row>
    <row r="1130" spans="1:40" ht="13">
      <c r="A1130" s="79"/>
      <c r="B1130" s="79"/>
      <c r="C1130" s="63"/>
      <c r="D1130" s="63"/>
      <c r="E1130" s="63"/>
      <c r="F1130" s="63"/>
      <c r="G1130" s="84"/>
      <c r="H1130" s="63"/>
      <c r="J1130" s="63"/>
      <c r="K1130" s="63"/>
      <c r="L1130" s="63"/>
      <c r="M1130" s="63"/>
      <c r="N1130" s="63"/>
      <c r="O1130" s="63"/>
      <c r="P1130" s="63"/>
      <c r="Q1130" s="63"/>
      <c r="R1130" s="63"/>
      <c r="S1130" s="63"/>
      <c r="T1130" s="63"/>
      <c r="U1130" s="63"/>
      <c r="V1130" s="63"/>
      <c r="W1130" s="63"/>
      <c r="X1130" s="63"/>
      <c r="Y1130" s="63"/>
      <c r="Z1130" s="63"/>
      <c r="AA1130" s="72"/>
      <c r="AB1130" s="72"/>
      <c r="AC1130" s="72"/>
      <c r="AD1130" s="72"/>
      <c r="AE1130" s="72"/>
      <c r="AF1130" s="72"/>
      <c r="AG1130" s="72"/>
      <c r="AH1130" s="72"/>
      <c r="AI1130" s="72"/>
      <c r="AJ1130" s="72"/>
      <c r="AK1130" s="72"/>
      <c r="AL1130" s="72"/>
      <c r="AM1130" s="72"/>
      <c r="AN1130" s="72"/>
    </row>
    <row r="1131" spans="1:40" ht="13">
      <c r="A1131" s="79"/>
      <c r="B1131" s="79"/>
      <c r="C1131" s="63"/>
      <c r="D1131" s="63"/>
      <c r="E1131" s="63"/>
      <c r="F1131" s="63"/>
      <c r="G1131" s="84"/>
      <c r="H1131" s="63"/>
      <c r="J1131" s="63"/>
      <c r="K1131" s="63"/>
      <c r="L1131" s="63"/>
      <c r="M1131" s="63"/>
      <c r="N1131" s="63"/>
      <c r="O1131" s="63"/>
      <c r="P1131" s="63"/>
      <c r="Q1131" s="63"/>
      <c r="R1131" s="63"/>
      <c r="S1131" s="63"/>
      <c r="T1131" s="63"/>
      <c r="U1131" s="63"/>
      <c r="V1131" s="63"/>
      <c r="W1131" s="63"/>
      <c r="X1131" s="63"/>
      <c r="Y1131" s="63"/>
      <c r="Z1131" s="63"/>
      <c r="AA1131" s="72"/>
      <c r="AB1131" s="72"/>
      <c r="AC1131" s="72"/>
      <c r="AD1131" s="72"/>
      <c r="AE1131" s="72"/>
      <c r="AF1131" s="72"/>
      <c r="AG1131" s="72"/>
      <c r="AH1131" s="72"/>
      <c r="AI1131" s="72"/>
      <c r="AJ1131" s="72"/>
      <c r="AK1131" s="72"/>
      <c r="AL1131" s="72"/>
      <c r="AM1131" s="72"/>
      <c r="AN1131" s="72"/>
    </row>
    <row r="1132" spans="1:40" ht="13">
      <c r="A1132" s="79"/>
      <c r="B1132" s="79"/>
      <c r="C1132" s="63"/>
      <c r="D1132" s="63"/>
      <c r="E1132" s="63"/>
      <c r="F1132" s="63"/>
      <c r="G1132" s="84"/>
      <c r="H1132" s="63"/>
      <c r="J1132" s="63"/>
      <c r="K1132" s="63"/>
      <c r="L1132" s="63"/>
      <c r="M1132" s="63"/>
      <c r="N1132" s="63"/>
      <c r="O1132" s="63"/>
      <c r="P1132" s="63"/>
      <c r="Q1132" s="63"/>
      <c r="R1132" s="63"/>
      <c r="S1132" s="63"/>
      <c r="T1132" s="63"/>
      <c r="U1132" s="63"/>
      <c r="V1132" s="63"/>
      <c r="W1132" s="63"/>
      <c r="X1132" s="63"/>
      <c r="Y1132" s="63"/>
      <c r="Z1132" s="63"/>
      <c r="AA1132" s="72"/>
      <c r="AB1132" s="72"/>
      <c r="AC1132" s="72"/>
      <c r="AD1132" s="72"/>
      <c r="AE1132" s="72"/>
      <c r="AF1132" s="72"/>
      <c r="AG1132" s="72"/>
      <c r="AH1132" s="72"/>
      <c r="AI1132" s="72"/>
      <c r="AJ1132" s="72"/>
      <c r="AK1132" s="72"/>
      <c r="AL1132" s="72"/>
      <c r="AM1132" s="72"/>
      <c r="AN1132" s="72"/>
    </row>
    <row r="1133" spans="1:40" ht="13">
      <c r="A1133" s="79"/>
      <c r="B1133" s="79"/>
      <c r="C1133" s="63"/>
      <c r="D1133" s="63"/>
      <c r="E1133" s="63"/>
      <c r="F1133" s="63"/>
      <c r="G1133" s="84"/>
      <c r="H1133" s="63"/>
      <c r="J1133" s="63"/>
      <c r="K1133" s="63"/>
      <c r="L1133" s="63"/>
      <c r="M1133" s="63"/>
      <c r="N1133" s="63"/>
      <c r="O1133" s="63"/>
      <c r="P1133" s="63"/>
      <c r="Q1133" s="63"/>
      <c r="R1133" s="63"/>
      <c r="S1133" s="63"/>
      <c r="T1133" s="63"/>
      <c r="U1133" s="63"/>
      <c r="V1133" s="63"/>
      <c r="W1133" s="63"/>
      <c r="X1133" s="63"/>
      <c r="Y1133" s="63"/>
      <c r="Z1133" s="63"/>
      <c r="AA1133" s="72"/>
      <c r="AB1133" s="72"/>
      <c r="AC1133" s="72"/>
      <c r="AD1133" s="72"/>
      <c r="AE1133" s="72"/>
      <c r="AF1133" s="72"/>
      <c r="AG1133" s="72"/>
      <c r="AH1133" s="72"/>
      <c r="AI1133" s="72"/>
      <c r="AJ1133" s="72"/>
      <c r="AK1133" s="72"/>
      <c r="AL1133" s="72"/>
      <c r="AM1133" s="72"/>
      <c r="AN1133" s="72"/>
    </row>
    <row r="1134" spans="1:40" ht="13">
      <c r="A1134" s="79"/>
      <c r="B1134" s="79"/>
      <c r="C1134" s="63"/>
      <c r="D1134" s="63"/>
      <c r="E1134" s="63"/>
      <c r="F1134" s="63"/>
      <c r="G1134" s="84"/>
      <c r="H1134" s="63"/>
      <c r="J1134" s="63"/>
      <c r="K1134" s="63"/>
      <c r="L1134" s="63"/>
      <c r="M1134" s="63"/>
      <c r="N1134" s="63"/>
      <c r="O1134" s="63"/>
      <c r="P1134" s="63"/>
      <c r="Q1134" s="63"/>
      <c r="R1134" s="63"/>
      <c r="S1134" s="63"/>
      <c r="T1134" s="63"/>
      <c r="U1134" s="63"/>
      <c r="V1134" s="63"/>
      <c r="W1134" s="63"/>
      <c r="X1134" s="63"/>
      <c r="Y1134" s="63"/>
      <c r="Z1134" s="63"/>
      <c r="AA1134" s="72"/>
      <c r="AB1134" s="72"/>
      <c r="AC1134" s="72"/>
      <c r="AD1134" s="72"/>
      <c r="AE1134" s="72"/>
      <c r="AF1134" s="72"/>
      <c r="AG1134" s="72"/>
      <c r="AH1134" s="72"/>
      <c r="AI1134" s="72"/>
      <c r="AJ1134" s="72"/>
      <c r="AK1134" s="72"/>
      <c r="AL1134" s="72"/>
      <c r="AM1134" s="72"/>
      <c r="AN1134" s="72"/>
    </row>
    <row r="1135" spans="1:40" ht="13">
      <c r="A1135" s="79"/>
      <c r="B1135" s="79"/>
      <c r="C1135" s="63"/>
      <c r="D1135" s="63"/>
      <c r="E1135" s="63"/>
      <c r="F1135" s="63"/>
      <c r="G1135" s="84"/>
      <c r="H1135" s="63"/>
      <c r="J1135" s="63"/>
      <c r="K1135" s="63"/>
      <c r="L1135" s="63"/>
      <c r="M1135" s="63"/>
      <c r="N1135" s="63"/>
      <c r="O1135" s="63"/>
      <c r="P1135" s="63"/>
      <c r="Q1135" s="63"/>
      <c r="R1135" s="63"/>
      <c r="S1135" s="63"/>
      <c r="T1135" s="63"/>
      <c r="U1135" s="63"/>
      <c r="V1135" s="63"/>
      <c r="W1135" s="63"/>
      <c r="X1135" s="63"/>
      <c r="Y1135" s="63"/>
      <c r="Z1135" s="63"/>
      <c r="AA1135" s="72"/>
      <c r="AB1135" s="72"/>
      <c r="AC1135" s="72"/>
      <c r="AD1135" s="72"/>
      <c r="AE1135" s="72"/>
      <c r="AF1135" s="72"/>
      <c r="AG1135" s="72"/>
      <c r="AH1135" s="72"/>
      <c r="AI1135" s="72"/>
      <c r="AJ1135" s="72"/>
      <c r="AK1135" s="72"/>
      <c r="AL1135" s="72"/>
      <c r="AM1135" s="72"/>
      <c r="AN1135" s="72"/>
    </row>
    <row r="1136" spans="1:40" ht="13">
      <c r="A1136" s="79"/>
      <c r="B1136" s="79"/>
      <c r="C1136" s="63"/>
      <c r="D1136" s="63"/>
      <c r="E1136" s="63"/>
      <c r="F1136" s="63"/>
      <c r="G1136" s="84"/>
      <c r="H1136" s="63"/>
      <c r="J1136" s="63"/>
      <c r="K1136" s="63"/>
      <c r="L1136" s="63"/>
      <c r="M1136" s="63"/>
      <c r="N1136" s="63"/>
      <c r="O1136" s="63"/>
      <c r="P1136" s="63"/>
      <c r="Q1136" s="63"/>
      <c r="R1136" s="63"/>
      <c r="S1136" s="63"/>
      <c r="T1136" s="63"/>
      <c r="U1136" s="63"/>
      <c r="V1136" s="63"/>
      <c r="W1136" s="63"/>
      <c r="X1136" s="63"/>
      <c r="Y1136" s="63"/>
      <c r="Z1136" s="63"/>
      <c r="AA1136" s="72"/>
      <c r="AB1136" s="72"/>
      <c r="AC1136" s="72"/>
      <c r="AD1136" s="72"/>
      <c r="AE1136" s="72"/>
      <c r="AF1136" s="72"/>
      <c r="AG1136" s="72"/>
      <c r="AH1136" s="72"/>
      <c r="AI1136" s="72"/>
      <c r="AJ1136" s="72"/>
      <c r="AK1136" s="72"/>
      <c r="AL1136" s="72"/>
      <c r="AM1136" s="72"/>
      <c r="AN1136" s="72"/>
    </row>
    <row r="1137" spans="1:40" ht="13">
      <c r="A1137" s="79"/>
      <c r="B1137" s="79"/>
      <c r="C1137" s="63"/>
      <c r="D1137" s="63"/>
      <c r="E1137" s="63"/>
      <c r="F1137" s="63"/>
      <c r="G1137" s="84"/>
      <c r="H1137" s="63"/>
      <c r="J1137" s="63"/>
      <c r="K1137" s="63"/>
      <c r="L1137" s="63"/>
      <c r="M1137" s="63"/>
      <c r="N1137" s="63"/>
      <c r="O1137" s="63"/>
      <c r="P1137" s="63"/>
      <c r="Q1137" s="63"/>
      <c r="R1137" s="63"/>
      <c r="S1137" s="63"/>
      <c r="T1137" s="63"/>
      <c r="U1137" s="63"/>
      <c r="V1137" s="63"/>
      <c r="W1137" s="63"/>
      <c r="X1137" s="63"/>
      <c r="Y1137" s="63"/>
      <c r="Z1137" s="63"/>
      <c r="AA1137" s="72"/>
      <c r="AB1137" s="72"/>
      <c r="AC1137" s="72"/>
      <c r="AD1137" s="72"/>
      <c r="AE1137" s="72"/>
      <c r="AF1137" s="72"/>
      <c r="AG1137" s="72"/>
      <c r="AH1137" s="72"/>
      <c r="AI1137" s="72"/>
      <c r="AJ1137" s="72"/>
      <c r="AK1137" s="72"/>
      <c r="AL1137" s="72"/>
      <c r="AM1137" s="72"/>
      <c r="AN1137" s="72"/>
    </row>
    <row r="1138" spans="1:40" ht="13">
      <c r="A1138" s="79"/>
      <c r="B1138" s="79"/>
      <c r="C1138" s="63"/>
      <c r="D1138" s="63"/>
      <c r="E1138" s="63"/>
      <c r="F1138" s="63"/>
      <c r="G1138" s="84"/>
      <c r="H1138" s="63"/>
      <c r="J1138" s="63"/>
      <c r="K1138" s="63"/>
      <c r="L1138" s="63"/>
      <c r="M1138" s="63"/>
      <c r="N1138" s="63"/>
      <c r="O1138" s="63"/>
      <c r="P1138" s="63"/>
      <c r="Q1138" s="63"/>
      <c r="R1138" s="63"/>
      <c r="S1138" s="63"/>
      <c r="T1138" s="63"/>
      <c r="U1138" s="63"/>
      <c r="V1138" s="63"/>
      <c r="W1138" s="63"/>
      <c r="X1138" s="63"/>
      <c r="Y1138" s="63"/>
      <c r="Z1138" s="63"/>
      <c r="AA1138" s="72"/>
      <c r="AB1138" s="72"/>
      <c r="AC1138" s="72"/>
      <c r="AD1138" s="72"/>
      <c r="AE1138" s="72"/>
      <c r="AF1138" s="72"/>
      <c r="AG1138" s="72"/>
      <c r="AH1138" s="72"/>
      <c r="AI1138" s="72"/>
      <c r="AJ1138" s="72"/>
      <c r="AK1138" s="72"/>
      <c r="AL1138" s="72"/>
      <c r="AM1138" s="72"/>
      <c r="AN1138" s="72"/>
    </row>
    <row r="1139" spans="1:40" ht="13">
      <c r="A1139" s="79"/>
      <c r="B1139" s="79"/>
      <c r="C1139" s="63"/>
      <c r="D1139" s="63"/>
      <c r="E1139" s="63"/>
      <c r="F1139" s="63"/>
      <c r="G1139" s="84"/>
      <c r="H1139" s="63"/>
      <c r="J1139" s="63"/>
      <c r="K1139" s="63"/>
      <c r="L1139" s="63"/>
      <c r="M1139" s="63"/>
      <c r="N1139" s="63"/>
      <c r="O1139" s="63"/>
      <c r="P1139" s="63"/>
      <c r="Q1139" s="63"/>
      <c r="R1139" s="63"/>
      <c r="S1139" s="63"/>
      <c r="T1139" s="63"/>
      <c r="U1139" s="63"/>
      <c r="V1139" s="63"/>
      <c r="W1139" s="63"/>
      <c r="X1139" s="63"/>
      <c r="Y1139" s="63"/>
      <c r="Z1139" s="63"/>
      <c r="AA1139" s="72"/>
      <c r="AB1139" s="72"/>
      <c r="AC1139" s="72"/>
      <c r="AD1139" s="72"/>
      <c r="AE1139" s="72"/>
      <c r="AF1139" s="72"/>
      <c r="AG1139" s="72"/>
      <c r="AH1139" s="72"/>
      <c r="AI1139" s="72"/>
      <c r="AJ1139" s="72"/>
      <c r="AK1139" s="72"/>
      <c r="AL1139" s="72"/>
      <c r="AM1139" s="72"/>
      <c r="AN1139" s="72"/>
    </row>
    <row r="1140" spans="1:40" ht="13">
      <c r="A1140" s="79"/>
      <c r="B1140" s="79"/>
      <c r="C1140" s="63"/>
      <c r="D1140" s="63"/>
      <c r="E1140" s="63"/>
      <c r="F1140" s="63"/>
      <c r="G1140" s="84"/>
      <c r="H1140" s="63"/>
      <c r="J1140" s="63"/>
      <c r="K1140" s="63"/>
      <c r="L1140" s="63"/>
      <c r="M1140" s="63"/>
      <c r="N1140" s="63"/>
      <c r="O1140" s="63"/>
      <c r="P1140" s="63"/>
      <c r="Q1140" s="63"/>
      <c r="R1140" s="63"/>
      <c r="S1140" s="63"/>
      <c r="T1140" s="63"/>
      <c r="U1140" s="63"/>
      <c r="V1140" s="63"/>
      <c r="W1140" s="63"/>
      <c r="X1140" s="63"/>
      <c r="Y1140" s="63"/>
      <c r="Z1140" s="63"/>
      <c r="AA1140" s="72"/>
      <c r="AB1140" s="72"/>
      <c r="AC1140" s="72"/>
      <c r="AD1140" s="72"/>
      <c r="AE1140" s="72"/>
      <c r="AF1140" s="72"/>
      <c r="AG1140" s="72"/>
      <c r="AH1140" s="72"/>
      <c r="AI1140" s="72"/>
      <c r="AJ1140" s="72"/>
      <c r="AK1140" s="72"/>
      <c r="AL1140" s="72"/>
      <c r="AM1140" s="72"/>
      <c r="AN1140" s="72"/>
    </row>
    <row r="1141" spans="1:40" ht="13">
      <c r="A1141" s="79"/>
      <c r="B1141" s="79"/>
      <c r="C1141" s="63"/>
      <c r="D1141" s="63"/>
      <c r="E1141" s="63"/>
      <c r="F1141" s="63"/>
      <c r="G1141" s="84"/>
      <c r="H1141" s="63"/>
      <c r="J1141" s="63"/>
      <c r="K1141" s="63"/>
      <c r="L1141" s="63"/>
      <c r="M1141" s="63"/>
      <c r="N1141" s="63"/>
      <c r="O1141" s="63"/>
      <c r="P1141" s="63"/>
      <c r="Q1141" s="63"/>
      <c r="R1141" s="63"/>
      <c r="S1141" s="63"/>
      <c r="T1141" s="63"/>
      <c r="U1141" s="63"/>
      <c r="V1141" s="63"/>
      <c r="W1141" s="63"/>
      <c r="X1141" s="63"/>
      <c r="Y1141" s="63"/>
      <c r="Z1141" s="63"/>
      <c r="AA1141" s="72"/>
      <c r="AB1141" s="72"/>
      <c r="AC1141" s="72"/>
      <c r="AD1141" s="72"/>
      <c r="AE1141" s="72"/>
      <c r="AF1141" s="72"/>
      <c r="AG1141" s="72"/>
      <c r="AH1141" s="72"/>
      <c r="AI1141" s="72"/>
      <c r="AJ1141" s="72"/>
      <c r="AK1141" s="72"/>
      <c r="AL1141" s="72"/>
      <c r="AM1141" s="72"/>
      <c r="AN1141" s="72"/>
    </row>
    <row r="1142" spans="1:40" ht="13">
      <c r="A1142" s="79"/>
      <c r="B1142" s="79"/>
      <c r="C1142" s="63"/>
      <c r="D1142" s="63"/>
      <c r="E1142" s="63"/>
      <c r="F1142" s="63"/>
      <c r="G1142" s="84"/>
      <c r="H1142" s="63"/>
      <c r="J1142" s="63"/>
      <c r="K1142" s="63"/>
      <c r="L1142" s="63"/>
      <c r="M1142" s="63"/>
      <c r="N1142" s="63"/>
      <c r="O1142" s="63"/>
      <c r="P1142" s="63"/>
      <c r="Q1142" s="63"/>
      <c r="R1142" s="63"/>
      <c r="S1142" s="63"/>
      <c r="T1142" s="63"/>
      <c r="U1142" s="63"/>
      <c r="V1142" s="63"/>
      <c r="W1142" s="63"/>
      <c r="X1142" s="63"/>
      <c r="Y1142" s="63"/>
      <c r="Z1142" s="63"/>
      <c r="AA1142" s="72"/>
      <c r="AB1142" s="72"/>
      <c r="AC1142" s="72"/>
      <c r="AD1142" s="72"/>
      <c r="AE1142" s="72"/>
      <c r="AF1142" s="72"/>
      <c r="AG1142" s="72"/>
      <c r="AH1142" s="72"/>
      <c r="AI1142" s="72"/>
      <c r="AJ1142" s="72"/>
      <c r="AK1142" s="72"/>
      <c r="AL1142" s="72"/>
      <c r="AM1142" s="72"/>
      <c r="AN1142" s="72"/>
    </row>
    <row r="1143" spans="1:40" ht="13">
      <c r="A1143" s="79"/>
      <c r="B1143" s="79"/>
      <c r="C1143" s="63"/>
      <c r="D1143" s="63"/>
      <c r="E1143" s="63"/>
      <c r="F1143" s="63"/>
      <c r="G1143" s="84"/>
      <c r="H1143" s="63"/>
      <c r="J1143" s="63"/>
      <c r="K1143" s="63"/>
      <c r="L1143" s="63"/>
      <c r="M1143" s="63"/>
      <c r="N1143" s="63"/>
      <c r="O1143" s="63"/>
      <c r="P1143" s="63"/>
      <c r="Q1143" s="63"/>
      <c r="R1143" s="63"/>
      <c r="S1143" s="63"/>
      <c r="T1143" s="63"/>
      <c r="U1143" s="63"/>
      <c r="V1143" s="63"/>
      <c r="W1143" s="63"/>
      <c r="X1143" s="63"/>
      <c r="Y1143" s="63"/>
      <c r="Z1143" s="63"/>
      <c r="AA1143" s="72"/>
      <c r="AB1143" s="72"/>
      <c r="AC1143" s="72"/>
      <c r="AD1143" s="72"/>
      <c r="AE1143" s="72"/>
      <c r="AF1143" s="72"/>
      <c r="AG1143" s="72"/>
      <c r="AH1143" s="72"/>
      <c r="AI1143" s="72"/>
      <c r="AJ1143" s="72"/>
      <c r="AK1143" s="72"/>
      <c r="AL1143" s="72"/>
      <c r="AM1143" s="72"/>
      <c r="AN1143" s="72"/>
    </row>
    <row r="1144" spans="1:40" ht="13">
      <c r="A1144" s="79"/>
      <c r="B1144" s="79"/>
      <c r="C1144" s="63"/>
      <c r="D1144" s="63"/>
      <c r="E1144" s="63"/>
      <c r="F1144" s="63"/>
      <c r="G1144" s="84"/>
      <c r="H1144" s="63"/>
      <c r="J1144" s="63"/>
      <c r="K1144" s="63"/>
      <c r="L1144" s="63"/>
      <c r="M1144" s="63"/>
      <c r="N1144" s="63"/>
      <c r="O1144" s="63"/>
      <c r="P1144" s="63"/>
      <c r="Q1144" s="63"/>
      <c r="R1144" s="63"/>
      <c r="S1144" s="63"/>
      <c r="T1144" s="63"/>
      <c r="U1144" s="63"/>
      <c r="V1144" s="63"/>
      <c r="W1144" s="63"/>
      <c r="X1144" s="63"/>
      <c r="Y1144" s="63"/>
      <c r="Z1144" s="63"/>
      <c r="AA1144" s="72"/>
      <c r="AB1144" s="72"/>
      <c r="AC1144" s="72"/>
      <c r="AD1144" s="72"/>
      <c r="AE1144" s="72"/>
      <c r="AF1144" s="72"/>
      <c r="AG1144" s="72"/>
      <c r="AH1144" s="72"/>
      <c r="AI1144" s="72"/>
      <c r="AJ1144" s="72"/>
      <c r="AK1144" s="72"/>
      <c r="AL1144" s="72"/>
      <c r="AM1144" s="72"/>
      <c r="AN1144" s="72"/>
    </row>
    <row r="1145" spans="1:40" ht="13">
      <c r="A1145" s="79"/>
      <c r="B1145" s="79"/>
      <c r="C1145" s="63"/>
      <c r="D1145" s="63"/>
      <c r="E1145" s="63"/>
      <c r="F1145" s="63"/>
      <c r="G1145" s="84"/>
      <c r="H1145" s="63"/>
      <c r="J1145" s="63"/>
      <c r="K1145" s="63"/>
      <c r="L1145" s="63"/>
      <c r="M1145" s="63"/>
      <c r="N1145" s="63"/>
      <c r="O1145" s="63"/>
      <c r="P1145" s="63"/>
      <c r="Q1145" s="63"/>
      <c r="R1145" s="63"/>
      <c r="S1145" s="63"/>
      <c r="T1145" s="63"/>
      <c r="U1145" s="63"/>
      <c r="V1145" s="63"/>
      <c r="W1145" s="63"/>
      <c r="X1145" s="63"/>
      <c r="Y1145" s="63"/>
      <c r="Z1145" s="63"/>
      <c r="AA1145" s="72"/>
      <c r="AB1145" s="72"/>
      <c r="AC1145" s="72"/>
      <c r="AD1145" s="72"/>
      <c r="AE1145" s="72"/>
      <c r="AF1145" s="72"/>
      <c r="AG1145" s="72"/>
      <c r="AH1145" s="72"/>
      <c r="AI1145" s="72"/>
      <c r="AJ1145" s="72"/>
      <c r="AK1145" s="72"/>
      <c r="AL1145" s="72"/>
      <c r="AM1145" s="72"/>
      <c r="AN1145" s="72"/>
    </row>
    <row r="1146" spans="1:40" ht="13">
      <c r="A1146" s="79"/>
      <c r="B1146" s="79"/>
      <c r="C1146" s="63"/>
      <c r="D1146" s="63"/>
      <c r="E1146" s="63"/>
      <c r="F1146" s="63"/>
      <c r="G1146" s="84"/>
      <c r="H1146" s="63"/>
      <c r="J1146" s="63"/>
      <c r="K1146" s="63"/>
      <c r="L1146" s="63"/>
      <c r="M1146" s="63"/>
      <c r="N1146" s="63"/>
      <c r="O1146" s="63"/>
      <c r="P1146" s="63"/>
      <c r="Q1146" s="63"/>
      <c r="R1146" s="63"/>
      <c r="S1146" s="63"/>
      <c r="T1146" s="63"/>
      <c r="U1146" s="63"/>
      <c r="V1146" s="63"/>
      <c r="W1146" s="63"/>
      <c r="X1146" s="63"/>
      <c r="Y1146" s="63"/>
      <c r="Z1146" s="63"/>
      <c r="AA1146" s="72"/>
      <c r="AB1146" s="72"/>
      <c r="AC1146" s="72"/>
      <c r="AD1146" s="72"/>
      <c r="AE1146" s="72"/>
      <c r="AF1146" s="72"/>
      <c r="AG1146" s="72"/>
      <c r="AH1146" s="72"/>
      <c r="AI1146" s="72"/>
      <c r="AJ1146" s="72"/>
      <c r="AK1146" s="72"/>
      <c r="AL1146" s="72"/>
      <c r="AM1146" s="72"/>
      <c r="AN1146" s="72"/>
    </row>
    <row r="1147" spans="1:40" ht="13">
      <c r="A1147" s="79"/>
      <c r="B1147" s="79"/>
      <c r="C1147" s="63"/>
      <c r="D1147" s="63"/>
      <c r="E1147" s="63"/>
      <c r="F1147" s="63"/>
      <c r="G1147" s="84"/>
      <c r="H1147" s="63"/>
      <c r="J1147" s="63"/>
      <c r="K1147" s="63"/>
      <c r="L1147" s="63"/>
      <c r="M1147" s="63"/>
      <c r="N1147" s="63"/>
      <c r="O1147" s="63"/>
      <c r="P1147" s="63"/>
      <c r="Q1147" s="63"/>
      <c r="R1147" s="63"/>
      <c r="S1147" s="63"/>
      <c r="T1147" s="63"/>
      <c r="U1147" s="63"/>
      <c r="V1147" s="63"/>
      <c r="W1147" s="63"/>
      <c r="X1147" s="63"/>
      <c r="Y1147" s="63"/>
      <c r="Z1147" s="63"/>
      <c r="AA1147" s="72"/>
      <c r="AB1147" s="72"/>
      <c r="AC1147" s="72"/>
      <c r="AD1147" s="72"/>
      <c r="AE1147" s="72"/>
      <c r="AF1147" s="72"/>
      <c r="AG1147" s="72"/>
      <c r="AH1147" s="72"/>
      <c r="AI1147" s="72"/>
      <c r="AJ1147" s="72"/>
      <c r="AK1147" s="72"/>
      <c r="AL1147" s="72"/>
      <c r="AM1147" s="72"/>
      <c r="AN1147" s="72"/>
    </row>
    <row r="1148" spans="1:40" ht="13">
      <c r="A1148" s="79"/>
      <c r="B1148" s="79"/>
      <c r="C1148" s="63"/>
      <c r="D1148" s="63"/>
      <c r="E1148" s="63"/>
      <c r="F1148" s="63"/>
      <c r="G1148" s="84"/>
      <c r="H1148" s="63"/>
      <c r="J1148" s="63"/>
      <c r="K1148" s="63"/>
      <c r="L1148" s="63"/>
      <c r="M1148" s="63"/>
      <c r="N1148" s="63"/>
      <c r="O1148" s="63"/>
      <c r="P1148" s="63"/>
      <c r="Q1148" s="63"/>
      <c r="R1148" s="63"/>
      <c r="S1148" s="63"/>
      <c r="T1148" s="63"/>
      <c r="U1148" s="63"/>
      <c r="V1148" s="63"/>
      <c r="W1148" s="63"/>
      <c r="X1148" s="63"/>
      <c r="Y1148" s="63"/>
      <c r="Z1148" s="63"/>
      <c r="AA1148" s="72"/>
      <c r="AB1148" s="72"/>
      <c r="AC1148" s="72"/>
      <c r="AD1148" s="72"/>
      <c r="AE1148" s="72"/>
      <c r="AF1148" s="72"/>
      <c r="AG1148" s="72"/>
      <c r="AH1148" s="72"/>
      <c r="AI1148" s="72"/>
      <c r="AJ1148" s="72"/>
      <c r="AK1148" s="72"/>
      <c r="AL1148" s="72"/>
      <c r="AM1148" s="72"/>
      <c r="AN1148" s="72"/>
    </row>
    <row r="1149" spans="1:40" ht="13">
      <c r="A1149" s="79"/>
      <c r="B1149" s="79"/>
      <c r="C1149" s="63"/>
      <c r="D1149" s="63"/>
      <c r="E1149" s="63"/>
      <c r="F1149" s="63"/>
      <c r="G1149" s="84"/>
      <c r="H1149" s="63"/>
      <c r="J1149" s="63"/>
      <c r="K1149" s="63"/>
      <c r="L1149" s="63"/>
      <c r="M1149" s="63"/>
      <c r="N1149" s="63"/>
      <c r="O1149" s="63"/>
      <c r="P1149" s="63"/>
      <c r="Q1149" s="63"/>
      <c r="R1149" s="63"/>
      <c r="S1149" s="63"/>
      <c r="T1149" s="63"/>
      <c r="U1149" s="63"/>
      <c r="V1149" s="63"/>
      <c r="W1149" s="63"/>
      <c r="X1149" s="63"/>
      <c r="Y1149" s="63"/>
      <c r="Z1149" s="63"/>
      <c r="AA1149" s="72"/>
      <c r="AB1149" s="72"/>
      <c r="AC1149" s="72"/>
      <c r="AD1149" s="72"/>
      <c r="AE1149" s="72"/>
      <c r="AF1149" s="72"/>
      <c r="AG1149" s="72"/>
      <c r="AH1149" s="72"/>
      <c r="AI1149" s="72"/>
      <c r="AJ1149" s="72"/>
      <c r="AK1149" s="72"/>
      <c r="AL1149" s="72"/>
      <c r="AM1149" s="72"/>
      <c r="AN1149" s="72"/>
    </row>
    <row r="1150" spans="1:40" ht="13">
      <c r="A1150" s="79"/>
      <c r="B1150" s="79"/>
      <c r="C1150" s="63"/>
      <c r="D1150" s="63"/>
      <c r="E1150" s="63"/>
      <c r="F1150" s="63"/>
      <c r="G1150" s="84"/>
      <c r="H1150" s="63"/>
      <c r="J1150" s="63"/>
      <c r="K1150" s="63"/>
      <c r="L1150" s="63"/>
      <c r="M1150" s="63"/>
      <c r="N1150" s="63"/>
      <c r="O1150" s="63"/>
      <c r="P1150" s="63"/>
      <c r="Q1150" s="63"/>
      <c r="R1150" s="63"/>
      <c r="S1150" s="63"/>
      <c r="T1150" s="63"/>
      <c r="U1150" s="63"/>
      <c r="V1150" s="63"/>
      <c r="W1150" s="63"/>
      <c r="X1150" s="63"/>
      <c r="Y1150" s="63"/>
      <c r="Z1150" s="63"/>
      <c r="AA1150" s="72"/>
      <c r="AB1150" s="72"/>
      <c r="AC1150" s="72"/>
      <c r="AD1150" s="72"/>
      <c r="AE1150" s="72"/>
      <c r="AF1150" s="72"/>
      <c r="AG1150" s="72"/>
      <c r="AH1150" s="72"/>
      <c r="AI1150" s="72"/>
      <c r="AJ1150" s="72"/>
      <c r="AK1150" s="72"/>
      <c r="AL1150" s="72"/>
      <c r="AM1150" s="72"/>
      <c r="AN1150" s="72"/>
    </row>
    <row r="1151" spans="1:40" ht="13">
      <c r="A1151" s="79"/>
      <c r="B1151" s="79"/>
      <c r="C1151" s="63"/>
      <c r="D1151" s="63"/>
      <c r="E1151" s="63"/>
      <c r="F1151" s="63"/>
      <c r="G1151" s="84"/>
      <c r="H1151" s="63"/>
      <c r="J1151" s="63"/>
      <c r="K1151" s="63"/>
      <c r="L1151" s="63"/>
      <c r="M1151" s="63"/>
      <c r="N1151" s="63"/>
      <c r="O1151" s="63"/>
      <c r="P1151" s="63"/>
      <c r="Q1151" s="63"/>
      <c r="R1151" s="63"/>
      <c r="S1151" s="63"/>
      <c r="T1151" s="63"/>
      <c r="U1151" s="63"/>
      <c r="V1151" s="63"/>
      <c r="W1151" s="63"/>
      <c r="X1151" s="63"/>
      <c r="Y1151" s="63"/>
      <c r="Z1151" s="63"/>
      <c r="AA1151" s="72"/>
      <c r="AB1151" s="72"/>
      <c r="AC1151" s="72"/>
      <c r="AD1151" s="72"/>
      <c r="AE1151" s="72"/>
      <c r="AF1151" s="72"/>
      <c r="AG1151" s="72"/>
      <c r="AH1151" s="72"/>
      <c r="AI1151" s="72"/>
      <c r="AJ1151" s="72"/>
      <c r="AK1151" s="72"/>
      <c r="AL1151" s="72"/>
      <c r="AM1151" s="72"/>
      <c r="AN1151" s="72"/>
    </row>
    <row r="1152" spans="1:40" ht="13">
      <c r="A1152" s="79"/>
      <c r="B1152" s="79"/>
      <c r="C1152" s="63"/>
      <c r="D1152" s="63"/>
      <c r="E1152" s="63"/>
      <c r="F1152" s="63"/>
      <c r="G1152" s="84"/>
      <c r="H1152" s="63"/>
      <c r="J1152" s="63"/>
      <c r="K1152" s="63"/>
      <c r="L1152" s="63"/>
      <c r="M1152" s="63"/>
      <c r="N1152" s="63"/>
      <c r="O1152" s="63"/>
      <c r="P1152" s="63"/>
      <c r="Q1152" s="63"/>
      <c r="R1152" s="63"/>
      <c r="S1152" s="63"/>
      <c r="T1152" s="63"/>
      <c r="U1152" s="63"/>
      <c r="V1152" s="63"/>
      <c r="W1152" s="63"/>
      <c r="X1152" s="63"/>
      <c r="Y1152" s="63"/>
      <c r="Z1152" s="63"/>
      <c r="AA1152" s="72"/>
      <c r="AB1152" s="72"/>
      <c r="AC1152" s="72"/>
      <c r="AD1152" s="72"/>
      <c r="AE1152" s="72"/>
      <c r="AF1152" s="72"/>
      <c r="AG1152" s="72"/>
      <c r="AH1152" s="72"/>
      <c r="AI1152" s="72"/>
      <c r="AJ1152" s="72"/>
      <c r="AK1152" s="72"/>
      <c r="AL1152" s="72"/>
      <c r="AM1152" s="72"/>
      <c r="AN1152" s="72"/>
    </row>
    <row r="1153" spans="1:40" ht="13">
      <c r="A1153" s="79"/>
      <c r="B1153" s="79"/>
      <c r="C1153" s="63"/>
      <c r="D1153" s="63"/>
      <c r="E1153" s="63"/>
      <c r="F1153" s="63"/>
      <c r="G1153" s="84"/>
      <c r="H1153" s="63"/>
      <c r="J1153" s="63"/>
      <c r="K1153" s="63"/>
      <c r="L1153" s="63"/>
      <c r="M1153" s="63"/>
      <c r="N1153" s="63"/>
      <c r="O1153" s="63"/>
      <c r="P1153" s="63"/>
      <c r="Q1153" s="63"/>
      <c r="R1153" s="63"/>
      <c r="S1153" s="63"/>
      <c r="T1153" s="63"/>
      <c r="U1153" s="63"/>
      <c r="V1153" s="63"/>
      <c r="W1153" s="63"/>
      <c r="X1153" s="63"/>
      <c r="Y1153" s="63"/>
      <c r="Z1153" s="63"/>
      <c r="AA1153" s="72"/>
      <c r="AB1153" s="72"/>
      <c r="AC1153" s="72"/>
      <c r="AD1153" s="72"/>
      <c r="AE1153" s="72"/>
      <c r="AF1153" s="72"/>
      <c r="AG1153" s="72"/>
      <c r="AH1153" s="72"/>
      <c r="AI1153" s="72"/>
      <c r="AJ1153" s="72"/>
      <c r="AK1153" s="72"/>
      <c r="AL1153" s="72"/>
      <c r="AM1153" s="72"/>
      <c r="AN1153" s="72"/>
    </row>
    <row r="1154" spans="1:40" ht="13">
      <c r="A1154" s="79"/>
      <c r="B1154" s="79"/>
      <c r="C1154" s="63"/>
      <c r="D1154" s="63"/>
      <c r="E1154" s="63"/>
      <c r="F1154" s="63"/>
      <c r="G1154" s="84"/>
      <c r="H1154" s="63"/>
      <c r="J1154" s="63"/>
      <c r="K1154" s="63"/>
      <c r="L1154" s="63"/>
      <c r="M1154" s="63"/>
      <c r="N1154" s="63"/>
      <c r="O1154" s="63"/>
      <c r="P1154" s="63"/>
      <c r="Q1154" s="63"/>
      <c r="R1154" s="63"/>
      <c r="S1154" s="63"/>
      <c r="T1154" s="63"/>
      <c r="U1154" s="63"/>
      <c r="V1154" s="63"/>
      <c r="W1154" s="63"/>
      <c r="X1154" s="63"/>
      <c r="Y1154" s="63"/>
      <c r="Z1154" s="63"/>
      <c r="AA1154" s="72"/>
      <c r="AB1154" s="72"/>
      <c r="AC1154" s="72"/>
      <c r="AD1154" s="72"/>
      <c r="AE1154" s="72"/>
      <c r="AF1154" s="72"/>
      <c r="AG1154" s="72"/>
      <c r="AH1154" s="72"/>
      <c r="AI1154" s="72"/>
      <c r="AJ1154" s="72"/>
      <c r="AK1154" s="72"/>
      <c r="AL1154" s="72"/>
      <c r="AM1154" s="72"/>
      <c r="AN1154" s="72"/>
    </row>
    <row r="1155" spans="1:40" ht="13">
      <c r="A1155" s="79"/>
      <c r="B1155" s="79"/>
      <c r="C1155" s="63"/>
      <c r="D1155" s="63"/>
      <c r="E1155" s="63"/>
      <c r="F1155" s="63"/>
      <c r="G1155" s="84"/>
      <c r="H1155" s="63"/>
      <c r="J1155" s="63"/>
      <c r="K1155" s="63"/>
      <c r="L1155" s="63"/>
      <c r="M1155" s="63"/>
      <c r="N1155" s="63"/>
      <c r="O1155" s="63"/>
      <c r="P1155" s="63"/>
      <c r="Q1155" s="63"/>
      <c r="R1155" s="63"/>
      <c r="S1155" s="63"/>
      <c r="T1155" s="63"/>
      <c r="U1155" s="63"/>
      <c r="V1155" s="63"/>
      <c r="W1155" s="63"/>
      <c r="X1155" s="63"/>
      <c r="Y1155" s="63"/>
      <c r="Z1155" s="63"/>
      <c r="AA1155" s="72"/>
      <c r="AB1155" s="72"/>
      <c r="AC1155" s="72"/>
      <c r="AD1155" s="72"/>
      <c r="AE1155" s="72"/>
      <c r="AF1155" s="72"/>
      <c r="AG1155" s="72"/>
      <c r="AH1155" s="72"/>
      <c r="AI1155" s="72"/>
      <c r="AJ1155" s="72"/>
      <c r="AK1155" s="72"/>
      <c r="AL1155" s="72"/>
      <c r="AM1155" s="72"/>
      <c r="AN1155" s="72"/>
    </row>
    <row r="1156" spans="1:40" ht="13">
      <c r="A1156" s="79"/>
      <c r="B1156" s="79"/>
      <c r="C1156" s="63"/>
      <c r="D1156" s="63"/>
      <c r="E1156" s="63"/>
      <c r="F1156" s="63"/>
      <c r="G1156" s="84"/>
      <c r="H1156" s="63"/>
      <c r="J1156" s="63"/>
      <c r="K1156" s="63"/>
      <c r="L1156" s="63"/>
      <c r="M1156" s="63"/>
      <c r="N1156" s="63"/>
      <c r="O1156" s="63"/>
      <c r="P1156" s="63"/>
      <c r="Q1156" s="63"/>
      <c r="R1156" s="63"/>
      <c r="S1156" s="63"/>
      <c r="T1156" s="63"/>
      <c r="U1156" s="63"/>
      <c r="V1156" s="63"/>
      <c r="W1156" s="63"/>
      <c r="X1156" s="63"/>
      <c r="Y1156" s="63"/>
      <c r="Z1156" s="63"/>
      <c r="AA1156" s="72"/>
      <c r="AB1156" s="72"/>
      <c r="AC1156" s="72"/>
      <c r="AD1156" s="72"/>
      <c r="AE1156" s="72"/>
      <c r="AF1156" s="72"/>
      <c r="AG1156" s="72"/>
      <c r="AH1156" s="72"/>
      <c r="AI1156" s="72"/>
      <c r="AJ1156" s="72"/>
      <c r="AK1156" s="72"/>
      <c r="AL1156" s="72"/>
      <c r="AM1156" s="72"/>
      <c r="AN1156" s="72"/>
    </row>
    <row r="1157" spans="1:40" ht="13">
      <c r="A1157" s="79"/>
      <c r="B1157" s="79"/>
      <c r="C1157" s="63"/>
      <c r="D1157" s="63"/>
      <c r="E1157" s="63"/>
      <c r="F1157" s="63"/>
      <c r="G1157" s="84"/>
      <c r="H1157" s="63"/>
      <c r="J1157" s="63"/>
      <c r="K1157" s="63"/>
      <c r="L1157" s="63"/>
      <c r="M1157" s="63"/>
      <c r="N1157" s="63"/>
      <c r="O1157" s="63"/>
      <c r="P1157" s="63"/>
      <c r="Q1157" s="63"/>
      <c r="R1157" s="63"/>
      <c r="S1157" s="63"/>
      <c r="T1157" s="63"/>
      <c r="U1157" s="63"/>
      <c r="V1157" s="63"/>
      <c r="W1157" s="63"/>
      <c r="X1157" s="63"/>
      <c r="Y1157" s="63"/>
      <c r="Z1157" s="63"/>
      <c r="AA1157" s="72"/>
      <c r="AB1157" s="72"/>
      <c r="AC1157" s="72"/>
      <c r="AD1157" s="72"/>
      <c r="AE1157" s="72"/>
      <c r="AF1157" s="72"/>
      <c r="AG1157" s="72"/>
      <c r="AH1157" s="72"/>
      <c r="AI1157" s="72"/>
      <c r="AJ1157" s="72"/>
      <c r="AK1157" s="72"/>
      <c r="AL1157" s="72"/>
      <c r="AM1157" s="72"/>
      <c r="AN1157" s="72"/>
    </row>
    <row r="1158" spans="1:40" ht="13">
      <c r="A1158" s="79"/>
      <c r="B1158" s="79"/>
      <c r="C1158" s="63"/>
      <c r="D1158" s="63"/>
      <c r="E1158" s="63"/>
      <c r="F1158" s="63"/>
      <c r="G1158" s="84"/>
      <c r="H1158" s="63"/>
      <c r="J1158" s="63"/>
      <c r="K1158" s="63"/>
      <c r="L1158" s="63"/>
      <c r="M1158" s="63"/>
      <c r="N1158" s="63"/>
      <c r="O1158" s="63"/>
      <c r="P1158" s="63"/>
      <c r="Q1158" s="63"/>
      <c r="R1158" s="63"/>
      <c r="S1158" s="63"/>
      <c r="T1158" s="63"/>
      <c r="U1158" s="63"/>
      <c r="V1158" s="63"/>
      <c r="W1158" s="63"/>
      <c r="X1158" s="63"/>
      <c r="Y1158" s="63"/>
      <c r="Z1158" s="63"/>
      <c r="AA1158" s="72"/>
      <c r="AB1158" s="72"/>
      <c r="AC1158" s="72"/>
      <c r="AD1158" s="72"/>
      <c r="AE1158" s="72"/>
      <c r="AF1158" s="72"/>
      <c r="AG1158" s="72"/>
      <c r="AH1158" s="72"/>
      <c r="AI1158" s="72"/>
      <c r="AJ1158" s="72"/>
      <c r="AK1158" s="72"/>
      <c r="AL1158" s="72"/>
      <c r="AM1158" s="72"/>
      <c r="AN1158" s="72"/>
    </row>
    <row r="1159" spans="1:40" ht="13">
      <c r="A1159" s="79"/>
      <c r="B1159" s="79"/>
      <c r="C1159" s="63"/>
      <c r="D1159" s="63"/>
      <c r="E1159" s="63"/>
      <c r="F1159" s="63"/>
      <c r="G1159" s="84"/>
      <c r="H1159" s="63"/>
      <c r="J1159" s="63"/>
      <c r="K1159" s="63"/>
      <c r="L1159" s="63"/>
      <c r="M1159" s="63"/>
      <c r="N1159" s="63"/>
      <c r="O1159" s="63"/>
      <c r="P1159" s="63"/>
      <c r="Q1159" s="63"/>
      <c r="R1159" s="63"/>
      <c r="S1159" s="63"/>
      <c r="T1159" s="63"/>
      <c r="U1159" s="63"/>
      <c r="V1159" s="63"/>
      <c r="W1159" s="63"/>
      <c r="X1159" s="63"/>
      <c r="Y1159" s="63"/>
      <c r="Z1159" s="63"/>
      <c r="AA1159" s="72"/>
      <c r="AB1159" s="72"/>
      <c r="AC1159" s="72"/>
      <c r="AD1159" s="72"/>
      <c r="AE1159" s="72"/>
      <c r="AF1159" s="72"/>
      <c r="AG1159" s="72"/>
      <c r="AH1159" s="72"/>
      <c r="AI1159" s="72"/>
      <c r="AJ1159" s="72"/>
      <c r="AK1159" s="72"/>
      <c r="AL1159" s="72"/>
      <c r="AM1159" s="72"/>
      <c r="AN1159" s="72"/>
    </row>
    <row r="1160" spans="1:40" ht="13">
      <c r="A1160" s="79"/>
      <c r="B1160" s="79"/>
      <c r="C1160" s="63"/>
      <c r="D1160" s="63"/>
      <c r="E1160" s="63"/>
      <c r="F1160" s="63"/>
      <c r="G1160" s="84"/>
      <c r="H1160" s="63"/>
      <c r="J1160" s="63"/>
      <c r="K1160" s="63"/>
      <c r="L1160" s="63"/>
      <c r="M1160" s="63"/>
      <c r="N1160" s="63"/>
      <c r="O1160" s="63"/>
      <c r="P1160" s="63"/>
      <c r="Q1160" s="63"/>
      <c r="R1160" s="63"/>
      <c r="S1160" s="63"/>
      <c r="T1160" s="63"/>
      <c r="U1160" s="63"/>
      <c r="V1160" s="63"/>
      <c r="W1160" s="63"/>
      <c r="X1160" s="63"/>
      <c r="Y1160" s="63"/>
      <c r="Z1160" s="63"/>
      <c r="AA1160" s="72"/>
      <c r="AB1160" s="72"/>
      <c r="AC1160" s="72"/>
      <c r="AD1160" s="72"/>
      <c r="AE1160" s="72"/>
      <c r="AF1160" s="72"/>
      <c r="AG1160" s="72"/>
      <c r="AH1160" s="72"/>
      <c r="AI1160" s="72"/>
      <c r="AJ1160" s="72"/>
      <c r="AK1160" s="72"/>
      <c r="AL1160" s="72"/>
      <c r="AM1160" s="72"/>
      <c r="AN1160" s="72"/>
    </row>
    <row r="1161" spans="1:40" ht="13">
      <c r="A1161" s="79"/>
      <c r="B1161" s="79"/>
      <c r="C1161" s="63"/>
      <c r="D1161" s="63"/>
      <c r="E1161" s="63"/>
      <c r="F1161" s="63"/>
      <c r="G1161" s="84"/>
      <c r="H1161" s="63"/>
      <c r="J1161" s="63"/>
      <c r="K1161" s="63"/>
      <c r="L1161" s="63"/>
      <c r="M1161" s="63"/>
      <c r="N1161" s="63"/>
      <c r="O1161" s="63"/>
      <c r="P1161" s="63"/>
      <c r="Q1161" s="63"/>
      <c r="R1161" s="63"/>
      <c r="S1161" s="63"/>
      <c r="T1161" s="63"/>
      <c r="U1161" s="63"/>
      <c r="V1161" s="63"/>
      <c r="W1161" s="63"/>
      <c r="X1161" s="63"/>
      <c r="Y1161" s="63"/>
      <c r="Z1161" s="63"/>
      <c r="AA1161" s="72"/>
      <c r="AB1161" s="72"/>
      <c r="AC1161" s="72"/>
      <c r="AD1161" s="72"/>
      <c r="AE1161" s="72"/>
      <c r="AF1161" s="72"/>
      <c r="AG1161" s="72"/>
      <c r="AH1161" s="72"/>
      <c r="AI1161" s="72"/>
      <c r="AJ1161" s="72"/>
      <c r="AK1161" s="72"/>
      <c r="AL1161" s="72"/>
      <c r="AM1161" s="72"/>
      <c r="AN1161" s="72"/>
    </row>
    <row r="1162" spans="1:40" ht="13">
      <c r="A1162" s="79"/>
      <c r="B1162" s="79"/>
      <c r="C1162" s="63"/>
      <c r="D1162" s="63"/>
      <c r="E1162" s="63"/>
      <c r="F1162" s="63"/>
      <c r="G1162" s="84"/>
      <c r="H1162" s="63"/>
      <c r="J1162" s="63"/>
      <c r="K1162" s="63"/>
      <c r="L1162" s="63"/>
      <c r="M1162" s="63"/>
      <c r="N1162" s="63"/>
      <c r="O1162" s="63"/>
      <c r="P1162" s="63"/>
      <c r="Q1162" s="63"/>
      <c r="R1162" s="63"/>
      <c r="S1162" s="63"/>
      <c r="T1162" s="63"/>
      <c r="U1162" s="63"/>
      <c r="V1162" s="63"/>
      <c r="W1162" s="63"/>
      <c r="X1162" s="63"/>
      <c r="Y1162" s="63"/>
      <c r="Z1162" s="63"/>
      <c r="AA1162" s="72"/>
      <c r="AB1162" s="72"/>
      <c r="AC1162" s="72"/>
      <c r="AD1162" s="72"/>
      <c r="AE1162" s="72"/>
      <c r="AF1162" s="72"/>
      <c r="AG1162" s="72"/>
      <c r="AH1162" s="72"/>
      <c r="AI1162" s="72"/>
      <c r="AJ1162" s="72"/>
      <c r="AK1162" s="72"/>
      <c r="AL1162" s="72"/>
      <c r="AM1162" s="72"/>
      <c r="AN1162" s="72"/>
    </row>
    <row r="1163" spans="1:40" ht="13">
      <c r="A1163" s="79"/>
      <c r="B1163" s="79"/>
      <c r="C1163" s="63"/>
      <c r="D1163" s="63"/>
      <c r="E1163" s="63"/>
      <c r="F1163" s="63"/>
      <c r="G1163" s="84"/>
      <c r="H1163" s="63"/>
      <c r="J1163" s="63"/>
      <c r="K1163" s="63"/>
      <c r="L1163" s="63"/>
      <c r="M1163" s="63"/>
      <c r="N1163" s="63"/>
      <c r="O1163" s="63"/>
      <c r="P1163" s="63"/>
      <c r="Q1163" s="63"/>
      <c r="R1163" s="63"/>
      <c r="S1163" s="63"/>
      <c r="T1163" s="63"/>
      <c r="U1163" s="63"/>
      <c r="V1163" s="63"/>
      <c r="W1163" s="63"/>
      <c r="X1163" s="63"/>
      <c r="Y1163" s="63"/>
      <c r="Z1163" s="63"/>
      <c r="AA1163" s="72"/>
      <c r="AB1163" s="72"/>
      <c r="AC1163" s="72"/>
      <c r="AD1163" s="72"/>
      <c r="AE1163" s="72"/>
      <c r="AF1163" s="72"/>
      <c r="AG1163" s="72"/>
      <c r="AH1163" s="72"/>
      <c r="AI1163" s="72"/>
      <c r="AJ1163" s="72"/>
      <c r="AK1163" s="72"/>
      <c r="AL1163" s="72"/>
      <c r="AM1163" s="72"/>
      <c r="AN1163" s="72"/>
    </row>
    <row r="1164" spans="1:40" ht="13">
      <c r="A1164" s="79"/>
      <c r="B1164" s="79"/>
      <c r="C1164" s="63"/>
      <c r="D1164" s="63"/>
      <c r="E1164" s="63"/>
      <c r="F1164" s="63"/>
      <c r="G1164" s="84"/>
      <c r="H1164" s="63"/>
      <c r="J1164" s="63"/>
      <c r="K1164" s="63"/>
      <c r="L1164" s="63"/>
      <c r="M1164" s="63"/>
      <c r="N1164" s="63"/>
      <c r="O1164" s="63"/>
      <c r="P1164" s="63"/>
      <c r="Q1164" s="63"/>
      <c r="R1164" s="63"/>
      <c r="S1164" s="63"/>
      <c r="T1164" s="63"/>
      <c r="U1164" s="63"/>
      <c r="V1164" s="63"/>
      <c r="W1164" s="63"/>
      <c r="X1164" s="63"/>
      <c r="Y1164" s="63"/>
      <c r="Z1164" s="63"/>
      <c r="AA1164" s="72"/>
      <c r="AB1164" s="72"/>
      <c r="AC1164" s="72"/>
      <c r="AD1164" s="72"/>
      <c r="AE1164" s="72"/>
      <c r="AF1164" s="72"/>
      <c r="AG1164" s="72"/>
      <c r="AH1164" s="72"/>
      <c r="AI1164" s="72"/>
      <c r="AJ1164" s="72"/>
      <c r="AK1164" s="72"/>
      <c r="AL1164" s="72"/>
      <c r="AM1164" s="72"/>
      <c r="AN1164" s="72"/>
    </row>
    <row r="1165" spans="1:40" ht="13">
      <c r="A1165" s="79"/>
      <c r="B1165" s="79"/>
      <c r="C1165" s="63"/>
      <c r="D1165" s="63"/>
      <c r="E1165" s="63"/>
      <c r="F1165" s="63"/>
      <c r="G1165" s="84"/>
      <c r="H1165" s="63"/>
      <c r="J1165" s="63"/>
      <c r="K1165" s="63"/>
      <c r="L1165" s="63"/>
      <c r="M1165" s="63"/>
      <c r="N1165" s="63"/>
      <c r="O1165" s="63"/>
      <c r="P1165" s="63"/>
      <c r="Q1165" s="63"/>
      <c r="R1165" s="63"/>
      <c r="S1165" s="63"/>
      <c r="T1165" s="63"/>
      <c r="U1165" s="63"/>
      <c r="V1165" s="63"/>
      <c r="W1165" s="63"/>
      <c r="X1165" s="63"/>
      <c r="Y1165" s="63"/>
      <c r="Z1165" s="63"/>
      <c r="AA1165" s="72"/>
      <c r="AB1165" s="72"/>
      <c r="AC1165" s="72"/>
      <c r="AD1165" s="72"/>
      <c r="AE1165" s="72"/>
      <c r="AF1165" s="72"/>
      <c r="AG1165" s="72"/>
      <c r="AH1165" s="72"/>
      <c r="AI1165" s="72"/>
      <c r="AJ1165" s="72"/>
      <c r="AK1165" s="72"/>
      <c r="AL1165" s="72"/>
      <c r="AM1165" s="72"/>
      <c r="AN1165" s="72"/>
    </row>
    <row r="1166" spans="1:40" ht="13">
      <c r="A1166" s="79"/>
      <c r="B1166" s="79"/>
      <c r="C1166" s="63"/>
      <c r="D1166" s="63"/>
      <c r="E1166" s="63"/>
      <c r="F1166" s="63"/>
      <c r="G1166" s="84"/>
      <c r="H1166" s="63"/>
      <c r="J1166" s="63"/>
      <c r="K1166" s="63"/>
      <c r="L1166" s="63"/>
      <c r="M1166" s="63"/>
      <c r="N1166" s="63"/>
      <c r="O1166" s="63"/>
      <c r="P1166" s="63"/>
      <c r="Q1166" s="63"/>
      <c r="R1166" s="63"/>
      <c r="S1166" s="63"/>
      <c r="T1166" s="63"/>
      <c r="U1166" s="63"/>
      <c r="V1166" s="63"/>
      <c r="W1166" s="63"/>
      <c r="X1166" s="63"/>
      <c r="Y1166" s="63"/>
      <c r="Z1166" s="63"/>
      <c r="AA1166" s="72"/>
      <c r="AB1166" s="72"/>
      <c r="AC1166" s="72"/>
      <c r="AD1166" s="72"/>
      <c r="AE1166" s="72"/>
      <c r="AF1166" s="72"/>
      <c r="AG1166" s="72"/>
      <c r="AH1166" s="72"/>
      <c r="AI1166" s="72"/>
      <c r="AJ1166" s="72"/>
      <c r="AK1166" s="72"/>
      <c r="AL1166" s="72"/>
      <c r="AM1166" s="72"/>
      <c r="AN1166" s="72"/>
    </row>
    <row r="1167" spans="1:40" ht="13">
      <c r="A1167" s="79"/>
      <c r="B1167" s="79"/>
      <c r="C1167" s="63"/>
      <c r="D1167" s="63"/>
      <c r="E1167" s="63"/>
      <c r="F1167" s="63"/>
      <c r="G1167" s="84"/>
      <c r="H1167" s="63"/>
      <c r="J1167" s="63"/>
      <c r="K1167" s="63"/>
      <c r="L1167" s="63"/>
      <c r="M1167" s="63"/>
      <c r="N1167" s="63"/>
      <c r="O1167" s="63"/>
      <c r="P1167" s="63"/>
      <c r="Q1167" s="63"/>
      <c r="R1167" s="63"/>
      <c r="S1167" s="63"/>
      <c r="T1167" s="63"/>
      <c r="U1167" s="63"/>
      <c r="V1167" s="63"/>
      <c r="W1167" s="63"/>
      <c r="X1167" s="63"/>
      <c r="Y1167" s="63"/>
      <c r="Z1167" s="63"/>
      <c r="AA1167" s="72"/>
      <c r="AB1167" s="72"/>
      <c r="AC1167" s="72"/>
      <c r="AD1167" s="72"/>
      <c r="AE1167" s="72"/>
      <c r="AF1167" s="72"/>
      <c r="AG1167" s="72"/>
      <c r="AH1167" s="72"/>
      <c r="AI1167" s="72"/>
      <c r="AJ1167" s="72"/>
      <c r="AK1167" s="72"/>
      <c r="AL1167" s="72"/>
      <c r="AM1167" s="72"/>
      <c r="AN1167" s="72"/>
    </row>
    <row r="1168" spans="1:40" ht="13">
      <c r="A1168" s="79"/>
      <c r="B1168" s="79"/>
      <c r="C1168" s="63"/>
      <c r="D1168" s="63"/>
      <c r="E1168" s="63"/>
      <c r="F1168" s="63"/>
      <c r="G1168" s="84"/>
      <c r="H1168" s="63"/>
      <c r="J1168" s="63"/>
      <c r="K1168" s="63"/>
      <c r="L1168" s="63"/>
      <c r="M1168" s="63"/>
      <c r="N1168" s="63"/>
      <c r="O1168" s="63"/>
      <c r="P1168" s="63"/>
      <c r="Q1168" s="63"/>
      <c r="R1168" s="63"/>
      <c r="S1168" s="63"/>
      <c r="T1168" s="63"/>
      <c r="U1168" s="63"/>
      <c r="V1168" s="63"/>
      <c r="W1168" s="63"/>
      <c r="X1168" s="63"/>
      <c r="Y1168" s="63"/>
      <c r="Z1168" s="63"/>
      <c r="AA1168" s="72"/>
      <c r="AB1168" s="72"/>
      <c r="AC1168" s="72"/>
      <c r="AD1168" s="72"/>
      <c r="AE1168" s="72"/>
      <c r="AF1168" s="72"/>
      <c r="AG1168" s="72"/>
      <c r="AH1168" s="72"/>
      <c r="AI1168" s="72"/>
      <c r="AJ1168" s="72"/>
      <c r="AK1168" s="72"/>
      <c r="AL1168" s="72"/>
      <c r="AM1168" s="72"/>
      <c r="AN1168" s="72"/>
    </row>
    <row r="1169" spans="1:40" ht="13">
      <c r="A1169" s="79"/>
      <c r="B1169" s="79"/>
      <c r="C1169" s="63"/>
      <c r="D1169" s="63"/>
      <c r="E1169" s="63"/>
      <c r="F1169" s="63"/>
      <c r="G1169" s="84"/>
      <c r="H1169" s="63"/>
      <c r="J1169" s="63"/>
      <c r="K1169" s="63"/>
      <c r="L1169" s="63"/>
      <c r="M1169" s="63"/>
      <c r="N1169" s="63"/>
      <c r="O1169" s="63"/>
      <c r="P1169" s="63"/>
      <c r="Q1169" s="63"/>
      <c r="R1169" s="63"/>
      <c r="S1169" s="63"/>
      <c r="T1169" s="63"/>
      <c r="U1169" s="63"/>
      <c r="V1169" s="63"/>
      <c r="W1169" s="63"/>
      <c r="X1169" s="63"/>
      <c r="Y1169" s="63"/>
      <c r="Z1169" s="63"/>
      <c r="AA1169" s="72"/>
      <c r="AB1169" s="72"/>
      <c r="AC1169" s="72"/>
      <c r="AD1169" s="72"/>
      <c r="AE1169" s="72"/>
      <c r="AF1169" s="72"/>
      <c r="AG1169" s="72"/>
      <c r="AH1169" s="72"/>
      <c r="AI1169" s="72"/>
      <c r="AJ1169" s="72"/>
      <c r="AK1169" s="72"/>
      <c r="AL1169" s="72"/>
      <c r="AM1169" s="72"/>
      <c r="AN1169" s="72"/>
    </row>
    <row r="1170" spans="1:40" ht="13">
      <c r="A1170" s="79"/>
      <c r="B1170" s="79"/>
      <c r="C1170" s="63"/>
      <c r="D1170" s="63"/>
      <c r="E1170" s="63"/>
      <c r="F1170" s="63"/>
      <c r="G1170" s="84"/>
      <c r="H1170" s="63"/>
      <c r="J1170" s="63"/>
      <c r="K1170" s="63"/>
      <c r="L1170" s="63"/>
      <c r="M1170" s="63"/>
      <c r="N1170" s="63"/>
      <c r="O1170" s="63"/>
      <c r="P1170" s="63"/>
      <c r="Q1170" s="63"/>
      <c r="R1170" s="63"/>
      <c r="S1170" s="63"/>
      <c r="T1170" s="63"/>
      <c r="U1170" s="63"/>
      <c r="V1170" s="63"/>
      <c r="W1170" s="63"/>
      <c r="X1170" s="63"/>
      <c r="Y1170" s="63"/>
      <c r="Z1170" s="63"/>
      <c r="AA1170" s="72"/>
      <c r="AB1170" s="72"/>
      <c r="AC1170" s="72"/>
      <c r="AD1170" s="72"/>
      <c r="AE1170" s="72"/>
      <c r="AF1170" s="72"/>
      <c r="AG1170" s="72"/>
      <c r="AH1170" s="72"/>
      <c r="AI1170" s="72"/>
      <c r="AJ1170" s="72"/>
      <c r="AK1170" s="72"/>
      <c r="AL1170" s="72"/>
      <c r="AM1170" s="72"/>
      <c r="AN1170" s="72"/>
    </row>
    <row r="1171" spans="1:40" ht="13">
      <c r="A1171" s="79"/>
      <c r="B1171" s="79"/>
      <c r="C1171" s="63"/>
      <c r="D1171" s="63"/>
      <c r="E1171" s="63"/>
      <c r="F1171" s="63"/>
      <c r="G1171" s="84"/>
      <c r="H1171" s="63"/>
      <c r="J1171" s="63"/>
      <c r="K1171" s="63"/>
      <c r="L1171" s="63"/>
      <c r="M1171" s="63"/>
      <c r="N1171" s="63"/>
      <c r="O1171" s="63"/>
      <c r="P1171" s="63"/>
      <c r="Q1171" s="63"/>
      <c r="R1171" s="63"/>
      <c r="S1171" s="63"/>
      <c r="T1171" s="63"/>
      <c r="U1171" s="63"/>
      <c r="V1171" s="63"/>
      <c r="W1171" s="63"/>
      <c r="X1171" s="63"/>
      <c r="Y1171" s="63"/>
      <c r="Z1171" s="63"/>
      <c r="AA1171" s="72"/>
      <c r="AB1171" s="72"/>
      <c r="AC1171" s="72"/>
      <c r="AD1171" s="72"/>
      <c r="AE1171" s="72"/>
      <c r="AF1171" s="72"/>
      <c r="AG1171" s="72"/>
      <c r="AH1171" s="72"/>
      <c r="AI1171" s="72"/>
      <c r="AJ1171" s="72"/>
      <c r="AK1171" s="72"/>
      <c r="AL1171" s="72"/>
      <c r="AM1171" s="72"/>
      <c r="AN1171" s="72"/>
    </row>
    <row r="1172" spans="1:40" ht="13">
      <c r="A1172" s="79"/>
      <c r="B1172" s="79"/>
      <c r="C1172" s="63"/>
      <c r="D1172" s="63"/>
      <c r="E1172" s="63"/>
      <c r="F1172" s="63"/>
      <c r="G1172" s="84"/>
      <c r="H1172" s="63"/>
      <c r="J1172" s="63"/>
      <c r="K1172" s="63"/>
      <c r="L1172" s="63"/>
      <c r="M1172" s="63"/>
      <c r="N1172" s="63"/>
      <c r="O1172" s="63"/>
      <c r="P1172" s="63"/>
      <c r="Q1172" s="63"/>
      <c r="R1172" s="63"/>
      <c r="S1172" s="63"/>
      <c r="T1172" s="63"/>
      <c r="U1172" s="63"/>
      <c r="V1172" s="63"/>
      <c r="W1172" s="63"/>
      <c r="X1172" s="63"/>
      <c r="Y1172" s="63"/>
      <c r="Z1172" s="63"/>
      <c r="AA1172" s="72"/>
      <c r="AB1172" s="72"/>
      <c r="AC1172" s="72"/>
      <c r="AD1172" s="72"/>
      <c r="AE1172" s="72"/>
      <c r="AF1172" s="72"/>
      <c r="AG1172" s="72"/>
      <c r="AH1172" s="72"/>
      <c r="AI1172" s="72"/>
      <c r="AJ1172" s="72"/>
      <c r="AK1172" s="72"/>
      <c r="AL1172" s="72"/>
      <c r="AM1172" s="72"/>
      <c r="AN1172" s="72"/>
    </row>
    <row r="1173" spans="1:40" ht="13">
      <c r="A1173" s="79"/>
      <c r="B1173" s="79"/>
      <c r="C1173" s="63"/>
      <c r="D1173" s="63"/>
      <c r="E1173" s="63"/>
      <c r="F1173" s="63"/>
      <c r="G1173" s="84"/>
      <c r="H1173" s="63"/>
      <c r="J1173" s="63"/>
      <c r="K1173" s="63"/>
      <c r="L1173" s="63"/>
      <c r="M1173" s="63"/>
      <c r="N1173" s="63"/>
      <c r="O1173" s="63"/>
      <c r="P1173" s="63"/>
      <c r="Q1173" s="63"/>
      <c r="R1173" s="63"/>
      <c r="S1173" s="63"/>
      <c r="T1173" s="63"/>
      <c r="U1173" s="63"/>
      <c r="V1173" s="63"/>
      <c r="W1173" s="63"/>
      <c r="X1173" s="63"/>
      <c r="Y1173" s="63"/>
      <c r="Z1173" s="63"/>
      <c r="AA1173" s="72"/>
      <c r="AB1173" s="72"/>
      <c r="AC1173" s="72"/>
      <c r="AD1173" s="72"/>
      <c r="AE1173" s="72"/>
      <c r="AF1173" s="72"/>
      <c r="AG1173" s="72"/>
      <c r="AH1173" s="72"/>
      <c r="AI1173" s="72"/>
      <c r="AJ1173" s="72"/>
      <c r="AK1173" s="72"/>
      <c r="AL1173" s="72"/>
      <c r="AM1173" s="72"/>
      <c r="AN1173" s="72"/>
    </row>
    <row r="1174" spans="1:40" ht="13">
      <c r="A1174" s="79"/>
      <c r="B1174" s="79"/>
      <c r="C1174" s="63"/>
      <c r="D1174" s="63"/>
      <c r="E1174" s="63"/>
      <c r="F1174" s="63"/>
      <c r="G1174" s="84"/>
      <c r="H1174" s="63"/>
      <c r="J1174" s="63"/>
      <c r="K1174" s="63"/>
      <c r="L1174" s="63"/>
      <c r="M1174" s="63"/>
      <c r="N1174" s="63"/>
      <c r="O1174" s="63"/>
      <c r="P1174" s="63"/>
      <c r="Q1174" s="63"/>
      <c r="R1174" s="63"/>
      <c r="S1174" s="63"/>
      <c r="T1174" s="63"/>
      <c r="U1174" s="63"/>
      <c r="V1174" s="63"/>
      <c r="W1174" s="63"/>
      <c r="X1174" s="63"/>
      <c r="Y1174" s="63"/>
      <c r="Z1174" s="63"/>
      <c r="AA1174" s="72"/>
      <c r="AB1174" s="72"/>
      <c r="AC1174" s="72"/>
      <c r="AD1174" s="72"/>
      <c r="AE1174" s="72"/>
      <c r="AF1174" s="72"/>
      <c r="AG1174" s="72"/>
      <c r="AH1174" s="72"/>
      <c r="AI1174" s="72"/>
      <c r="AJ1174" s="72"/>
      <c r="AK1174" s="72"/>
      <c r="AL1174" s="72"/>
      <c r="AM1174" s="72"/>
      <c r="AN1174" s="72"/>
    </row>
    <row r="1175" spans="1:40" ht="13">
      <c r="A1175" s="79"/>
      <c r="B1175" s="79"/>
      <c r="C1175" s="63"/>
      <c r="D1175" s="63"/>
      <c r="E1175" s="63"/>
      <c r="F1175" s="63"/>
      <c r="G1175" s="84"/>
      <c r="H1175" s="63"/>
      <c r="J1175" s="63"/>
      <c r="K1175" s="63"/>
      <c r="L1175" s="63"/>
      <c r="M1175" s="63"/>
      <c r="N1175" s="63"/>
      <c r="O1175" s="63"/>
      <c r="P1175" s="63"/>
      <c r="Q1175" s="63"/>
      <c r="R1175" s="63"/>
      <c r="S1175" s="63"/>
      <c r="T1175" s="63"/>
      <c r="U1175" s="63"/>
      <c r="V1175" s="63"/>
      <c r="W1175" s="63"/>
      <c r="X1175" s="63"/>
      <c r="Y1175" s="63"/>
      <c r="Z1175" s="63"/>
      <c r="AA1175" s="72"/>
      <c r="AB1175" s="72"/>
      <c r="AC1175" s="72"/>
      <c r="AD1175" s="72"/>
      <c r="AE1175" s="72"/>
      <c r="AF1175" s="72"/>
      <c r="AG1175" s="72"/>
      <c r="AH1175" s="72"/>
      <c r="AI1175" s="72"/>
      <c r="AJ1175" s="72"/>
      <c r="AK1175" s="72"/>
      <c r="AL1175" s="72"/>
      <c r="AM1175" s="72"/>
      <c r="AN1175" s="72"/>
    </row>
    <row r="1176" spans="1:40" ht="13">
      <c r="A1176" s="79"/>
      <c r="B1176" s="79"/>
      <c r="C1176" s="63"/>
      <c r="D1176" s="63"/>
      <c r="E1176" s="63"/>
      <c r="F1176" s="63"/>
      <c r="G1176" s="84"/>
      <c r="H1176" s="63"/>
      <c r="J1176" s="63"/>
      <c r="K1176" s="63"/>
      <c r="L1176" s="63"/>
      <c r="M1176" s="63"/>
      <c r="N1176" s="63"/>
      <c r="O1176" s="63"/>
      <c r="P1176" s="63"/>
      <c r="Q1176" s="63"/>
      <c r="R1176" s="63"/>
      <c r="S1176" s="63"/>
      <c r="T1176" s="63"/>
      <c r="U1176" s="63"/>
      <c r="V1176" s="63"/>
      <c r="W1176" s="63"/>
      <c r="X1176" s="63"/>
      <c r="Y1176" s="63"/>
      <c r="Z1176" s="63"/>
      <c r="AA1176" s="72"/>
      <c r="AB1176" s="72"/>
      <c r="AC1176" s="72"/>
      <c r="AD1176" s="72"/>
      <c r="AE1176" s="72"/>
      <c r="AF1176" s="72"/>
      <c r="AG1176" s="72"/>
      <c r="AH1176" s="72"/>
      <c r="AI1176" s="72"/>
      <c r="AJ1176" s="72"/>
      <c r="AK1176" s="72"/>
      <c r="AL1176" s="72"/>
      <c r="AM1176" s="72"/>
      <c r="AN1176" s="72"/>
    </row>
    <row r="1177" spans="1:40" ht="13">
      <c r="A1177" s="79"/>
      <c r="B1177" s="79"/>
      <c r="C1177" s="63"/>
      <c r="D1177" s="63"/>
      <c r="E1177" s="63"/>
      <c r="F1177" s="63"/>
      <c r="G1177" s="84"/>
      <c r="H1177" s="63"/>
      <c r="J1177" s="63"/>
      <c r="K1177" s="63"/>
      <c r="L1177" s="63"/>
      <c r="M1177" s="63"/>
      <c r="N1177" s="63"/>
      <c r="O1177" s="63"/>
      <c r="P1177" s="63"/>
      <c r="Q1177" s="63"/>
      <c r="R1177" s="63"/>
      <c r="S1177" s="63"/>
      <c r="T1177" s="63"/>
      <c r="U1177" s="63"/>
      <c r="V1177" s="63"/>
      <c r="W1177" s="63"/>
      <c r="X1177" s="63"/>
      <c r="Y1177" s="63"/>
      <c r="Z1177" s="63"/>
      <c r="AA1177" s="72"/>
      <c r="AB1177" s="72"/>
      <c r="AC1177" s="72"/>
      <c r="AD1177" s="72"/>
      <c r="AE1177" s="72"/>
      <c r="AF1177" s="72"/>
      <c r="AG1177" s="72"/>
      <c r="AH1177" s="72"/>
      <c r="AI1177" s="72"/>
      <c r="AJ1177" s="72"/>
      <c r="AK1177" s="72"/>
      <c r="AL1177" s="72"/>
      <c r="AM1177" s="72"/>
      <c r="AN1177" s="72"/>
    </row>
    <row r="1178" spans="1:40" ht="13">
      <c r="A1178" s="79"/>
      <c r="B1178" s="79"/>
      <c r="C1178" s="63"/>
      <c r="D1178" s="63"/>
      <c r="E1178" s="63"/>
      <c r="F1178" s="63"/>
      <c r="G1178" s="84"/>
      <c r="H1178" s="63"/>
      <c r="J1178" s="63"/>
      <c r="K1178" s="63"/>
      <c r="L1178" s="63"/>
      <c r="M1178" s="63"/>
      <c r="N1178" s="63"/>
      <c r="O1178" s="63"/>
      <c r="P1178" s="63"/>
      <c r="Q1178" s="63"/>
      <c r="R1178" s="63"/>
      <c r="S1178" s="63"/>
      <c r="T1178" s="63"/>
      <c r="U1178" s="63"/>
      <c r="V1178" s="63"/>
      <c r="W1178" s="63"/>
      <c r="X1178" s="63"/>
      <c r="Y1178" s="63"/>
      <c r="Z1178" s="63"/>
      <c r="AA1178" s="72"/>
      <c r="AB1178" s="72"/>
      <c r="AC1178" s="72"/>
      <c r="AD1178" s="72"/>
      <c r="AE1178" s="72"/>
      <c r="AF1178" s="72"/>
      <c r="AG1178" s="72"/>
      <c r="AH1178" s="72"/>
      <c r="AI1178" s="72"/>
      <c r="AJ1178" s="72"/>
      <c r="AK1178" s="72"/>
      <c r="AL1178" s="72"/>
      <c r="AM1178" s="72"/>
      <c r="AN1178" s="72"/>
    </row>
    <row r="1179" spans="1:40" ht="13">
      <c r="A1179" s="79"/>
      <c r="B1179" s="79"/>
      <c r="C1179" s="63"/>
      <c r="D1179" s="63"/>
      <c r="E1179" s="63"/>
      <c r="F1179" s="63"/>
      <c r="G1179" s="84"/>
      <c r="H1179" s="63"/>
      <c r="J1179" s="63"/>
      <c r="K1179" s="63"/>
      <c r="L1179" s="63"/>
      <c r="M1179" s="63"/>
      <c r="N1179" s="63"/>
      <c r="O1179" s="63"/>
      <c r="P1179" s="63"/>
      <c r="Q1179" s="63"/>
      <c r="R1179" s="63"/>
      <c r="S1179" s="63"/>
      <c r="T1179" s="63"/>
      <c r="U1179" s="63"/>
      <c r="V1179" s="63"/>
      <c r="W1179" s="63"/>
      <c r="X1179" s="63"/>
      <c r="Y1179" s="63"/>
      <c r="Z1179" s="63"/>
      <c r="AA1179" s="72"/>
      <c r="AB1179" s="72"/>
      <c r="AC1179" s="72"/>
      <c r="AD1179" s="72"/>
      <c r="AE1179" s="72"/>
      <c r="AF1179" s="72"/>
      <c r="AG1179" s="72"/>
      <c r="AH1179" s="72"/>
      <c r="AI1179" s="72"/>
      <c r="AJ1179" s="72"/>
      <c r="AK1179" s="72"/>
      <c r="AL1179" s="72"/>
      <c r="AM1179" s="72"/>
      <c r="AN1179" s="72"/>
    </row>
    <row r="1180" spans="1:40" ht="13">
      <c r="A1180" s="79"/>
      <c r="B1180" s="79"/>
      <c r="C1180" s="63"/>
      <c r="D1180" s="63"/>
      <c r="E1180" s="63"/>
      <c r="F1180" s="63"/>
      <c r="G1180" s="84"/>
      <c r="H1180" s="63"/>
      <c r="J1180" s="63"/>
      <c r="K1180" s="63"/>
      <c r="L1180" s="63"/>
      <c r="M1180" s="63"/>
      <c r="N1180" s="63"/>
      <c r="O1180" s="63"/>
      <c r="P1180" s="63"/>
      <c r="Q1180" s="63"/>
      <c r="R1180" s="63"/>
      <c r="S1180" s="63"/>
      <c r="T1180" s="63"/>
      <c r="U1180" s="63"/>
      <c r="V1180" s="63"/>
      <c r="W1180" s="63"/>
      <c r="X1180" s="63"/>
      <c r="Y1180" s="63"/>
      <c r="Z1180" s="63"/>
      <c r="AA1180" s="72"/>
      <c r="AB1180" s="72"/>
      <c r="AC1180" s="72"/>
      <c r="AD1180" s="72"/>
      <c r="AE1180" s="72"/>
      <c r="AF1180" s="72"/>
      <c r="AG1180" s="72"/>
      <c r="AH1180" s="72"/>
      <c r="AI1180" s="72"/>
      <c r="AJ1180" s="72"/>
      <c r="AK1180" s="72"/>
      <c r="AL1180" s="72"/>
      <c r="AM1180" s="72"/>
      <c r="AN1180" s="72"/>
    </row>
    <row r="1181" spans="1:40" ht="13">
      <c r="A1181" s="79"/>
      <c r="B1181" s="79"/>
      <c r="C1181" s="63"/>
      <c r="D1181" s="63"/>
      <c r="E1181" s="63"/>
      <c r="F1181" s="63"/>
      <c r="G1181" s="84"/>
      <c r="H1181" s="63"/>
      <c r="J1181" s="63"/>
      <c r="K1181" s="63"/>
      <c r="L1181" s="63"/>
      <c r="M1181" s="63"/>
      <c r="N1181" s="63"/>
      <c r="O1181" s="63"/>
      <c r="P1181" s="63"/>
      <c r="Q1181" s="63"/>
      <c r="R1181" s="63"/>
      <c r="S1181" s="63"/>
      <c r="T1181" s="63"/>
      <c r="U1181" s="63"/>
      <c r="V1181" s="63"/>
      <c r="W1181" s="63"/>
      <c r="X1181" s="63"/>
      <c r="Y1181" s="63"/>
      <c r="Z1181" s="63"/>
      <c r="AA1181" s="72"/>
      <c r="AB1181" s="72"/>
      <c r="AC1181" s="72"/>
      <c r="AD1181" s="72"/>
      <c r="AE1181" s="72"/>
      <c r="AF1181" s="72"/>
      <c r="AG1181" s="72"/>
      <c r="AH1181" s="72"/>
      <c r="AI1181" s="72"/>
      <c r="AJ1181" s="72"/>
      <c r="AK1181" s="72"/>
      <c r="AL1181" s="72"/>
      <c r="AM1181" s="72"/>
      <c r="AN1181" s="72"/>
    </row>
    <row r="1182" spans="1:40" ht="13">
      <c r="A1182" s="79"/>
      <c r="B1182" s="79"/>
      <c r="C1182" s="63"/>
      <c r="D1182" s="63"/>
      <c r="E1182" s="63"/>
      <c r="F1182" s="63"/>
      <c r="G1182" s="84"/>
      <c r="H1182" s="63"/>
      <c r="J1182" s="63"/>
      <c r="K1182" s="63"/>
      <c r="L1182" s="63"/>
      <c r="M1182" s="63"/>
      <c r="N1182" s="63"/>
      <c r="O1182" s="63"/>
      <c r="P1182" s="63"/>
      <c r="Q1182" s="63"/>
      <c r="R1182" s="63"/>
      <c r="S1182" s="63"/>
      <c r="T1182" s="63"/>
      <c r="U1182" s="63"/>
      <c r="V1182" s="63"/>
      <c r="W1182" s="63"/>
      <c r="X1182" s="63"/>
      <c r="Y1182" s="63"/>
      <c r="Z1182" s="63"/>
      <c r="AA1182" s="72"/>
      <c r="AB1182" s="72"/>
      <c r="AC1182" s="72"/>
      <c r="AD1182" s="72"/>
      <c r="AE1182" s="72"/>
      <c r="AF1182" s="72"/>
      <c r="AG1182" s="72"/>
      <c r="AH1182" s="72"/>
      <c r="AI1182" s="72"/>
      <c r="AJ1182" s="72"/>
      <c r="AK1182" s="72"/>
      <c r="AL1182" s="72"/>
      <c r="AM1182" s="72"/>
      <c r="AN1182" s="72"/>
    </row>
    <row r="1183" spans="1:40" ht="13">
      <c r="A1183" s="79"/>
      <c r="B1183" s="79"/>
      <c r="C1183" s="63"/>
      <c r="D1183" s="63"/>
      <c r="E1183" s="63"/>
      <c r="F1183" s="63"/>
      <c r="G1183" s="84"/>
      <c r="H1183" s="63"/>
      <c r="J1183" s="63"/>
      <c r="K1183" s="63"/>
      <c r="L1183" s="63"/>
      <c r="M1183" s="63"/>
      <c r="N1183" s="63"/>
      <c r="O1183" s="63"/>
      <c r="P1183" s="63"/>
      <c r="Q1183" s="63"/>
      <c r="R1183" s="63"/>
      <c r="S1183" s="63"/>
      <c r="T1183" s="63"/>
      <c r="U1183" s="63"/>
      <c r="V1183" s="63"/>
      <c r="W1183" s="63"/>
      <c r="X1183" s="63"/>
      <c r="Y1183" s="63"/>
      <c r="Z1183" s="63"/>
      <c r="AA1183" s="72"/>
      <c r="AB1183" s="72"/>
      <c r="AC1183" s="72"/>
      <c r="AD1183" s="72"/>
      <c r="AE1183" s="72"/>
      <c r="AF1183" s="72"/>
      <c r="AG1183" s="72"/>
      <c r="AH1183" s="72"/>
      <c r="AI1183" s="72"/>
      <c r="AJ1183" s="72"/>
      <c r="AK1183" s="72"/>
      <c r="AL1183" s="72"/>
      <c r="AM1183" s="72"/>
      <c r="AN1183" s="72"/>
    </row>
    <row r="1184" spans="1:40" ht="13">
      <c r="A1184" s="79"/>
      <c r="B1184" s="79"/>
      <c r="C1184" s="63"/>
      <c r="D1184" s="63"/>
      <c r="E1184" s="63"/>
      <c r="F1184" s="63"/>
      <c r="G1184" s="84"/>
      <c r="H1184" s="63"/>
      <c r="J1184" s="63"/>
      <c r="K1184" s="63"/>
      <c r="L1184" s="63"/>
      <c r="M1184" s="63"/>
      <c r="N1184" s="63"/>
      <c r="O1184" s="63"/>
      <c r="P1184" s="63"/>
      <c r="Q1184" s="63"/>
      <c r="R1184" s="63"/>
      <c r="S1184" s="63"/>
      <c r="T1184" s="63"/>
      <c r="U1184" s="63"/>
      <c r="V1184" s="63"/>
      <c r="W1184" s="63"/>
      <c r="X1184" s="63"/>
      <c r="Y1184" s="63"/>
      <c r="Z1184" s="63"/>
      <c r="AA1184" s="72"/>
      <c r="AB1184" s="72"/>
      <c r="AC1184" s="72"/>
      <c r="AD1184" s="72"/>
      <c r="AE1184" s="72"/>
      <c r="AF1184" s="72"/>
      <c r="AG1184" s="72"/>
      <c r="AH1184" s="72"/>
      <c r="AI1184" s="72"/>
      <c r="AJ1184" s="72"/>
      <c r="AK1184" s="72"/>
      <c r="AL1184" s="72"/>
      <c r="AM1184" s="72"/>
      <c r="AN1184" s="72"/>
    </row>
    <row r="1185" spans="1:40" ht="13">
      <c r="A1185" s="79"/>
      <c r="B1185" s="79"/>
      <c r="C1185" s="63"/>
      <c r="D1185" s="63"/>
      <c r="E1185" s="63"/>
      <c r="F1185" s="63"/>
      <c r="G1185" s="84"/>
      <c r="H1185" s="63"/>
      <c r="J1185" s="63"/>
      <c r="K1185" s="63"/>
      <c r="L1185" s="63"/>
      <c r="M1185" s="63"/>
      <c r="N1185" s="63"/>
      <c r="O1185" s="63"/>
      <c r="P1185" s="63"/>
      <c r="Q1185" s="63"/>
      <c r="R1185" s="63"/>
      <c r="S1185" s="63"/>
      <c r="T1185" s="63"/>
      <c r="U1185" s="63"/>
      <c r="V1185" s="63"/>
      <c r="W1185" s="63"/>
      <c r="X1185" s="63"/>
      <c r="Y1185" s="63"/>
      <c r="Z1185" s="63"/>
      <c r="AA1185" s="72"/>
      <c r="AB1185" s="72"/>
      <c r="AC1185" s="72"/>
      <c r="AD1185" s="72"/>
      <c r="AE1185" s="72"/>
      <c r="AF1185" s="72"/>
      <c r="AG1185" s="72"/>
      <c r="AH1185" s="72"/>
      <c r="AI1185" s="72"/>
      <c r="AJ1185" s="72"/>
      <c r="AK1185" s="72"/>
      <c r="AL1185" s="72"/>
      <c r="AM1185" s="72"/>
      <c r="AN1185" s="72"/>
    </row>
    <row r="1186" spans="1:40" ht="13">
      <c r="A1186" s="79"/>
      <c r="B1186" s="79"/>
      <c r="C1186" s="63"/>
      <c r="D1186" s="63"/>
      <c r="E1186" s="63"/>
      <c r="F1186" s="63"/>
      <c r="G1186" s="84"/>
      <c r="H1186" s="63"/>
      <c r="J1186" s="63"/>
      <c r="K1186" s="63"/>
      <c r="L1186" s="63"/>
      <c r="M1186" s="63"/>
      <c r="N1186" s="63"/>
      <c r="O1186" s="63"/>
      <c r="P1186" s="63"/>
      <c r="Q1186" s="63"/>
      <c r="R1186" s="63"/>
      <c r="S1186" s="63"/>
      <c r="T1186" s="63"/>
      <c r="U1186" s="63"/>
      <c r="V1186" s="63"/>
      <c r="W1186" s="63"/>
      <c r="X1186" s="63"/>
      <c r="Y1186" s="63"/>
      <c r="Z1186" s="63"/>
      <c r="AA1186" s="72"/>
      <c r="AB1186" s="72"/>
      <c r="AC1186" s="72"/>
      <c r="AD1186" s="72"/>
      <c r="AE1186" s="72"/>
      <c r="AF1186" s="72"/>
      <c r="AG1186" s="72"/>
      <c r="AH1186" s="72"/>
      <c r="AI1186" s="72"/>
      <c r="AJ1186" s="72"/>
      <c r="AK1186" s="72"/>
      <c r="AL1186" s="72"/>
      <c r="AM1186" s="72"/>
      <c r="AN1186" s="72"/>
    </row>
    <row r="1187" spans="1:40" ht="13">
      <c r="A1187" s="79"/>
      <c r="B1187" s="79"/>
      <c r="C1187" s="63"/>
      <c r="D1187" s="63"/>
      <c r="E1187" s="63"/>
      <c r="F1187" s="63"/>
      <c r="G1187" s="84"/>
      <c r="H1187" s="63"/>
      <c r="J1187" s="63"/>
      <c r="K1187" s="63"/>
      <c r="L1187" s="63"/>
      <c r="M1187" s="63"/>
      <c r="N1187" s="63"/>
      <c r="O1187" s="63"/>
      <c r="P1187" s="63"/>
      <c r="Q1187" s="63"/>
      <c r="R1187" s="63"/>
      <c r="S1187" s="63"/>
      <c r="T1187" s="63"/>
      <c r="U1187" s="63"/>
      <c r="V1187" s="63"/>
      <c r="W1187" s="63"/>
      <c r="X1187" s="63"/>
      <c r="Y1187" s="63"/>
      <c r="Z1187" s="63"/>
      <c r="AA1187" s="72"/>
      <c r="AB1187" s="72"/>
      <c r="AC1187" s="72"/>
      <c r="AD1187" s="72"/>
      <c r="AE1187" s="72"/>
      <c r="AF1187" s="72"/>
      <c r="AG1187" s="72"/>
      <c r="AH1187" s="72"/>
      <c r="AI1187" s="72"/>
      <c r="AJ1187" s="72"/>
      <c r="AK1187" s="72"/>
      <c r="AL1187" s="72"/>
      <c r="AM1187" s="72"/>
      <c r="AN1187" s="72"/>
    </row>
    <row r="1188" spans="1:40" ht="13">
      <c r="A1188" s="79"/>
      <c r="B1188" s="79"/>
      <c r="C1188" s="63"/>
      <c r="D1188" s="63"/>
      <c r="E1188" s="63"/>
      <c r="F1188" s="63"/>
      <c r="G1188" s="84"/>
      <c r="H1188" s="63"/>
      <c r="J1188" s="63"/>
      <c r="K1188" s="63"/>
      <c r="L1188" s="63"/>
      <c r="M1188" s="63"/>
      <c r="N1188" s="63"/>
      <c r="O1188" s="63"/>
      <c r="P1188" s="63"/>
      <c r="Q1188" s="63"/>
      <c r="R1188" s="63"/>
      <c r="S1188" s="63"/>
      <c r="T1188" s="63"/>
      <c r="U1188" s="63"/>
      <c r="V1188" s="63"/>
      <c r="W1188" s="63"/>
      <c r="X1188" s="63"/>
      <c r="Y1188" s="63"/>
      <c r="Z1188" s="63"/>
      <c r="AA1188" s="72"/>
      <c r="AB1188" s="72"/>
      <c r="AC1188" s="72"/>
      <c r="AD1188" s="72"/>
      <c r="AE1188" s="72"/>
      <c r="AF1188" s="72"/>
      <c r="AG1188" s="72"/>
      <c r="AH1188" s="72"/>
      <c r="AI1188" s="72"/>
      <c r="AJ1188" s="72"/>
      <c r="AK1188" s="72"/>
      <c r="AL1188" s="72"/>
      <c r="AM1188" s="72"/>
      <c r="AN1188" s="72"/>
    </row>
    <row r="1189" spans="1:40" ht="13">
      <c r="A1189" s="79"/>
      <c r="B1189" s="79"/>
      <c r="C1189" s="63"/>
      <c r="D1189" s="63"/>
      <c r="E1189" s="63"/>
      <c r="F1189" s="63"/>
      <c r="G1189" s="84"/>
      <c r="H1189" s="63"/>
      <c r="J1189" s="63"/>
      <c r="K1189" s="63"/>
      <c r="L1189" s="63"/>
      <c r="M1189" s="63"/>
      <c r="N1189" s="63"/>
      <c r="O1189" s="63"/>
      <c r="P1189" s="63"/>
      <c r="Q1189" s="63"/>
      <c r="R1189" s="63"/>
      <c r="S1189" s="63"/>
      <c r="T1189" s="63"/>
      <c r="U1189" s="63"/>
      <c r="V1189" s="63"/>
      <c r="W1189" s="63"/>
      <c r="X1189" s="63"/>
      <c r="Y1189" s="63"/>
      <c r="Z1189" s="63"/>
      <c r="AA1189" s="72"/>
      <c r="AB1189" s="72"/>
      <c r="AC1189" s="72"/>
      <c r="AD1189" s="72"/>
      <c r="AE1189" s="72"/>
      <c r="AF1189" s="72"/>
      <c r="AG1189" s="72"/>
      <c r="AH1189" s="72"/>
      <c r="AI1189" s="72"/>
      <c r="AJ1189" s="72"/>
      <c r="AK1189" s="72"/>
      <c r="AL1189" s="72"/>
      <c r="AM1189" s="72"/>
      <c r="AN1189" s="72"/>
    </row>
    <row r="1190" spans="1:40" ht="13">
      <c r="A1190" s="79"/>
      <c r="B1190" s="79"/>
      <c r="C1190" s="63"/>
      <c r="D1190" s="63"/>
      <c r="E1190" s="63"/>
      <c r="F1190" s="63"/>
      <c r="G1190" s="84"/>
      <c r="H1190" s="63"/>
      <c r="J1190" s="63"/>
      <c r="K1190" s="63"/>
      <c r="L1190" s="63"/>
      <c r="M1190" s="63"/>
      <c r="N1190" s="63"/>
      <c r="O1190" s="63"/>
      <c r="P1190" s="63"/>
      <c r="Q1190" s="63"/>
      <c r="R1190" s="63"/>
      <c r="S1190" s="63"/>
      <c r="T1190" s="63"/>
      <c r="U1190" s="63"/>
      <c r="V1190" s="63"/>
      <c r="W1190" s="63"/>
      <c r="X1190" s="63"/>
      <c r="Y1190" s="63"/>
      <c r="Z1190" s="63"/>
      <c r="AA1190" s="72"/>
      <c r="AB1190" s="72"/>
      <c r="AC1190" s="72"/>
      <c r="AD1190" s="72"/>
      <c r="AE1190" s="72"/>
      <c r="AF1190" s="72"/>
      <c r="AG1190" s="72"/>
      <c r="AH1190" s="72"/>
      <c r="AI1190" s="72"/>
      <c r="AJ1190" s="72"/>
      <c r="AK1190" s="72"/>
      <c r="AL1190" s="72"/>
      <c r="AM1190" s="72"/>
      <c r="AN1190" s="72"/>
    </row>
    <row r="1191" spans="1:40" ht="13">
      <c r="A1191" s="79"/>
      <c r="B1191" s="79"/>
      <c r="C1191" s="63"/>
      <c r="D1191" s="63"/>
      <c r="E1191" s="63"/>
      <c r="F1191" s="63"/>
      <c r="G1191" s="84"/>
      <c r="H1191" s="63"/>
      <c r="J1191" s="63"/>
      <c r="K1191" s="63"/>
      <c r="L1191" s="63"/>
      <c r="M1191" s="63"/>
      <c r="N1191" s="63"/>
      <c r="O1191" s="63"/>
      <c r="P1191" s="63"/>
      <c r="Q1191" s="63"/>
      <c r="R1191" s="63"/>
      <c r="S1191" s="63"/>
      <c r="T1191" s="63"/>
      <c r="U1191" s="63"/>
      <c r="V1191" s="63"/>
      <c r="W1191" s="63"/>
      <c r="X1191" s="63"/>
      <c r="Y1191" s="63"/>
      <c r="Z1191" s="63"/>
      <c r="AA1191" s="72"/>
      <c r="AB1191" s="72"/>
      <c r="AC1191" s="72"/>
      <c r="AD1191" s="72"/>
      <c r="AE1191" s="72"/>
      <c r="AF1191" s="72"/>
      <c r="AG1191" s="72"/>
      <c r="AH1191" s="72"/>
      <c r="AI1191" s="72"/>
      <c r="AJ1191" s="72"/>
      <c r="AK1191" s="72"/>
      <c r="AL1191" s="72"/>
      <c r="AM1191" s="72"/>
      <c r="AN1191" s="72"/>
    </row>
    <row r="1192" spans="1:40" ht="13">
      <c r="A1192" s="79"/>
      <c r="B1192" s="79"/>
      <c r="C1192" s="63"/>
      <c r="D1192" s="63"/>
      <c r="E1192" s="63"/>
      <c r="F1192" s="63"/>
      <c r="G1192" s="84"/>
      <c r="H1192" s="63"/>
      <c r="J1192" s="63"/>
      <c r="K1192" s="63"/>
      <c r="L1192" s="63"/>
      <c r="M1192" s="63"/>
      <c r="N1192" s="63"/>
      <c r="O1192" s="63"/>
      <c r="P1192" s="63"/>
      <c r="Q1192" s="63"/>
      <c r="R1192" s="63"/>
      <c r="S1192" s="63"/>
      <c r="T1192" s="63"/>
      <c r="U1192" s="63"/>
      <c r="V1192" s="63"/>
      <c r="W1192" s="63"/>
      <c r="X1192" s="63"/>
      <c r="Y1192" s="63"/>
      <c r="Z1192" s="63"/>
      <c r="AA1192" s="72"/>
      <c r="AB1192" s="72"/>
      <c r="AC1192" s="72"/>
      <c r="AD1192" s="72"/>
      <c r="AE1192" s="72"/>
      <c r="AF1192" s="72"/>
      <c r="AG1192" s="72"/>
      <c r="AH1192" s="72"/>
      <c r="AI1192" s="72"/>
      <c r="AJ1192" s="72"/>
      <c r="AK1192" s="72"/>
      <c r="AL1192" s="72"/>
      <c r="AM1192" s="72"/>
      <c r="AN1192" s="72"/>
    </row>
    <row r="1193" spans="1:40" ht="13">
      <c r="A1193" s="79"/>
      <c r="B1193" s="79"/>
      <c r="C1193" s="63"/>
      <c r="D1193" s="63"/>
      <c r="E1193" s="63"/>
      <c r="F1193" s="63"/>
      <c r="G1193" s="84"/>
      <c r="H1193" s="63"/>
      <c r="J1193" s="63"/>
      <c r="K1193" s="63"/>
      <c r="L1193" s="63"/>
      <c r="M1193" s="63"/>
      <c r="N1193" s="63"/>
      <c r="O1193" s="63"/>
      <c r="P1193" s="63"/>
      <c r="Q1193" s="63"/>
      <c r="R1193" s="63"/>
      <c r="S1193" s="63"/>
      <c r="T1193" s="63"/>
      <c r="U1193" s="63"/>
      <c r="V1193" s="63"/>
      <c r="W1193" s="63"/>
      <c r="X1193" s="63"/>
      <c r="Y1193" s="63"/>
      <c r="Z1193" s="63"/>
      <c r="AA1193" s="72"/>
      <c r="AB1193" s="72"/>
      <c r="AC1193" s="72"/>
      <c r="AD1193" s="72"/>
      <c r="AE1193" s="72"/>
      <c r="AF1193" s="72"/>
      <c r="AG1193" s="72"/>
      <c r="AH1193" s="72"/>
      <c r="AI1193" s="72"/>
      <c r="AJ1193" s="72"/>
      <c r="AK1193" s="72"/>
      <c r="AL1193" s="72"/>
      <c r="AM1193" s="72"/>
      <c r="AN1193" s="72"/>
    </row>
    <row r="1194" spans="1:40" ht="13">
      <c r="A1194" s="79"/>
      <c r="B1194" s="79"/>
      <c r="C1194" s="63"/>
      <c r="D1194" s="63"/>
      <c r="E1194" s="63"/>
      <c r="F1194" s="63"/>
      <c r="G1194" s="84"/>
      <c r="H1194" s="63"/>
      <c r="J1194" s="63"/>
      <c r="K1194" s="63"/>
      <c r="L1194" s="63"/>
      <c r="M1194" s="63"/>
      <c r="N1194" s="63"/>
      <c r="O1194" s="63"/>
      <c r="P1194" s="63"/>
      <c r="Q1194" s="63"/>
      <c r="R1194" s="63"/>
      <c r="S1194" s="63"/>
      <c r="T1194" s="63"/>
      <c r="U1194" s="63"/>
      <c r="V1194" s="63"/>
      <c r="W1194" s="63"/>
      <c r="X1194" s="63"/>
      <c r="Y1194" s="63"/>
      <c r="Z1194" s="63"/>
      <c r="AA1194" s="72"/>
      <c r="AB1194" s="72"/>
      <c r="AC1194" s="72"/>
      <c r="AD1194" s="72"/>
      <c r="AE1194" s="72"/>
      <c r="AF1194" s="72"/>
      <c r="AG1194" s="72"/>
      <c r="AH1194" s="72"/>
      <c r="AI1194" s="72"/>
      <c r="AJ1194" s="72"/>
      <c r="AK1194" s="72"/>
      <c r="AL1194" s="72"/>
      <c r="AM1194" s="72"/>
      <c r="AN1194" s="72"/>
    </row>
    <row r="1195" spans="1:40" ht="13">
      <c r="A1195" s="79"/>
      <c r="B1195" s="79"/>
      <c r="C1195" s="63"/>
      <c r="D1195" s="63"/>
      <c r="E1195" s="63"/>
      <c r="F1195" s="63"/>
      <c r="G1195" s="84"/>
      <c r="H1195" s="63"/>
      <c r="J1195" s="63"/>
      <c r="K1195" s="63"/>
      <c r="L1195" s="63"/>
      <c r="M1195" s="63"/>
      <c r="N1195" s="63"/>
      <c r="O1195" s="63"/>
      <c r="P1195" s="63"/>
      <c r="Q1195" s="63"/>
      <c r="R1195" s="63"/>
      <c r="S1195" s="63"/>
      <c r="T1195" s="63"/>
      <c r="U1195" s="63"/>
      <c r="V1195" s="63"/>
      <c r="W1195" s="63"/>
      <c r="X1195" s="63"/>
      <c r="Y1195" s="63"/>
      <c r="Z1195" s="63"/>
      <c r="AA1195" s="72"/>
      <c r="AB1195" s="72"/>
      <c r="AC1195" s="72"/>
      <c r="AD1195" s="72"/>
      <c r="AE1195" s="72"/>
      <c r="AF1195" s="72"/>
      <c r="AG1195" s="72"/>
      <c r="AH1195" s="72"/>
      <c r="AI1195" s="72"/>
      <c r="AJ1195" s="72"/>
      <c r="AK1195" s="72"/>
      <c r="AL1195" s="72"/>
      <c r="AM1195" s="72"/>
      <c r="AN1195" s="72"/>
    </row>
    <row r="1196" spans="1:40" ht="13">
      <c r="A1196" s="79"/>
      <c r="B1196" s="79"/>
      <c r="C1196" s="63"/>
      <c r="D1196" s="63"/>
      <c r="E1196" s="63"/>
      <c r="F1196" s="63"/>
      <c r="G1196" s="84"/>
      <c r="H1196" s="63"/>
      <c r="J1196" s="63"/>
      <c r="K1196" s="63"/>
      <c r="L1196" s="63"/>
      <c r="M1196" s="63"/>
      <c r="N1196" s="63"/>
      <c r="O1196" s="63"/>
      <c r="P1196" s="63"/>
      <c r="Q1196" s="63"/>
      <c r="R1196" s="63"/>
      <c r="S1196" s="63"/>
      <c r="T1196" s="63"/>
      <c r="U1196" s="63"/>
      <c r="V1196" s="63"/>
      <c r="W1196" s="63"/>
      <c r="X1196" s="63"/>
      <c r="Y1196" s="63"/>
      <c r="Z1196" s="63"/>
      <c r="AA1196" s="72"/>
      <c r="AB1196" s="72"/>
      <c r="AC1196" s="72"/>
      <c r="AD1196" s="72"/>
      <c r="AE1196" s="72"/>
      <c r="AF1196" s="72"/>
      <c r="AG1196" s="72"/>
      <c r="AH1196" s="72"/>
      <c r="AI1196" s="72"/>
      <c r="AJ1196" s="72"/>
      <c r="AK1196" s="72"/>
      <c r="AL1196" s="72"/>
      <c r="AM1196" s="72"/>
      <c r="AN1196" s="72"/>
    </row>
    <row r="1197" spans="1:40" ht="13">
      <c r="A1197" s="79"/>
      <c r="B1197" s="79"/>
      <c r="C1197" s="63"/>
      <c r="D1197" s="63"/>
      <c r="E1197" s="63"/>
      <c r="F1197" s="63"/>
      <c r="G1197" s="84"/>
      <c r="H1197" s="63"/>
      <c r="J1197" s="63"/>
      <c r="K1197" s="63"/>
      <c r="L1197" s="63"/>
      <c r="M1197" s="63"/>
      <c r="N1197" s="63"/>
      <c r="O1197" s="63"/>
      <c r="P1197" s="63"/>
      <c r="Q1197" s="63"/>
      <c r="R1197" s="63"/>
      <c r="S1197" s="63"/>
      <c r="T1197" s="63"/>
      <c r="U1197" s="63"/>
      <c r="V1197" s="63"/>
      <c r="W1197" s="63"/>
      <c r="X1197" s="63"/>
      <c r="Y1197" s="63"/>
      <c r="Z1197" s="63"/>
      <c r="AA1197" s="72"/>
      <c r="AB1197" s="72"/>
      <c r="AC1197" s="72"/>
      <c r="AD1197" s="72"/>
      <c r="AE1197" s="72"/>
      <c r="AF1197" s="72"/>
      <c r="AG1197" s="72"/>
      <c r="AH1197" s="72"/>
      <c r="AI1197" s="72"/>
      <c r="AJ1197" s="72"/>
      <c r="AK1197" s="72"/>
      <c r="AL1197" s="72"/>
      <c r="AM1197" s="72"/>
      <c r="AN1197" s="72"/>
    </row>
    <row r="1198" spans="1:40" ht="13">
      <c r="A1198" s="79"/>
      <c r="B1198" s="79"/>
      <c r="C1198" s="63"/>
      <c r="D1198" s="63"/>
      <c r="E1198" s="63"/>
      <c r="F1198" s="63"/>
      <c r="G1198" s="84"/>
      <c r="H1198" s="63"/>
      <c r="J1198" s="63"/>
      <c r="K1198" s="63"/>
      <c r="L1198" s="63"/>
      <c r="M1198" s="63"/>
      <c r="N1198" s="63"/>
      <c r="O1198" s="63"/>
      <c r="P1198" s="63"/>
      <c r="Q1198" s="63"/>
      <c r="R1198" s="63"/>
      <c r="S1198" s="63"/>
      <c r="T1198" s="63"/>
      <c r="U1198" s="63"/>
      <c r="V1198" s="63"/>
      <c r="W1198" s="63"/>
      <c r="X1198" s="63"/>
      <c r="Y1198" s="63"/>
      <c r="Z1198" s="63"/>
      <c r="AA1198" s="72"/>
      <c r="AB1198" s="72"/>
      <c r="AC1198" s="72"/>
      <c r="AD1198" s="72"/>
      <c r="AE1198" s="72"/>
      <c r="AF1198" s="72"/>
      <c r="AG1198" s="72"/>
      <c r="AH1198" s="72"/>
      <c r="AI1198" s="72"/>
      <c r="AJ1198" s="72"/>
      <c r="AK1198" s="72"/>
      <c r="AL1198" s="72"/>
      <c r="AM1198" s="72"/>
      <c r="AN1198" s="72"/>
    </row>
    <row r="1199" spans="1:40" ht="13">
      <c r="A1199" s="79"/>
      <c r="B1199" s="79"/>
      <c r="C1199" s="63"/>
      <c r="D1199" s="63"/>
      <c r="E1199" s="63"/>
      <c r="F1199" s="63"/>
      <c r="G1199" s="84"/>
      <c r="H1199" s="63"/>
      <c r="J1199" s="63"/>
      <c r="K1199" s="63"/>
      <c r="L1199" s="63"/>
      <c r="M1199" s="63"/>
      <c r="N1199" s="63"/>
      <c r="O1199" s="63"/>
      <c r="P1199" s="63"/>
      <c r="Q1199" s="63"/>
      <c r="R1199" s="63"/>
      <c r="S1199" s="63"/>
      <c r="T1199" s="63"/>
      <c r="U1199" s="63"/>
      <c r="V1199" s="63"/>
      <c r="W1199" s="63"/>
      <c r="X1199" s="63"/>
      <c r="Y1199" s="63"/>
      <c r="Z1199" s="63"/>
      <c r="AA1199" s="72"/>
      <c r="AB1199" s="72"/>
      <c r="AC1199" s="72"/>
      <c r="AD1199" s="72"/>
      <c r="AE1199" s="72"/>
      <c r="AF1199" s="72"/>
      <c r="AG1199" s="72"/>
      <c r="AH1199" s="72"/>
      <c r="AI1199" s="72"/>
      <c r="AJ1199" s="72"/>
      <c r="AK1199" s="72"/>
      <c r="AL1199" s="72"/>
      <c r="AM1199" s="72"/>
      <c r="AN1199" s="72"/>
    </row>
    <row r="1200" spans="1:40" ht="13">
      <c r="A1200" s="79"/>
      <c r="B1200" s="79"/>
      <c r="C1200" s="63"/>
      <c r="D1200" s="63"/>
      <c r="E1200" s="63"/>
      <c r="F1200" s="63"/>
      <c r="G1200" s="84"/>
      <c r="H1200" s="63"/>
      <c r="J1200" s="63"/>
      <c r="K1200" s="63"/>
      <c r="L1200" s="63"/>
      <c r="M1200" s="63"/>
      <c r="N1200" s="63"/>
      <c r="O1200" s="63"/>
      <c r="P1200" s="63"/>
      <c r="Q1200" s="63"/>
      <c r="R1200" s="63"/>
      <c r="S1200" s="63"/>
      <c r="T1200" s="63"/>
      <c r="U1200" s="63"/>
      <c r="V1200" s="63"/>
      <c r="W1200" s="63"/>
      <c r="X1200" s="63"/>
      <c r="Y1200" s="63"/>
      <c r="Z1200" s="63"/>
      <c r="AA1200" s="72"/>
      <c r="AB1200" s="72"/>
      <c r="AC1200" s="72"/>
      <c r="AD1200" s="72"/>
      <c r="AE1200" s="72"/>
      <c r="AF1200" s="72"/>
      <c r="AG1200" s="72"/>
      <c r="AH1200" s="72"/>
      <c r="AI1200" s="72"/>
      <c r="AJ1200" s="72"/>
      <c r="AK1200" s="72"/>
      <c r="AL1200" s="72"/>
      <c r="AM1200" s="72"/>
      <c r="AN1200" s="72"/>
    </row>
    <row r="1201" spans="1:40" ht="13">
      <c r="A1201" s="79"/>
      <c r="B1201" s="79"/>
      <c r="C1201" s="63"/>
      <c r="D1201" s="63"/>
      <c r="E1201" s="63"/>
      <c r="F1201" s="63"/>
      <c r="G1201" s="84"/>
      <c r="H1201" s="63"/>
      <c r="J1201" s="63"/>
      <c r="K1201" s="63"/>
      <c r="L1201" s="63"/>
      <c r="M1201" s="63"/>
      <c r="N1201" s="63"/>
      <c r="O1201" s="63"/>
      <c r="P1201" s="63"/>
      <c r="Q1201" s="63"/>
      <c r="R1201" s="63"/>
      <c r="S1201" s="63"/>
      <c r="T1201" s="63"/>
      <c r="U1201" s="63"/>
      <c r="V1201" s="63"/>
      <c r="W1201" s="63"/>
      <c r="X1201" s="63"/>
      <c r="Y1201" s="63"/>
      <c r="Z1201" s="63"/>
      <c r="AA1201" s="72"/>
      <c r="AB1201" s="72"/>
      <c r="AC1201" s="72"/>
      <c r="AD1201" s="72"/>
      <c r="AE1201" s="72"/>
      <c r="AF1201" s="72"/>
      <c r="AG1201" s="72"/>
      <c r="AH1201" s="72"/>
      <c r="AI1201" s="72"/>
      <c r="AJ1201" s="72"/>
      <c r="AK1201" s="72"/>
      <c r="AL1201" s="72"/>
      <c r="AM1201" s="72"/>
      <c r="AN1201" s="72"/>
    </row>
    <row r="1202" spans="1:40" ht="13">
      <c r="A1202" s="79"/>
      <c r="B1202" s="79"/>
      <c r="C1202" s="63"/>
      <c r="D1202" s="63"/>
      <c r="E1202" s="63"/>
      <c r="F1202" s="63"/>
      <c r="G1202" s="84"/>
      <c r="H1202" s="63"/>
      <c r="J1202" s="63"/>
      <c r="K1202" s="63"/>
      <c r="L1202" s="63"/>
      <c r="M1202" s="63"/>
      <c r="N1202" s="63"/>
      <c r="O1202" s="63"/>
      <c r="P1202" s="63"/>
      <c r="Q1202" s="63"/>
      <c r="R1202" s="63"/>
      <c r="S1202" s="63"/>
      <c r="T1202" s="63"/>
      <c r="U1202" s="63"/>
      <c r="V1202" s="63"/>
      <c r="W1202" s="63"/>
      <c r="X1202" s="63"/>
      <c r="Y1202" s="63"/>
      <c r="Z1202" s="63"/>
      <c r="AA1202" s="72"/>
      <c r="AB1202" s="72"/>
      <c r="AC1202" s="72"/>
      <c r="AD1202" s="72"/>
      <c r="AE1202" s="72"/>
      <c r="AF1202" s="72"/>
      <c r="AG1202" s="72"/>
      <c r="AH1202" s="72"/>
      <c r="AI1202" s="72"/>
      <c r="AJ1202" s="72"/>
      <c r="AK1202" s="72"/>
      <c r="AL1202" s="72"/>
      <c r="AM1202" s="72"/>
      <c r="AN1202" s="72"/>
    </row>
    <row r="1203" spans="1:40" ht="13">
      <c r="A1203" s="79"/>
      <c r="B1203" s="79"/>
      <c r="C1203" s="63"/>
      <c r="D1203" s="63"/>
      <c r="E1203" s="63"/>
      <c r="F1203" s="63"/>
      <c r="G1203" s="84"/>
      <c r="H1203" s="63"/>
      <c r="J1203" s="63"/>
      <c r="K1203" s="63"/>
      <c r="L1203" s="63"/>
      <c r="M1203" s="63"/>
      <c r="N1203" s="63"/>
      <c r="O1203" s="63"/>
      <c r="P1203" s="63"/>
      <c r="Q1203" s="63"/>
      <c r="R1203" s="63"/>
      <c r="S1203" s="63"/>
      <c r="T1203" s="63"/>
      <c r="U1203" s="63"/>
      <c r="V1203" s="63"/>
      <c r="W1203" s="63"/>
      <c r="X1203" s="63"/>
      <c r="Y1203" s="63"/>
      <c r="Z1203" s="63"/>
      <c r="AA1203" s="72"/>
      <c r="AB1203" s="72"/>
      <c r="AC1203" s="72"/>
      <c r="AD1203" s="72"/>
      <c r="AE1203" s="72"/>
      <c r="AF1203" s="72"/>
      <c r="AG1203" s="72"/>
      <c r="AH1203" s="72"/>
      <c r="AI1203" s="72"/>
      <c r="AJ1203" s="72"/>
      <c r="AK1203" s="72"/>
      <c r="AL1203" s="72"/>
      <c r="AM1203" s="72"/>
      <c r="AN1203" s="72"/>
    </row>
    <row r="1204" spans="1:40" ht="13">
      <c r="A1204" s="79"/>
      <c r="B1204" s="79"/>
      <c r="C1204" s="63"/>
      <c r="D1204" s="63"/>
      <c r="E1204" s="63"/>
      <c r="F1204" s="63"/>
      <c r="G1204" s="84"/>
      <c r="H1204" s="63"/>
      <c r="J1204" s="63"/>
      <c r="K1204" s="63"/>
      <c r="L1204" s="63"/>
      <c r="M1204" s="63"/>
      <c r="N1204" s="63"/>
      <c r="O1204" s="63"/>
      <c r="P1204" s="63"/>
      <c r="Q1204" s="63"/>
      <c r="R1204" s="63"/>
      <c r="S1204" s="63"/>
      <c r="T1204" s="63"/>
      <c r="U1204" s="63"/>
      <c r="V1204" s="63"/>
      <c r="W1204" s="63"/>
      <c r="X1204" s="63"/>
      <c r="Y1204" s="63"/>
      <c r="Z1204" s="63"/>
      <c r="AA1204" s="72"/>
      <c r="AB1204" s="72"/>
      <c r="AC1204" s="72"/>
      <c r="AD1204" s="72"/>
      <c r="AE1204" s="72"/>
      <c r="AF1204" s="72"/>
      <c r="AG1204" s="72"/>
      <c r="AH1204" s="72"/>
      <c r="AI1204" s="72"/>
      <c r="AJ1204" s="72"/>
      <c r="AK1204" s="72"/>
      <c r="AL1204" s="72"/>
      <c r="AM1204" s="72"/>
      <c r="AN1204" s="72"/>
    </row>
    <row r="1205" spans="1:40" ht="13">
      <c r="A1205" s="79"/>
      <c r="B1205" s="79"/>
      <c r="C1205" s="63"/>
      <c r="D1205" s="63"/>
      <c r="E1205" s="63"/>
      <c r="F1205" s="63"/>
      <c r="G1205" s="84"/>
      <c r="H1205" s="63"/>
      <c r="J1205" s="63"/>
      <c r="K1205" s="63"/>
      <c r="L1205" s="63"/>
      <c r="M1205" s="63"/>
      <c r="N1205" s="63"/>
      <c r="O1205" s="63"/>
      <c r="P1205" s="63"/>
      <c r="Q1205" s="63"/>
      <c r="R1205" s="63"/>
      <c r="S1205" s="63"/>
      <c r="T1205" s="63"/>
      <c r="U1205" s="63"/>
      <c r="V1205" s="63"/>
      <c r="W1205" s="63"/>
      <c r="X1205" s="63"/>
      <c r="Y1205" s="63"/>
      <c r="Z1205" s="63"/>
      <c r="AA1205" s="72"/>
      <c r="AB1205" s="72"/>
      <c r="AC1205" s="72"/>
      <c r="AD1205" s="72"/>
      <c r="AE1205" s="72"/>
      <c r="AF1205" s="72"/>
      <c r="AG1205" s="72"/>
      <c r="AH1205" s="72"/>
      <c r="AI1205" s="72"/>
      <c r="AJ1205" s="72"/>
      <c r="AK1205" s="72"/>
      <c r="AL1205" s="72"/>
      <c r="AM1205" s="72"/>
      <c r="AN1205" s="72"/>
    </row>
    <row r="1206" spans="1:40" ht="13">
      <c r="A1206" s="79"/>
      <c r="B1206" s="79"/>
      <c r="C1206" s="63"/>
      <c r="D1206" s="63"/>
      <c r="E1206" s="63"/>
      <c r="F1206" s="63"/>
      <c r="G1206" s="84"/>
      <c r="H1206" s="63"/>
      <c r="J1206" s="63"/>
      <c r="K1206" s="63"/>
      <c r="L1206" s="63"/>
      <c r="M1206" s="63"/>
      <c r="N1206" s="63"/>
      <c r="O1206" s="63"/>
      <c r="P1206" s="63"/>
      <c r="Q1206" s="63"/>
      <c r="R1206" s="63"/>
      <c r="S1206" s="63"/>
      <c r="T1206" s="63"/>
      <c r="U1206" s="63"/>
      <c r="V1206" s="63"/>
      <c r="W1206" s="63"/>
      <c r="X1206" s="63"/>
      <c r="Y1206" s="63"/>
      <c r="Z1206" s="63"/>
      <c r="AA1206" s="72"/>
      <c r="AB1206" s="72"/>
      <c r="AC1206" s="72"/>
      <c r="AD1206" s="72"/>
      <c r="AE1206" s="72"/>
      <c r="AF1206" s="72"/>
      <c r="AG1206" s="72"/>
      <c r="AH1206" s="72"/>
      <c r="AI1206" s="72"/>
      <c r="AJ1206" s="72"/>
      <c r="AK1206" s="72"/>
      <c r="AL1206" s="72"/>
      <c r="AM1206" s="72"/>
      <c r="AN1206" s="72"/>
    </row>
    <row r="1207" spans="1:40" ht="13">
      <c r="A1207" s="79"/>
      <c r="B1207" s="79"/>
      <c r="C1207" s="63"/>
      <c r="D1207" s="63"/>
      <c r="E1207" s="63"/>
      <c r="F1207" s="63"/>
      <c r="G1207" s="84"/>
      <c r="H1207" s="63"/>
      <c r="J1207" s="63"/>
      <c r="K1207" s="63"/>
      <c r="L1207" s="63"/>
      <c r="M1207" s="63"/>
      <c r="N1207" s="63"/>
      <c r="O1207" s="63"/>
      <c r="P1207" s="63"/>
      <c r="Q1207" s="63"/>
      <c r="R1207" s="63"/>
      <c r="S1207" s="63"/>
      <c r="T1207" s="63"/>
      <c r="U1207" s="63"/>
      <c r="V1207" s="63"/>
      <c r="W1207" s="63"/>
      <c r="X1207" s="63"/>
      <c r="Y1207" s="63"/>
      <c r="Z1207" s="63"/>
      <c r="AA1207" s="72"/>
      <c r="AB1207" s="72"/>
      <c r="AC1207" s="72"/>
      <c r="AD1207" s="72"/>
      <c r="AE1207" s="72"/>
      <c r="AF1207" s="72"/>
      <c r="AG1207" s="72"/>
      <c r="AH1207" s="72"/>
      <c r="AI1207" s="72"/>
      <c r="AJ1207" s="72"/>
      <c r="AK1207" s="72"/>
      <c r="AL1207" s="72"/>
      <c r="AM1207" s="72"/>
      <c r="AN1207" s="72"/>
    </row>
    <row r="1208" spans="1:40" ht="13">
      <c r="A1208" s="79"/>
      <c r="B1208" s="79"/>
      <c r="C1208" s="63"/>
      <c r="D1208" s="63"/>
      <c r="E1208" s="63"/>
      <c r="F1208" s="63"/>
      <c r="G1208" s="84"/>
      <c r="H1208" s="63"/>
      <c r="J1208" s="63"/>
      <c r="K1208" s="63"/>
      <c r="L1208" s="63"/>
      <c r="M1208" s="63"/>
      <c r="N1208" s="63"/>
      <c r="O1208" s="63"/>
      <c r="P1208" s="63"/>
      <c r="Q1208" s="63"/>
      <c r="R1208" s="63"/>
      <c r="S1208" s="63"/>
      <c r="T1208" s="63"/>
      <c r="U1208" s="63"/>
      <c r="V1208" s="63"/>
      <c r="W1208" s="63"/>
      <c r="X1208" s="63"/>
      <c r="Y1208" s="63"/>
      <c r="Z1208" s="63"/>
      <c r="AA1208" s="72"/>
      <c r="AB1208" s="72"/>
      <c r="AC1208" s="72"/>
      <c r="AD1208" s="72"/>
      <c r="AE1208" s="72"/>
      <c r="AF1208" s="72"/>
      <c r="AG1208" s="72"/>
      <c r="AH1208" s="72"/>
      <c r="AI1208" s="72"/>
      <c r="AJ1208" s="72"/>
      <c r="AK1208" s="72"/>
      <c r="AL1208" s="72"/>
      <c r="AM1208" s="72"/>
      <c r="AN1208" s="72"/>
    </row>
    <row r="1209" spans="1:40" ht="13">
      <c r="A1209" s="79"/>
      <c r="B1209" s="79"/>
      <c r="C1209" s="63"/>
      <c r="D1209" s="63"/>
      <c r="E1209" s="63"/>
      <c r="F1209" s="63"/>
      <c r="G1209" s="84"/>
      <c r="H1209" s="63"/>
      <c r="J1209" s="63"/>
      <c r="K1209" s="63"/>
      <c r="L1209" s="63"/>
      <c r="M1209" s="63"/>
      <c r="N1209" s="63"/>
      <c r="O1209" s="63"/>
      <c r="P1209" s="63"/>
      <c r="Q1209" s="63"/>
      <c r="R1209" s="63"/>
      <c r="S1209" s="63"/>
      <c r="T1209" s="63"/>
      <c r="U1209" s="63"/>
      <c r="V1209" s="63"/>
      <c r="W1209" s="63"/>
      <c r="X1209" s="63"/>
      <c r="Y1209" s="63"/>
      <c r="Z1209" s="63"/>
      <c r="AA1209" s="72"/>
      <c r="AB1209" s="72"/>
      <c r="AC1209" s="72"/>
      <c r="AD1209" s="72"/>
      <c r="AE1209" s="72"/>
      <c r="AF1209" s="72"/>
      <c r="AG1209" s="72"/>
      <c r="AH1209" s="72"/>
      <c r="AI1209" s="72"/>
      <c r="AJ1209" s="72"/>
      <c r="AK1209" s="72"/>
      <c r="AL1209" s="72"/>
      <c r="AM1209" s="72"/>
      <c r="AN1209" s="72"/>
    </row>
    <row r="1210" spans="1:40" ht="13">
      <c r="A1210" s="79"/>
      <c r="B1210" s="79"/>
      <c r="C1210" s="63"/>
      <c r="D1210" s="63"/>
      <c r="E1210" s="63"/>
      <c r="F1210" s="63"/>
      <c r="G1210" s="84"/>
      <c r="H1210" s="63"/>
      <c r="J1210" s="63"/>
      <c r="K1210" s="63"/>
      <c r="L1210" s="63"/>
      <c r="M1210" s="63"/>
      <c r="N1210" s="63"/>
      <c r="O1210" s="63"/>
      <c r="P1210" s="63"/>
      <c r="Q1210" s="63"/>
      <c r="R1210" s="63"/>
      <c r="S1210" s="63"/>
      <c r="T1210" s="63"/>
      <c r="U1210" s="63"/>
      <c r="V1210" s="63"/>
      <c r="W1210" s="63"/>
      <c r="X1210" s="63"/>
      <c r="Y1210" s="63"/>
      <c r="Z1210" s="63"/>
      <c r="AA1210" s="72"/>
      <c r="AB1210" s="72"/>
      <c r="AC1210" s="72"/>
      <c r="AD1210" s="72"/>
      <c r="AE1210" s="72"/>
      <c r="AF1210" s="72"/>
      <c r="AG1210" s="72"/>
      <c r="AH1210" s="72"/>
      <c r="AI1210" s="72"/>
      <c r="AJ1210" s="72"/>
      <c r="AK1210" s="72"/>
      <c r="AL1210" s="72"/>
      <c r="AM1210" s="72"/>
      <c r="AN1210" s="72"/>
    </row>
    <row r="1211" spans="1:40" ht="13">
      <c r="A1211" s="79"/>
      <c r="B1211" s="79"/>
      <c r="C1211" s="63"/>
      <c r="D1211" s="63"/>
      <c r="E1211" s="63"/>
      <c r="F1211" s="63"/>
      <c r="G1211" s="84"/>
      <c r="H1211" s="63"/>
      <c r="J1211" s="63"/>
      <c r="K1211" s="63"/>
      <c r="L1211" s="63"/>
      <c r="M1211" s="63"/>
      <c r="N1211" s="63"/>
      <c r="O1211" s="63"/>
      <c r="P1211" s="63"/>
      <c r="Q1211" s="63"/>
      <c r="R1211" s="63"/>
      <c r="S1211" s="63"/>
      <c r="T1211" s="63"/>
      <c r="U1211" s="63"/>
      <c r="V1211" s="63"/>
      <c r="W1211" s="63"/>
      <c r="X1211" s="63"/>
      <c r="Y1211" s="63"/>
      <c r="Z1211" s="63"/>
      <c r="AA1211" s="72"/>
      <c r="AB1211" s="72"/>
      <c r="AC1211" s="72"/>
      <c r="AD1211" s="72"/>
      <c r="AE1211" s="72"/>
      <c r="AF1211" s="72"/>
      <c r="AG1211" s="72"/>
      <c r="AH1211" s="72"/>
      <c r="AI1211" s="72"/>
      <c r="AJ1211" s="72"/>
      <c r="AK1211" s="72"/>
      <c r="AL1211" s="72"/>
      <c r="AM1211" s="72"/>
      <c r="AN1211" s="72"/>
    </row>
    <row r="1212" spans="1:40" ht="13">
      <c r="A1212" s="79"/>
      <c r="B1212" s="79"/>
      <c r="C1212" s="63"/>
      <c r="D1212" s="63"/>
      <c r="E1212" s="63"/>
      <c r="F1212" s="63"/>
      <c r="G1212" s="84"/>
      <c r="H1212" s="63"/>
      <c r="J1212" s="63"/>
      <c r="K1212" s="63"/>
      <c r="L1212" s="63"/>
      <c r="M1212" s="63"/>
      <c r="N1212" s="63"/>
      <c r="O1212" s="63"/>
      <c r="P1212" s="63"/>
      <c r="Q1212" s="63"/>
      <c r="R1212" s="63"/>
      <c r="S1212" s="63"/>
      <c r="T1212" s="63"/>
      <c r="U1212" s="63"/>
      <c r="V1212" s="63"/>
      <c r="W1212" s="63"/>
      <c r="X1212" s="63"/>
      <c r="Y1212" s="63"/>
      <c r="Z1212" s="63"/>
      <c r="AA1212" s="72"/>
      <c r="AB1212" s="72"/>
      <c r="AC1212" s="72"/>
      <c r="AD1212" s="72"/>
      <c r="AE1212" s="72"/>
      <c r="AF1212" s="72"/>
      <c r="AG1212" s="72"/>
      <c r="AH1212" s="72"/>
      <c r="AI1212" s="72"/>
      <c r="AJ1212" s="72"/>
      <c r="AK1212" s="72"/>
      <c r="AL1212" s="72"/>
      <c r="AM1212" s="72"/>
      <c r="AN1212" s="72"/>
    </row>
    <row r="1213" spans="1:40" ht="13">
      <c r="A1213" s="79"/>
      <c r="B1213" s="79"/>
      <c r="C1213" s="63"/>
      <c r="D1213" s="63"/>
      <c r="E1213" s="63"/>
      <c r="F1213" s="63"/>
      <c r="G1213" s="84"/>
      <c r="H1213" s="63"/>
      <c r="J1213" s="63"/>
      <c r="K1213" s="63"/>
      <c r="L1213" s="63"/>
      <c r="M1213" s="63"/>
      <c r="N1213" s="63"/>
      <c r="O1213" s="63"/>
      <c r="P1213" s="63"/>
      <c r="Q1213" s="63"/>
      <c r="R1213" s="63"/>
      <c r="S1213" s="63"/>
      <c r="T1213" s="63"/>
      <c r="U1213" s="63"/>
      <c r="V1213" s="63"/>
      <c r="W1213" s="63"/>
      <c r="X1213" s="63"/>
      <c r="Y1213" s="63"/>
      <c r="Z1213" s="63"/>
      <c r="AA1213" s="72"/>
      <c r="AB1213" s="72"/>
      <c r="AC1213" s="72"/>
      <c r="AD1213" s="72"/>
      <c r="AE1213" s="72"/>
      <c r="AF1213" s="72"/>
      <c r="AG1213" s="72"/>
      <c r="AH1213" s="72"/>
      <c r="AI1213" s="72"/>
      <c r="AJ1213" s="72"/>
      <c r="AK1213" s="72"/>
      <c r="AL1213" s="72"/>
      <c r="AM1213" s="72"/>
      <c r="AN1213" s="72"/>
    </row>
    <row r="1214" spans="1:40" ht="13">
      <c r="A1214" s="79"/>
      <c r="B1214" s="79"/>
      <c r="C1214" s="63"/>
      <c r="D1214" s="63"/>
      <c r="E1214" s="63"/>
      <c r="F1214" s="63"/>
      <c r="G1214" s="84"/>
      <c r="H1214" s="63"/>
      <c r="J1214" s="63"/>
      <c r="K1214" s="63"/>
      <c r="L1214" s="63"/>
      <c r="M1214" s="63"/>
      <c r="N1214" s="63"/>
      <c r="O1214" s="63"/>
      <c r="P1214" s="63"/>
      <c r="Q1214" s="63"/>
      <c r="R1214" s="63"/>
      <c r="S1214" s="63"/>
      <c r="T1214" s="63"/>
      <c r="U1214" s="63"/>
      <c r="V1214" s="63"/>
      <c r="W1214" s="63"/>
      <c r="X1214" s="63"/>
      <c r="Y1214" s="63"/>
      <c r="Z1214" s="63"/>
      <c r="AA1214" s="72"/>
      <c r="AB1214" s="72"/>
      <c r="AC1214" s="72"/>
      <c r="AD1214" s="72"/>
      <c r="AE1214" s="72"/>
      <c r="AF1214" s="72"/>
      <c r="AG1214" s="72"/>
      <c r="AH1214" s="72"/>
      <c r="AI1214" s="72"/>
      <c r="AJ1214" s="72"/>
      <c r="AK1214" s="72"/>
      <c r="AL1214" s="72"/>
      <c r="AM1214" s="72"/>
      <c r="AN1214" s="72"/>
    </row>
    <row r="1215" spans="1:40" ht="13">
      <c r="A1215" s="79"/>
      <c r="B1215" s="79"/>
      <c r="C1215" s="63"/>
      <c r="D1215" s="63"/>
      <c r="E1215" s="63"/>
      <c r="F1215" s="63"/>
      <c r="G1215" s="84"/>
      <c r="H1215" s="63"/>
      <c r="J1215" s="63"/>
      <c r="K1215" s="63"/>
      <c r="L1215" s="63"/>
      <c r="M1215" s="63"/>
      <c r="N1215" s="63"/>
      <c r="O1215" s="63"/>
      <c r="P1215" s="63"/>
      <c r="Q1215" s="63"/>
      <c r="R1215" s="63"/>
      <c r="S1215" s="63"/>
      <c r="T1215" s="63"/>
      <c r="U1215" s="63"/>
      <c r="V1215" s="63"/>
      <c r="W1215" s="63"/>
      <c r="X1215" s="63"/>
      <c r="Y1215" s="63"/>
      <c r="Z1215" s="63"/>
      <c r="AA1215" s="72"/>
      <c r="AB1215" s="72"/>
      <c r="AC1215" s="72"/>
      <c r="AD1215" s="72"/>
      <c r="AE1215" s="72"/>
      <c r="AF1215" s="72"/>
      <c r="AG1215" s="72"/>
      <c r="AH1215" s="72"/>
      <c r="AI1215" s="72"/>
      <c r="AJ1215" s="72"/>
      <c r="AK1215" s="72"/>
      <c r="AL1215" s="72"/>
      <c r="AM1215" s="72"/>
      <c r="AN1215" s="72"/>
    </row>
    <row r="1216" spans="1:40" ht="13">
      <c r="A1216" s="79"/>
      <c r="B1216" s="79"/>
      <c r="C1216" s="63"/>
      <c r="D1216" s="63"/>
      <c r="E1216" s="63"/>
      <c r="F1216" s="63"/>
      <c r="G1216" s="84"/>
      <c r="H1216" s="63"/>
      <c r="J1216" s="63"/>
      <c r="K1216" s="63"/>
      <c r="L1216" s="63"/>
      <c r="M1216" s="63"/>
      <c r="N1216" s="63"/>
      <c r="O1216" s="63"/>
      <c r="P1216" s="63"/>
      <c r="Q1216" s="63"/>
      <c r="R1216" s="63"/>
      <c r="S1216" s="63"/>
      <c r="T1216" s="63"/>
      <c r="U1216" s="63"/>
      <c r="V1216" s="63"/>
      <c r="W1216" s="63"/>
      <c r="X1216" s="63"/>
      <c r="Y1216" s="63"/>
      <c r="Z1216" s="63"/>
      <c r="AA1216" s="72"/>
      <c r="AB1216" s="72"/>
      <c r="AC1216" s="72"/>
      <c r="AD1216" s="72"/>
      <c r="AE1216" s="72"/>
      <c r="AF1216" s="72"/>
      <c r="AG1216" s="72"/>
      <c r="AH1216" s="72"/>
      <c r="AI1216" s="72"/>
      <c r="AJ1216" s="72"/>
      <c r="AK1216" s="72"/>
      <c r="AL1216" s="72"/>
      <c r="AM1216" s="72"/>
      <c r="AN1216" s="72"/>
    </row>
    <row r="1217" spans="1:40" ht="13">
      <c r="A1217" s="79"/>
      <c r="B1217" s="79"/>
      <c r="C1217" s="63"/>
      <c r="D1217" s="63"/>
      <c r="E1217" s="63"/>
      <c r="F1217" s="63"/>
      <c r="G1217" s="84"/>
      <c r="H1217" s="63"/>
      <c r="J1217" s="63"/>
      <c r="K1217" s="63"/>
      <c r="L1217" s="63"/>
      <c r="M1217" s="63"/>
      <c r="N1217" s="63"/>
      <c r="O1217" s="63"/>
      <c r="P1217" s="63"/>
      <c r="Q1217" s="63"/>
      <c r="R1217" s="63"/>
      <c r="S1217" s="63"/>
      <c r="T1217" s="63"/>
      <c r="U1217" s="63"/>
      <c r="V1217" s="63"/>
      <c r="W1217" s="63"/>
      <c r="X1217" s="63"/>
      <c r="Y1217" s="63"/>
      <c r="Z1217" s="63"/>
      <c r="AA1217" s="72"/>
      <c r="AB1217" s="72"/>
      <c r="AC1217" s="72"/>
      <c r="AD1217" s="72"/>
      <c r="AE1217" s="72"/>
      <c r="AF1217" s="72"/>
      <c r="AG1217" s="72"/>
      <c r="AH1217" s="72"/>
      <c r="AI1217" s="72"/>
      <c r="AJ1217" s="72"/>
      <c r="AK1217" s="72"/>
      <c r="AL1217" s="72"/>
      <c r="AM1217" s="72"/>
      <c r="AN1217" s="72"/>
    </row>
    <row r="1218" spans="1:40" ht="13">
      <c r="A1218" s="79"/>
      <c r="B1218" s="79"/>
      <c r="C1218" s="63"/>
      <c r="D1218" s="63"/>
      <c r="E1218" s="63"/>
      <c r="F1218" s="63"/>
      <c r="G1218" s="84"/>
      <c r="H1218" s="63"/>
      <c r="J1218" s="63"/>
      <c r="K1218" s="63"/>
      <c r="L1218" s="63"/>
      <c r="M1218" s="63"/>
      <c r="N1218" s="63"/>
      <c r="O1218" s="63"/>
      <c r="P1218" s="63"/>
      <c r="Q1218" s="63"/>
      <c r="R1218" s="63"/>
      <c r="S1218" s="63"/>
      <c r="T1218" s="63"/>
      <c r="U1218" s="63"/>
      <c r="V1218" s="63"/>
      <c r="W1218" s="63"/>
      <c r="X1218" s="63"/>
      <c r="Y1218" s="63"/>
      <c r="Z1218" s="63"/>
      <c r="AA1218" s="72"/>
      <c r="AB1218" s="72"/>
      <c r="AC1218" s="72"/>
      <c r="AD1218" s="72"/>
      <c r="AE1218" s="72"/>
      <c r="AF1218" s="72"/>
      <c r="AG1218" s="72"/>
      <c r="AH1218" s="72"/>
      <c r="AI1218" s="72"/>
      <c r="AJ1218" s="72"/>
      <c r="AK1218" s="72"/>
      <c r="AL1218" s="72"/>
      <c r="AM1218" s="72"/>
      <c r="AN1218" s="72"/>
    </row>
    <row r="1219" spans="1:40" ht="13">
      <c r="A1219" s="79"/>
      <c r="B1219" s="79"/>
      <c r="C1219" s="63"/>
      <c r="D1219" s="63"/>
      <c r="E1219" s="63"/>
      <c r="F1219" s="63"/>
      <c r="G1219" s="84"/>
      <c r="H1219" s="63"/>
      <c r="J1219" s="63"/>
      <c r="K1219" s="63"/>
      <c r="L1219" s="63"/>
      <c r="M1219" s="63"/>
      <c r="N1219" s="63"/>
      <c r="O1219" s="63"/>
      <c r="P1219" s="63"/>
      <c r="Q1219" s="63"/>
      <c r="R1219" s="63"/>
      <c r="S1219" s="63"/>
      <c r="T1219" s="63"/>
      <c r="U1219" s="63"/>
      <c r="V1219" s="63"/>
      <c r="W1219" s="63"/>
      <c r="X1219" s="63"/>
      <c r="Y1219" s="63"/>
      <c r="Z1219" s="63"/>
      <c r="AA1219" s="72"/>
      <c r="AB1219" s="72"/>
      <c r="AC1219" s="72"/>
      <c r="AD1219" s="72"/>
      <c r="AE1219" s="72"/>
      <c r="AF1219" s="72"/>
      <c r="AG1219" s="72"/>
      <c r="AH1219" s="72"/>
      <c r="AI1219" s="72"/>
      <c r="AJ1219" s="72"/>
      <c r="AK1219" s="72"/>
      <c r="AL1219" s="72"/>
      <c r="AM1219" s="72"/>
      <c r="AN1219" s="72"/>
    </row>
    <row r="1220" spans="1:40" ht="13">
      <c r="A1220" s="79"/>
      <c r="B1220" s="79"/>
      <c r="C1220" s="63"/>
      <c r="D1220" s="63"/>
      <c r="E1220" s="63"/>
      <c r="F1220" s="63"/>
      <c r="G1220" s="84"/>
      <c r="H1220" s="63"/>
      <c r="J1220" s="63"/>
      <c r="K1220" s="63"/>
      <c r="L1220" s="63"/>
      <c r="M1220" s="63"/>
      <c r="N1220" s="63"/>
      <c r="O1220" s="63"/>
      <c r="P1220" s="63"/>
      <c r="Q1220" s="63"/>
      <c r="R1220" s="63"/>
      <c r="S1220" s="63"/>
      <c r="T1220" s="63"/>
      <c r="U1220" s="63"/>
      <c r="V1220" s="63"/>
      <c r="W1220" s="63"/>
      <c r="X1220" s="63"/>
      <c r="Y1220" s="63"/>
      <c r="Z1220" s="63"/>
      <c r="AA1220" s="72"/>
      <c r="AB1220" s="72"/>
      <c r="AC1220" s="72"/>
      <c r="AD1220" s="72"/>
      <c r="AE1220" s="72"/>
      <c r="AF1220" s="72"/>
      <c r="AG1220" s="72"/>
      <c r="AH1220" s="72"/>
      <c r="AI1220" s="72"/>
      <c r="AJ1220" s="72"/>
      <c r="AK1220" s="72"/>
      <c r="AL1220" s="72"/>
      <c r="AM1220" s="72"/>
      <c r="AN1220" s="72"/>
    </row>
    <row r="1221" spans="1:40" ht="13">
      <c r="A1221" s="79"/>
      <c r="B1221" s="79"/>
      <c r="C1221" s="63"/>
      <c r="D1221" s="63"/>
      <c r="E1221" s="63"/>
      <c r="F1221" s="63"/>
      <c r="G1221" s="84"/>
      <c r="H1221" s="63"/>
      <c r="J1221" s="63"/>
      <c r="K1221" s="63"/>
      <c r="L1221" s="63"/>
      <c r="M1221" s="63"/>
      <c r="N1221" s="63"/>
      <c r="O1221" s="63"/>
      <c r="P1221" s="63"/>
      <c r="Q1221" s="63"/>
      <c r="R1221" s="63"/>
      <c r="S1221" s="63"/>
      <c r="T1221" s="63"/>
      <c r="U1221" s="63"/>
      <c r="V1221" s="63"/>
      <c r="W1221" s="63"/>
      <c r="X1221" s="63"/>
      <c r="Y1221" s="63"/>
      <c r="Z1221" s="63"/>
      <c r="AA1221" s="72"/>
      <c r="AB1221" s="72"/>
      <c r="AC1221" s="72"/>
      <c r="AD1221" s="72"/>
      <c r="AE1221" s="72"/>
      <c r="AF1221" s="72"/>
      <c r="AG1221" s="72"/>
      <c r="AH1221" s="72"/>
      <c r="AI1221" s="72"/>
      <c r="AJ1221" s="72"/>
      <c r="AK1221" s="72"/>
      <c r="AL1221" s="72"/>
      <c r="AM1221" s="72"/>
      <c r="AN1221" s="72"/>
    </row>
    <row r="1222" spans="1:40" ht="13">
      <c r="A1222" s="79"/>
      <c r="B1222" s="79"/>
      <c r="C1222" s="63"/>
      <c r="D1222" s="63"/>
      <c r="E1222" s="63"/>
      <c r="F1222" s="63"/>
      <c r="G1222" s="84"/>
      <c r="H1222" s="63"/>
      <c r="J1222" s="63"/>
      <c r="K1222" s="63"/>
      <c r="L1222" s="63"/>
      <c r="M1222" s="63"/>
      <c r="N1222" s="63"/>
      <c r="O1222" s="63"/>
      <c r="P1222" s="63"/>
      <c r="Q1222" s="63"/>
      <c r="R1222" s="63"/>
      <c r="S1222" s="63"/>
      <c r="T1222" s="63"/>
      <c r="U1222" s="63"/>
      <c r="V1222" s="63"/>
      <c r="W1222" s="63"/>
      <c r="X1222" s="63"/>
      <c r="Y1222" s="63"/>
      <c r="Z1222" s="63"/>
      <c r="AA1222" s="72"/>
      <c r="AB1222" s="72"/>
      <c r="AC1222" s="72"/>
      <c r="AD1222" s="72"/>
      <c r="AE1222" s="72"/>
      <c r="AF1222" s="72"/>
      <c r="AG1222" s="72"/>
      <c r="AH1222" s="72"/>
      <c r="AI1222" s="72"/>
      <c r="AJ1222" s="72"/>
      <c r="AK1222" s="72"/>
      <c r="AL1222" s="72"/>
      <c r="AM1222" s="72"/>
      <c r="AN1222" s="72"/>
    </row>
    <row r="1223" spans="1:40" ht="13">
      <c r="A1223" s="79"/>
      <c r="B1223" s="79"/>
      <c r="C1223" s="63"/>
      <c r="D1223" s="63"/>
      <c r="E1223" s="63"/>
      <c r="F1223" s="63"/>
      <c r="G1223" s="84"/>
      <c r="H1223" s="63"/>
      <c r="J1223" s="63"/>
      <c r="K1223" s="63"/>
      <c r="L1223" s="63"/>
      <c r="M1223" s="63"/>
      <c r="N1223" s="63"/>
      <c r="O1223" s="63"/>
      <c r="P1223" s="63"/>
      <c r="Q1223" s="63"/>
      <c r="R1223" s="63"/>
      <c r="S1223" s="63"/>
      <c r="T1223" s="63"/>
      <c r="U1223" s="63"/>
      <c r="V1223" s="63"/>
      <c r="W1223" s="63"/>
      <c r="X1223" s="63"/>
      <c r="Y1223" s="63"/>
      <c r="Z1223" s="63"/>
      <c r="AA1223" s="72"/>
      <c r="AB1223" s="72"/>
      <c r="AC1223" s="72"/>
      <c r="AD1223" s="72"/>
      <c r="AE1223" s="72"/>
      <c r="AF1223" s="72"/>
      <c r="AG1223" s="72"/>
      <c r="AH1223" s="72"/>
      <c r="AI1223" s="72"/>
      <c r="AJ1223" s="72"/>
      <c r="AK1223" s="72"/>
      <c r="AL1223" s="72"/>
      <c r="AM1223" s="72"/>
      <c r="AN1223" s="72"/>
    </row>
    <row r="1224" spans="1:40" ht="13">
      <c r="A1224" s="79"/>
      <c r="B1224" s="79"/>
      <c r="C1224" s="63"/>
      <c r="D1224" s="63"/>
      <c r="E1224" s="63"/>
      <c r="F1224" s="63"/>
      <c r="G1224" s="84"/>
      <c r="H1224" s="63"/>
      <c r="J1224" s="63"/>
      <c r="K1224" s="63"/>
      <c r="L1224" s="63"/>
      <c r="M1224" s="63"/>
      <c r="N1224" s="63"/>
      <c r="O1224" s="63"/>
      <c r="P1224" s="63"/>
      <c r="Q1224" s="63"/>
      <c r="R1224" s="63"/>
      <c r="S1224" s="63"/>
      <c r="T1224" s="63"/>
      <c r="U1224" s="63"/>
      <c r="V1224" s="63"/>
      <c r="W1224" s="63"/>
      <c r="X1224" s="63"/>
      <c r="Y1224" s="63"/>
      <c r="Z1224" s="63"/>
      <c r="AA1224" s="72"/>
      <c r="AB1224" s="72"/>
      <c r="AC1224" s="72"/>
      <c r="AD1224" s="72"/>
      <c r="AE1224" s="72"/>
      <c r="AF1224" s="72"/>
      <c r="AG1224" s="72"/>
      <c r="AH1224" s="72"/>
      <c r="AI1224" s="72"/>
      <c r="AJ1224" s="72"/>
      <c r="AK1224" s="72"/>
      <c r="AL1224" s="72"/>
      <c r="AM1224" s="72"/>
      <c r="AN1224" s="72"/>
    </row>
    <row r="1225" spans="1:40" ht="13">
      <c r="A1225" s="79"/>
      <c r="B1225" s="79"/>
      <c r="C1225" s="63"/>
      <c r="D1225" s="63"/>
      <c r="E1225" s="63"/>
      <c r="F1225" s="63"/>
      <c r="G1225" s="84"/>
      <c r="H1225" s="63"/>
      <c r="J1225" s="63"/>
      <c r="K1225" s="63"/>
      <c r="L1225" s="63"/>
      <c r="M1225" s="63"/>
      <c r="N1225" s="63"/>
      <c r="O1225" s="63"/>
      <c r="P1225" s="63"/>
      <c r="Q1225" s="63"/>
      <c r="R1225" s="63"/>
      <c r="S1225" s="63"/>
      <c r="T1225" s="63"/>
      <c r="U1225" s="63"/>
      <c r="V1225" s="63"/>
      <c r="W1225" s="63"/>
      <c r="X1225" s="63"/>
      <c r="Y1225" s="63"/>
      <c r="Z1225" s="63"/>
      <c r="AA1225" s="72"/>
      <c r="AB1225" s="72"/>
      <c r="AC1225" s="72"/>
      <c r="AD1225" s="72"/>
      <c r="AE1225" s="72"/>
      <c r="AF1225" s="72"/>
      <c r="AG1225" s="72"/>
      <c r="AH1225" s="72"/>
      <c r="AI1225" s="72"/>
      <c r="AJ1225" s="72"/>
      <c r="AK1225" s="72"/>
      <c r="AL1225" s="72"/>
      <c r="AM1225" s="72"/>
      <c r="AN1225" s="72"/>
    </row>
    <row r="1226" spans="1:40" ht="13">
      <c r="A1226" s="79"/>
      <c r="B1226" s="79"/>
      <c r="C1226" s="63"/>
      <c r="D1226" s="63"/>
      <c r="E1226" s="63"/>
      <c r="F1226" s="63"/>
      <c r="G1226" s="84"/>
      <c r="H1226" s="63"/>
      <c r="J1226" s="63"/>
      <c r="K1226" s="63"/>
      <c r="L1226" s="63"/>
      <c r="M1226" s="63"/>
      <c r="N1226" s="63"/>
      <c r="O1226" s="63"/>
      <c r="P1226" s="63"/>
      <c r="Q1226" s="63"/>
      <c r="R1226" s="63"/>
      <c r="S1226" s="63"/>
      <c r="T1226" s="63"/>
      <c r="U1226" s="63"/>
      <c r="V1226" s="63"/>
      <c r="W1226" s="63"/>
      <c r="X1226" s="63"/>
      <c r="Y1226" s="63"/>
      <c r="Z1226" s="63"/>
      <c r="AA1226" s="72"/>
      <c r="AB1226" s="72"/>
      <c r="AC1226" s="72"/>
      <c r="AD1226" s="72"/>
      <c r="AE1226" s="72"/>
      <c r="AF1226" s="72"/>
      <c r="AG1226" s="72"/>
      <c r="AH1226" s="72"/>
      <c r="AI1226" s="72"/>
      <c r="AJ1226" s="72"/>
      <c r="AK1226" s="72"/>
      <c r="AL1226" s="72"/>
      <c r="AM1226" s="72"/>
      <c r="AN1226" s="72"/>
    </row>
    <row r="1227" spans="1:40" ht="13">
      <c r="A1227" s="79"/>
      <c r="B1227" s="79"/>
      <c r="C1227" s="63"/>
      <c r="D1227" s="63"/>
      <c r="E1227" s="63"/>
      <c r="F1227" s="63"/>
      <c r="G1227" s="84"/>
      <c r="H1227" s="63"/>
      <c r="J1227" s="63"/>
      <c r="K1227" s="63"/>
      <c r="L1227" s="63"/>
      <c r="M1227" s="63"/>
      <c r="N1227" s="63"/>
      <c r="O1227" s="63"/>
      <c r="P1227" s="63"/>
      <c r="Q1227" s="63"/>
      <c r="R1227" s="63"/>
      <c r="S1227" s="63"/>
      <c r="T1227" s="63"/>
      <c r="U1227" s="63"/>
      <c r="V1227" s="63"/>
      <c r="W1227" s="63"/>
      <c r="X1227" s="63"/>
      <c r="Y1227" s="63"/>
      <c r="Z1227" s="63"/>
      <c r="AA1227" s="72"/>
      <c r="AB1227" s="72"/>
      <c r="AC1227" s="72"/>
      <c r="AD1227" s="72"/>
      <c r="AE1227" s="72"/>
      <c r="AF1227" s="72"/>
      <c r="AG1227" s="72"/>
      <c r="AH1227" s="72"/>
      <c r="AI1227" s="72"/>
      <c r="AJ1227" s="72"/>
      <c r="AK1227" s="72"/>
      <c r="AL1227" s="72"/>
      <c r="AM1227" s="72"/>
      <c r="AN1227" s="72"/>
    </row>
    <row r="1228" spans="1:40" ht="13">
      <c r="A1228" s="79"/>
      <c r="B1228" s="79"/>
      <c r="C1228" s="63"/>
      <c r="D1228" s="63"/>
      <c r="E1228" s="63"/>
      <c r="F1228" s="63"/>
      <c r="G1228" s="84"/>
      <c r="H1228" s="63"/>
      <c r="J1228" s="63"/>
      <c r="K1228" s="63"/>
      <c r="L1228" s="63"/>
      <c r="M1228" s="63"/>
      <c r="N1228" s="63"/>
      <c r="O1228" s="63"/>
      <c r="P1228" s="63"/>
      <c r="Q1228" s="63"/>
      <c r="R1228" s="63"/>
      <c r="S1228" s="63"/>
      <c r="T1228" s="63"/>
      <c r="U1228" s="63"/>
      <c r="V1228" s="63"/>
      <c r="W1228" s="63"/>
      <c r="X1228" s="63"/>
      <c r="Y1228" s="63"/>
      <c r="Z1228" s="63"/>
      <c r="AA1228" s="72"/>
      <c r="AB1228" s="72"/>
      <c r="AC1228" s="72"/>
      <c r="AD1228" s="72"/>
      <c r="AE1228" s="72"/>
      <c r="AF1228" s="72"/>
      <c r="AG1228" s="72"/>
      <c r="AH1228" s="72"/>
      <c r="AI1228" s="72"/>
      <c r="AJ1228" s="72"/>
      <c r="AK1228" s="72"/>
      <c r="AL1228" s="72"/>
      <c r="AM1228" s="72"/>
      <c r="AN1228" s="72"/>
    </row>
    <row r="1229" spans="1:40" ht="13">
      <c r="A1229" s="79"/>
      <c r="B1229" s="79"/>
      <c r="C1229" s="63"/>
      <c r="D1229" s="63"/>
      <c r="E1229" s="63"/>
      <c r="F1229" s="63"/>
      <c r="G1229" s="84"/>
      <c r="H1229" s="63"/>
      <c r="J1229" s="63"/>
      <c r="K1229" s="63"/>
      <c r="L1229" s="63"/>
      <c r="M1229" s="63"/>
      <c r="N1229" s="63"/>
      <c r="O1229" s="63"/>
      <c r="P1229" s="63"/>
      <c r="Q1229" s="63"/>
      <c r="R1229" s="63"/>
      <c r="S1229" s="63"/>
      <c r="T1229" s="63"/>
      <c r="U1229" s="63"/>
      <c r="V1229" s="63"/>
      <c r="W1229" s="63"/>
      <c r="X1229" s="63"/>
      <c r="Y1229" s="63"/>
      <c r="Z1229" s="63"/>
      <c r="AA1229" s="72"/>
      <c r="AB1229" s="72"/>
      <c r="AC1229" s="72"/>
      <c r="AD1229" s="72"/>
      <c r="AE1229" s="72"/>
      <c r="AF1229" s="72"/>
      <c r="AG1229" s="72"/>
      <c r="AH1229" s="72"/>
      <c r="AI1229" s="72"/>
      <c r="AJ1229" s="72"/>
      <c r="AK1229" s="72"/>
      <c r="AL1229" s="72"/>
      <c r="AM1229" s="72"/>
      <c r="AN1229" s="72"/>
    </row>
    <row r="1230" spans="1:40" ht="13">
      <c r="A1230" s="79"/>
      <c r="B1230" s="79"/>
      <c r="C1230" s="63"/>
      <c r="D1230" s="63"/>
      <c r="E1230" s="63"/>
      <c r="F1230" s="63"/>
      <c r="G1230" s="84"/>
      <c r="H1230" s="63"/>
      <c r="J1230" s="63"/>
      <c r="K1230" s="63"/>
      <c r="L1230" s="63"/>
      <c r="M1230" s="63"/>
      <c r="N1230" s="63"/>
      <c r="O1230" s="63"/>
      <c r="P1230" s="63"/>
      <c r="Q1230" s="63"/>
      <c r="R1230" s="63"/>
      <c r="S1230" s="63"/>
      <c r="T1230" s="63"/>
      <c r="U1230" s="63"/>
      <c r="V1230" s="63"/>
      <c r="W1230" s="63"/>
      <c r="X1230" s="63"/>
      <c r="Y1230" s="63"/>
      <c r="Z1230" s="63"/>
      <c r="AA1230" s="72"/>
      <c r="AB1230" s="72"/>
      <c r="AC1230" s="72"/>
      <c r="AD1230" s="72"/>
      <c r="AE1230" s="72"/>
      <c r="AF1230" s="72"/>
      <c r="AG1230" s="72"/>
      <c r="AH1230" s="72"/>
      <c r="AI1230" s="72"/>
      <c r="AJ1230" s="72"/>
      <c r="AK1230" s="72"/>
      <c r="AL1230" s="72"/>
      <c r="AM1230" s="72"/>
      <c r="AN1230" s="72"/>
    </row>
    <row r="1231" spans="1:40" ht="13">
      <c r="A1231" s="79"/>
      <c r="B1231" s="79"/>
      <c r="C1231" s="63"/>
      <c r="D1231" s="63"/>
      <c r="E1231" s="63"/>
      <c r="F1231" s="63"/>
      <c r="G1231" s="84"/>
      <c r="H1231" s="63"/>
      <c r="J1231" s="63"/>
      <c r="K1231" s="63"/>
      <c r="L1231" s="63"/>
      <c r="M1231" s="63"/>
      <c r="N1231" s="63"/>
      <c r="O1231" s="63"/>
      <c r="P1231" s="63"/>
      <c r="Q1231" s="63"/>
      <c r="R1231" s="63"/>
      <c r="S1231" s="63"/>
      <c r="T1231" s="63"/>
      <c r="U1231" s="63"/>
      <c r="V1231" s="63"/>
      <c r="W1231" s="63"/>
      <c r="X1231" s="63"/>
      <c r="Y1231" s="63"/>
      <c r="Z1231" s="63"/>
      <c r="AA1231" s="72"/>
      <c r="AB1231" s="72"/>
      <c r="AC1231" s="72"/>
      <c r="AD1231" s="72"/>
      <c r="AE1231" s="72"/>
      <c r="AF1231" s="72"/>
      <c r="AG1231" s="72"/>
      <c r="AH1231" s="72"/>
      <c r="AI1231" s="72"/>
      <c r="AJ1231" s="72"/>
      <c r="AK1231" s="72"/>
      <c r="AL1231" s="72"/>
      <c r="AM1231" s="72"/>
      <c r="AN1231" s="72"/>
    </row>
    <row r="1232" spans="1:40" ht="13">
      <c r="A1232" s="79"/>
      <c r="B1232" s="79"/>
      <c r="C1232" s="63"/>
      <c r="D1232" s="63"/>
      <c r="E1232" s="63"/>
      <c r="F1232" s="63"/>
      <c r="G1232" s="84"/>
      <c r="H1232" s="63"/>
      <c r="J1232" s="63"/>
      <c r="K1232" s="63"/>
      <c r="L1232" s="63"/>
      <c r="M1232" s="63"/>
      <c r="N1232" s="63"/>
      <c r="O1232" s="63"/>
      <c r="P1232" s="63"/>
      <c r="Q1232" s="63"/>
      <c r="R1232" s="63"/>
      <c r="S1232" s="63"/>
      <c r="T1232" s="63"/>
      <c r="U1232" s="63"/>
      <c r="V1232" s="63"/>
      <c r="W1232" s="63"/>
      <c r="X1232" s="63"/>
      <c r="Y1232" s="63"/>
      <c r="Z1232" s="63"/>
      <c r="AA1232" s="72"/>
      <c r="AB1232" s="72"/>
      <c r="AC1232" s="72"/>
      <c r="AD1232" s="72"/>
      <c r="AE1232" s="72"/>
      <c r="AF1232" s="72"/>
      <c r="AG1232" s="72"/>
      <c r="AH1232" s="72"/>
      <c r="AI1232" s="72"/>
      <c r="AJ1232" s="72"/>
      <c r="AK1232" s="72"/>
      <c r="AL1232" s="72"/>
      <c r="AM1232" s="72"/>
      <c r="AN1232" s="72"/>
    </row>
    <row r="1233" spans="1:40" ht="13">
      <c r="A1233" s="79"/>
      <c r="B1233" s="79"/>
      <c r="C1233" s="63"/>
      <c r="D1233" s="63"/>
      <c r="E1233" s="63"/>
      <c r="F1233" s="63"/>
      <c r="G1233" s="84"/>
      <c r="H1233" s="63"/>
      <c r="J1233" s="63"/>
      <c r="K1233" s="63"/>
      <c r="L1233" s="63"/>
      <c r="M1233" s="63"/>
      <c r="N1233" s="63"/>
      <c r="O1233" s="63"/>
      <c r="P1233" s="63"/>
      <c r="Q1233" s="63"/>
      <c r="R1233" s="63"/>
      <c r="S1233" s="63"/>
      <c r="T1233" s="63"/>
      <c r="U1233" s="63"/>
      <c r="V1233" s="63"/>
      <c r="W1233" s="63"/>
      <c r="X1233" s="63"/>
      <c r="Y1233" s="63"/>
      <c r="Z1233" s="63"/>
      <c r="AA1233" s="72"/>
      <c r="AB1233" s="72"/>
      <c r="AC1233" s="72"/>
      <c r="AD1233" s="72"/>
      <c r="AE1233" s="72"/>
      <c r="AF1233" s="72"/>
      <c r="AG1233" s="72"/>
      <c r="AH1233" s="72"/>
      <c r="AI1233" s="72"/>
      <c r="AJ1233" s="72"/>
      <c r="AK1233" s="72"/>
      <c r="AL1233" s="72"/>
      <c r="AM1233" s="72"/>
      <c r="AN1233" s="72"/>
    </row>
    <row r="1234" spans="1:40" ht="13">
      <c r="A1234" s="79"/>
      <c r="B1234" s="79"/>
      <c r="C1234" s="63"/>
      <c r="D1234" s="63"/>
      <c r="E1234" s="63"/>
      <c r="F1234" s="63"/>
      <c r="G1234" s="84"/>
      <c r="H1234" s="63"/>
      <c r="J1234" s="63"/>
      <c r="K1234" s="63"/>
      <c r="L1234" s="63"/>
      <c r="M1234" s="63"/>
      <c r="N1234" s="63"/>
      <c r="O1234" s="63"/>
      <c r="P1234" s="63"/>
      <c r="Q1234" s="63"/>
      <c r="R1234" s="63"/>
      <c r="S1234" s="63"/>
      <c r="T1234" s="63"/>
      <c r="U1234" s="63"/>
      <c r="V1234" s="63"/>
      <c r="W1234" s="63"/>
      <c r="X1234" s="63"/>
      <c r="Y1234" s="63"/>
      <c r="Z1234" s="63"/>
      <c r="AA1234" s="72"/>
      <c r="AB1234" s="72"/>
      <c r="AC1234" s="72"/>
      <c r="AD1234" s="72"/>
      <c r="AE1234" s="72"/>
      <c r="AF1234" s="72"/>
      <c r="AG1234" s="72"/>
      <c r="AH1234" s="72"/>
      <c r="AI1234" s="72"/>
      <c r="AJ1234" s="72"/>
      <c r="AK1234" s="72"/>
      <c r="AL1234" s="72"/>
      <c r="AM1234" s="72"/>
      <c r="AN1234" s="72"/>
    </row>
    <row r="1235" spans="1:40" ht="13">
      <c r="A1235" s="79"/>
      <c r="B1235" s="79"/>
      <c r="C1235" s="63"/>
      <c r="D1235" s="63"/>
      <c r="E1235" s="63"/>
      <c r="F1235" s="63"/>
      <c r="G1235" s="84"/>
      <c r="H1235" s="63"/>
      <c r="J1235" s="63"/>
      <c r="K1235" s="63"/>
      <c r="L1235" s="63"/>
      <c r="M1235" s="63"/>
      <c r="N1235" s="63"/>
      <c r="O1235" s="63"/>
      <c r="P1235" s="63"/>
      <c r="Q1235" s="63"/>
      <c r="R1235" s="63"/>
      <c r="S1235" s="63"/>
      <c r="T1235" s="63"/>
      <c r="U1235" s="63"/>
      <c r="V1235" s="63"/>
      <c r="W1235" s="63"/>
      <c r="X1235" s="63"/>
      <c r="Y1235" s="63"/>
      <c r="Z1235" s="63"/>
      <c r="AA1235" s="72"/>
      <c r="AB1235" s="72"/>
      <c r="AC1235" s="72"/>
      <c r="AD1235" s="72"/>
      <c r="AE1235" s="72"/>
      <c r="AF1235" s="72"/>
      <c r="AG1235" s="72"/>
      <c r="AH1235" s="72"/>
      <c r="AI1235" s="72"/>
      <c r="AJ1235" s="72"/>
      <c r="AK1235" s="72"/>
      <c r="AL1235" s="72"/>
      <c r="AM1235" s="72"/>
      <c r="AN1235" s="72"/>
    </row>
    <row r="1236" spans="1:40" ht="13">
      <c r="A1236" s="79"/>
      <c r="B1236" s="79"/>
      <c r="C1236" s="63"/>
      <c r="D1236" s="63"/>
      <c r="E1236" s="63"/>
      <c r="F1236" s="63"/>
      <c r="G1236" s="84"/>
      <c r="H1236" s="63"/>
      <c r="J1236" s="63"/>
      <c r="K1236" s="63"/>
      <c r="L1236" s="63"/>
      <c r="M1236" s="63"/>
      <c r="N1236" s="63"/>
      <c r="O1236" s="63"/>
      <c r="P1236" s="63"/>
      <c r="Q1236" s="63"/>
      <c r="R1236" s="63"/>
      <c r="S1236" s="63"/>
      <c r="T1236" s="63"/>
      <c r="U1236" s="63"/>
      <c r="V1236" s="63"/>
      <c r="W1236" s="63"/>
      <c r="X1236" s="63"/>
      <c r="Y1236" s="63"/>
      <c r="Z1236" s="63"/>
      <c r="AA1236" s="72"/>
      <c r="AB1236" s="72"/>
      <c r="AC1236" s="72"/>
      <c r="AD1236" s="72"/>
      <c r="AE1236" s="72"/>
      <c r="AF1236" s="72"/>
      <c r="AG1236" s="72"/>
      <c r="AH1236" s="72"/>
      <c r="AI1236" s="72"/>
      <c r="AJ1236" s="72"/>
      <c r="AK1236" s="72"/>
      <c r="AL1236" s="72"/>
      <c r="AM1236" s="72"/>
      <c r="AN1236" s="72"/>
    </row>
    <row r="1237" spans="1:40" ht="13">
      <c r="A1237" s="79"/>
      <c r="B1237" s="79"/>
      <c r="C1237" s="63"/>
      <c r="D1237" s="63"/>
      <c r="E1237" s="63"/>
      <c r="F1237" s="63"/>
      <c r="G1237" s="84"/>
      <c r="H1237" s="63"/>
      <c r="J1237" s="63"/>
      <c r="K1237" s="63"/>
      <c r="L1237" s="63"/>
      <c r="M1237" s="63"/>
      <c r="N1237" s="63"/>
      <c r="O1237" s="63"/>
      <c r="P1237" s="63"/>
      <c r="Q1237" s="63"/>
      <c r="R1237" s="63"/>
      <c r="S1237" s="63"/>
      <c r="T1237" s="63"/>
      <c r="U1237" s="63"/>
      <c r="V1237" s="63"/>
      <c r="W1237" s="63"/>
      <c r="X1237" s="63"/>
      <c r="Y1237" s="63"/>
      <c r="Z1237" s="63"/>
      <c r="AA1237" s="72"/>
      <c r="AB1237" s="72"/>
      <c r="AC1237" s="72"/>
      <c r="AD1237" s="72"/>
      <c r="AE1237" s="72"/>
      <c r="AF1237" s="72"/>
      <c r="AG1237" s="72"/>
      <c r="AH1237" s="72"/>
      <c r="AI1237" s="72"/>
      <c r="AJ1237" s="72"/>
      <c r="AK1237" s="72"/>
      <c r="AL1237" s="72"/>
      <c r="AM1237" s="72"/>
      <c r="AN1237" s="72"/>
    </row>
    <row r="1238" spans="1:40" ht="13">
      <c r="A1238" s="79"/>
      <c r="B1238" s="79"/>
      <c r="C1238" s="63"/>
      <c r="D1238" s="63"/>
      <c r="E1238" s="63"/>
      <c r="F1238" s="63"/>
      <c r="G1238" s="84"/>
      <c r="H1238" s="63"/>
      <c r="J1238" s="63"/>
      <c r="K1238" s="63"/>
      <c r="L1238" s="63"/>
      <c r="M1238" s="63"/>
      <c r="N1238" s="63"/>
      <c r="O1238" s="63"/>
      <c r="P1238" s="63"/>
      <c r="Q1238" s="63"/>
      <c r="R1238" s="63"/>
      <c r="S1238" s="63"/>
      <c r="T1238" s="63"/>
      <c r="U1238" s="63"/>
      <c r="V1238" s="63"/>
      <c r="W1238" s="63"/>
      <c r="X1238" s="63"/>
      <c r="Y1238" s="63"/>
      <c r="Z1238" s="63"/>
      <c r="AA1238" s="72"/>
      <c r="AB1238" s="72"/>
      <c r="AC1238" s="72"/>
      <c r="AD1238" s="72"/>
      <c r="AE1238" s="72"/>
      <c r="AF1238" s="72"/>
      <c r="AG1238" s="72"/>
      <c r="AH1238" s="72"/>
      <c r="AI1238" s="72"/>
      <c r="AJ1238" s="72"/>
      <c r="AK1238" s="72"/>
      <c r="AL1238" s="72"/>
      <c r="AM1238" s="72"/>
      <c r="AN1238" s="72"/>
    </row>
    <row r="1239" spans="1:40" ht="13">
      <c r="A1239" s="79"/>
      <c r="B1239" s="79"/>
      <c r="C1239" s="63"/>
      <c r="D1239" s="63"/>
      <c r="E1239" s="63"/>
      <c r="F1239" s="63"/>
      <c r="G1239" s="84"/>
      <c r="H1239" s="63"/>
      <c r="J1239" s="63"/>
      <c r="K1239" s="63"/>
      <c r="L1239" s="63"/>
      <c r="M1239" s="63"/>
      <c r="N1239" s="63"/>
      <c r="O1239" s="63"/>
      <c r="P1239" s="63"/>
      <c r="Q1239" s="63"/>
      <c r="R1239" s="63"/>
      <c r="S1239" s="63"/>
      <c r="T1239" s="63"/>
      <c r="U1239" s="63"/>
      <c r="V1239" s="63"/>
      <c r="W1239" s="63"/>
      <c r="X1239" s="63"/>
      <c r="Y1239" s="63"/>
      <c r="Z1239" s="63"/>
      <c r="AA1239" s="72"/>
      <c r="AB1239" s="72"/>
      <c r="AC1239" s="72"/>
      <c r="AD1239" s="72"/>
      <c r="AE1239" s="72"/>
      <c r="AF1239" s="72"/>
      <c r="AG1239" s="72"/>
      <c r="AH1239" s="72"/>
      <c r="AI1239" s="72"/>
      <c r="AJ1239" s="72"/>
      <c r="AK1239" s="72"/>
      <c r="AL1239" s="72"/>
      <c r="AM1239" s="72"/>
      <c r="AN1239" s="72"/>
    </row>
    <row r="1240" spans="1:40" ht="13">
      <c r="A1240" s="79"/>
      <c r="B1240" s="79"/>
      <c r="C1240" s="63"/>
      <c r="D1240" s="63"/>
      <c r="E1240" s="63"/>
      <c r="F1240" s="63"/>
      <c r="G1240" s="84"/>
      <c r="H1240" s="63"/>
      <c r="J1240" s="63"/>
      <c r="K1240" s="63"/>
      <c r="L1240" s="63"/>
      <c r="M1240" s="63"/>
      <c r="N1240" s="63"/>
      <c r="O1240" s="63"/>
      <c r="P1240" s="63"/>
      <c r="Q1240" s="63"/>
      <c r="R1240" s="63"/>
      <c r="S1240" s="63"/>
      <c r="T1240" s="63"/>
      <c r="U1240" s="63"/>
      <c r="V1240" s="63"/>
      <c r="W1240" s="63"/>
      <c r="X1240" s="63"/>
      <c r="Y1240" s="63"/>
      <c r="Z1240" s="63"/>
      <c r="AA1240" s="72"/>
      <c r="AB1240" s="72"/>
      <c r="AC1240" s="72"/>
      <c r="AD1240" s="72"/>
      <c r="AE1240" s="72"/>
      <c r="AF1240" s="72"/>
      <c r="AG1240" s="72"/>
      <c r="AH1240" s="72"/>
      <c r="AI1240" s="72"/>
      <c r="AJ1240" s="72"/>
      <c r="AK1240" s="72"/>
      <c r="AL1240" s="72"/>
      <c r="AM1240" s="72"/>
      <c r="AN1240" s="72"/>
    </row>
    <row r="1241" spans="1:40" ht="13">
      <c r="A1241" s="79"/>
      <c r="B1241" s="79"/>
      <c r="C1241" s="63"/>
      <c r="D1241" s="63"/>
      <c r="E1241" s="63"/>
      <c r="F1241" s="63"/>
      <c r="G1241" s="84"/>
      <c r="H1241" s="63"/>
      <c r="J1241" s="63"/>
      <c r="K1241" s="63"/>
      <c r="L1241" s="63"/>
      <c r="M1241" s="63"/>
      <c r="N1241" s="63"/>
      <c r="O1241" s="63"/>
      <c r="P1241" s="63"/>
      <c r="Q1241" s="63"/>
      <c r="R1241" s="63"/>
      <c r="S1241" s="63"/>
      <c r="T1241" s="63"/>
      <c r="U1241" s="63"/>
      <c r="V1241" s="63"/>
      <c r="W1241" s="63"/>
      <c r="X1241" s="63"/>
      <c r="Y1241" s="63"/>
      <c r="Z1241" s="63"/>
      <c r="AA1241" s="72"/>
      <c r="AB1241" s="72"/>
      <c r="AC1241" s="72"/>
      <c r="AD1241" s="72"/>
      <c r="AE1241" s="72"/>
      <c r="AF1241" s="72"/>
      <c r="AG1241" s="72"/>
      <c r="AH1241" s="72"/>
      <c r="AI1241" s="72"/>
      <c r="AJ1241" s="72"/>
      <c r="AK1241" s="72"/>
      <c r="AL1241" s="72"/>
      <c r="AM1241" s="72"/>
      <c r="AN1241" s="72"/>
    </row>
    <row r="1242" spans="1:40" ht="13">
      <c r="A1242" s="79"/>
      <c r="B1242" s="79"/>
      <c r="C1242" s="63"/>
      <c r="D1242" s="63"/>
      <c r="E1242" s="63"/>
      <c r="F1242" s="63"/>
      <c r="G1242" s="84"/>
      <c r="H1242" s="63"/>
      <c r="J1242" s="63"/>
      <c r="K1242" s="63"/>
      <c r="L1242" s="63"/>
      <c r="M1242" s="63"/>
      <c r="N1242" s="63"/>
      <c r="O1242" s="63"/>
      <c r="P1242" s="63"/>
      <c r="Q1242" s="63"/>
      <c r="R1242" s="63"/>
      <c r="S1242" s="63"/>
      <c r="T1242" s="63"/>
      <c r="U1242" s="63"/>
      <c r="V1242" s="63"/>
      <c r="W1242" s="63"/>
      <c r="X1242" s="63"/>
      <c r="Y1242" s="63"/>
      <c r="Z1242" s="63"/>
      <c r="AA1242" s="72"/>
      <c r="AB1242" s="72"/>
      <c r="AC1242" s="72"/>
      <c r="AD1242" s="72"/>
      <c r="AE1242" s="72"/>
      <c r="AF1242" s="72"/>
      <c r="AG1242" s="72"/>
      <c r="AH1242" s="72"/>
      <c r="AI1242" s="72"/>
      <c r="AJ1242" s="72"/>
      <c r="AK1242" s="72"/>
      <c r="AL1242" s="72"/>
      <c r="AM1242" s="72"/>
      <c r="AN1242" s="72"/>
    </row>
    <row r="1243" spans="1:40" ht="13">
      <c r="A1243" s="79"/>
      <c r="B1243" s="79"/>
      <c r="C1243" s="63"/>
      <c r="D1243" s="63"/>
      <c r="E1243" s="63"/>
      <c r="F1243" s="63"/>
      <c r="G1243" s="84"/>
      <c r="H1243" s="63"/>
      <c r="J1243" s="63"/>
      <c r="K1243" s="63"/>
      <c r="L1243" s="63"/>
      <c r="M1243" s="63"/>
      <c r="N1243" s="63"/>
      <c r="O1243" s="63"/>
      <c r="P1243" s="63"/>
      <c r="Q1243" s="63"/>
      <c r="R1243" s="63"/>
      <c r="S1243" s="63"/>
      <c r="T1243" s="63"/>
      <c r="U1243" s="63"/>
      <c r="V1243" s="63"/>
      <c r="W1243" s="63"/>
      <c r="X1243" s="63"/>
      <c r="Y1243" s="63"/>
      <c r="Z1243" s="63"/>
      <c r="AA1243" s="72"/>
      <c r="AB1243" s="72"/>
      <c r="AC1243" s="72"/>
      <c r="AD1243" s="72"/>
      <c r="AE1243" s="72"/>
      <c r="AF1243" s="72"/>
      <c r="AG1243" s="72"/>
      <c r="AH1243" s="72"/>
      <c r="AI1243" s="72"/>
      <c r="AJ1243" s="72"/>
      <c r="AK1243" s="72"/>
      <c r="AL1243" s="72"/>
      <c r="AM1243" s="72"/>
      <c r="AN1243" s="72"/>
    </row>
    <row r="1244" spans="1:40" ht="13">
      <c r="A1244" s="79"/>
      <c r="B1244" s="79"/>
      <c r="C1244" s="63"/>
      <c r="D1244" s="63"/>
      <c r="E1244" s="63"/>
      <c r="F1244" s="63"/>
      <c r="G1244" s="84"/>
      <c r="H1244" s="63"/>
      <c r="J1244" s="63"/>
      <c r="K1244" s="63"/>
      <c r="L1244" s="63"/>
      <c r="M1244" s="63"/>
      <c r="N1244" s="63"/>
      <c r="O1244" s="63"/>
      <c r="P1244" s="63"/>
      <c r="Q1244" s="63"/>
      <c r="R1244" s="63"/>
      <c r="S1244" s="63"/>
      <c r="T1244" s="63"/>
      <c r="U1244" s="63"/>
      <c r="V1244" s="63"/>
      <c r="W1244" s="63"/>
      <c r="X1244" s="63"/>
      <c r="Y1244" s="63"/>
      <c r="Z1244" s="63"/>
      <c r="AA1244" s="72"/>
      <c r="AB1244" s="72"/>
      <c r="AC1244" s="72"/>
      <c r="AD1244" s="72"/>
      <c r="AE1244" s="72"/>
      <c r="AF1244" s="72"/>
      <c r="AG1244" s="72"/>
      <c r="AH1244" s="72"/>
      <c r="AI1244" s="72"/>
      <c r="AJ1244" s="72"/>
      <c r="AK1244" s="72"/>
      <c r="AL1244" s="72"/>
      <c r="AM1244" s="72"/>
      <c r="AN1244" s="72"/>
    </row>
    <row r="1245" spans="1:40" ht="13">
      <c r="A1245" s="79"/>
      <c r="B1245" s="79"/>
      <c r="C1245" s="63"/>
      <c r="D1245" s="63"/>
      <c r="E1245" s="63"/>
      <c r="F1245" s="63"/>
      <c r="G1245" s="84"/>
      <c r="H1245" s="63"/>
      <c r="J1245" s="63"/>
      <c r="K1245" s="63"/>
      <c r="L1245" s="63"/>
      <c r="M1245" s="63"/>
      <c r="N1245" s="63"/>
      <c r="O1245" s="63"/>
      <c r="P1245" s="63"/>
      <c r="Q1245" s="63"/>
      <c r="R1245" s="63"/>
      <c r="S1245" s="63"/>
      <c r="T1245" s="63"/>
      <c r="U1245" s="63"/>
      <c r="V1245" s="63"/>
      <c r="W1245" s="63"/>
      <c r="X1245" s="63"/>
      <c r="Y1245" s="63"/>
      <c r="Z1245" s="63"/>
      <c r="AA1245" s="72"/>
      <c r="AB1245" s="72"/>
      <c r="AC1245" s="72"/>
      <c r="AD1245" s="72"/>
      <c r="AE1245" s="72"/>
      <c r="AF1245" s="72"/>
      <c r="AG1245" s="72"/>
      <c r="AH1245" s="72"/>
      <c r="AI1245" s="72"/>
      <c r="AJ1245" s="72"/>
      <c r="AK1245" s="72"/>
      <c r="AL1245" s="72"/>
      <c r="AM1245" s="72"/>
      <c r="AN1245" s="72"/>
    </row>
    <row r="1246" spans="1:40" ht="13">
      <c r="A1246" s="79"/>
      <c r="B1246" s="79"/>
      <c r="C1246" s="63"/>
      <c r="D1246" s="63"/>
      <c r="E1246" s="63"/>
      <c r="F1246" s="63"/>
      <c r="G1246" s="84"/>
      <c r="H1246" s="63"/>
      <c r="J1246" s="63"/>
      <c r="K1246" s="63"/>
      <c r="L1246" s="63"/>
      <c r="M1246" s="63"/>
      <c r="N1246" s="63"/>
      <c r="O1246" s="63"/>
      <c r="P1246" s="63"/>
      <c r="Q1246" s="63"/>
      <c r="R1246" s="63"/>
      <c r="S1246" s="63"/>
      <c r="T1246" s="63"/>
      <c r="U1246" s="63"/>
      <c r="V1246" s="63"/>
      <c r="W1246" s="63"/>
      <c r="X1246" s="63"/>
      <c r="Y1246" s="63"/>
      <c r="Z1246" s="63"/>
      <c r="AA1246" s="72"/>
      <c r="AB1246" s="72"/>
      <c r="AC1246" s="72"/>
      <c r="AD1246" s="72"/>
      <c r="AE1246" s="72"/>
      <c r="AF1246" s="72"/>
      <c r="AG1246" s="72"/>
      <c r="AH1246" s="72"/>
      <c r="AI1246" s="72"/>
      <c r="AJ1246" s="72"/>
      <c r="AK1246" s="72"/>
      <c r="AL1246" s="72"/>
      <c r="AM1246" s="72"/>
      <c r="AN1246" s="72"/>
    </row>
    <row r="1247" spans="1:40" ht="13">
      <c r="A1247" s="79"/>
      <c r="B1247" s="79"/>
      <c r="C1247" s="63"/>
      <c r="D1247" s="63"/>
      <c r="E1247" s="63"/>
      <c r="F1247" s="63"/>
      <c r="G1247" s="84"/>
      <c r="H1247" s="63"/>
      <c r="J1247" s="63"/>
      <c r="K1247" s="63"/>
      <c r="L1247" s="63"/>
      <c r="M1247" s="63"/>
      <c r="N1247" s="63"/>
      <c r="O1247" s="63"/>
      <c r="P1247" s="63"/>
      <c r="Q1247" s="63"/>
      <c r="R1247" s="63"/>
      <c r="S1247" s="63"/>
      <c r="T1247" s="63"/>
      <c r="U1247" s="63"/>
      <c r="V1247" s="63"/>
      <c r="W1247" s="63"/>
      <c r="X1247" s="63"/>
      <c r="Y1247" s="63"/>
      <c r="Z1247" s="63"/>
      <c r="AA1247" s="72"/>
      <c r="AB1247" s="72"/>
      <c r="AC1247" s="72"/>
      <c r="AD1247" s="72"/>
      <c r="AE1247" s="72"/>
      <c r="AF1247" s="72"/>
      <c r="AG1247" s="72"/>
      <c r="AH1247" s="72"/>
      <c r="AI1247" s="72"/>
      <c r="AJ1247" s="72"/>
      <c r="AK1247" s="72"/>
      <c r="AL1247" s="72"/>
      <c r="AM1247" s="72"/>
      <c r="AN1247" s="72"/>
    </row>
    <row r="1248" spans="1:40" ht="13">
      <c r="A1248" s="79"/>
      <c r="B1248" s="79"/>
      <c r="C1248" s="63"/>
      <c r="D1248" s="63"/>
      <c r="E1248" s="63"/>
      <c r="F1248" s="63"/>
      <c r="G1248" s="84"/>
      <c r="H1248" s="63"/>
      <c r="J1248" s="63"/>
      <c r="K1248" s="63"/>
      <c r="L1248" s="63"/>
      <c r="M1248" s="63"/>
      <c r="N1248" s="63"/>
      <c r="O1248" s="63"/>
      <c r="P1248" s="63"/>
      <c r="Q1248" s="63"/>
      <c r="R1248" s="63"/>
      <c r="S1248" s="63"/>
      <c r="T1248" s="63"/>
      <c r="U1248" s="63"/>
      <c r="V1248" s="63"/>
      <c r="W1248" s="63"/>
      <c r="X1248" s="63"/>
      <c r="Y1248" s="63"/>
      <c r="Z1248" s="63"/>
      <c r="AA1248" s="72"/>
      <c r="AB1248" s="72"/>
      <c r="AC1248" s="72"/>
      <c r="AD1248" s="72"/>
      <c r="AE1248" s="72"/>
      <c r="AF1248" s="72"/>
      <c r="AG1248" s="72"/>
      <c r="AH1248" s="72"/>
      <c r="AI1248" s="72"/>
      <c r="AJ1248" s="72"/>
      <c r="AK1248" s="72"/>
      <c r="AL1248" s="72"/>
      <c r="AM1248" s="72"/>
      <c r="AN1248" s="72"/>
    </row>
    <row r="1249" spans="1:40" ht="13">
      <c r="A1249" s="79"/>
      <c r="B1249" s="79"/>
      <c r="C1249" s="63"/>
      <c r="D1249" s="63"/>
      <c r="E1249" s="63"/>
      <c r="F1249" s="63"/>
      <c r="G1249" s="84"/>
      <c r="H1249" s="63"/>
      <c r="J1249" s="63"/>
      <c r="K1249" s="63"/>
      <c r="L1249" s="63"/>
      <c r="M1249" s="63"/>
      <c r="N1249" s="63"/>
      <c r="O1249" s="63"/>
      <c r="P1249" s="63"/>
      <c r="Q1249" s="63"/>
      <c r="R1249" s="63"/>
      <c r="S1249" s="63"/>
      <c r="T1249" s="63"/>
      <c r="U1249" s="63"/>
      <c r="V1249" s="63"/>
      <c r="W1249" s="63"/>
      <c r="X1249" s="63"/>
      <c r="Y1249" s="63"/>
      <c r="Z1249" s="63"/>
      <c r="AA1249" s="72"/>
      <c r="AB1249" s="72"/>
      <c r="AC1249" s="72"/>
      <c r="AD1249" s="72"/>
      <c r="AE1249" s="72"/>
      <c r="AF1249" s="72"/>
      <c r="AG1249" s="72"/>
      <c r="AH1249" s="72"/>
      <c r="AI1249" s="72"/>
      <c r="AJ1249" s="72"/>
      <c r="AK1249" s="72"/>
      <c r="AL1249" s="72"/>
      <c r="AM1249" s="72"/>
      <c r="AN1249" s="72"/>
    </row>
    <row r="1250" spans="1:40" ht="13">
      <c r="A1250" s="79"/>
      <c r="B1250" s="79"/>
      <c r="C1250" s="63"/>
      <c r="D1250" s="63"/>
      <c r="E1250" s="63"/>
      <c r="F1250" s="63"/>
      <c r="G1250" s="84"/>
      <c r="H1250" s="63"/>
      <c r="J1250" s="63"/>
      <c r="K1250" s="63"/>
      <c r="L1250" s="63"/>
      <c r="M1250" s="63"/>
      <c r="N1250" s="63"/>
      <c r="O1250" s="63"/>
      <c r="P1250" s="63"/>
      <c r="Q1250" s="63"/>
      <c r="R1250" s="63"/>
      <c r="S1250" s="63"/>
      <c r="T1250" s="63"/>
      <c r="U1250" s="63"/>
      <c r="V1250" s="63"/>
      <c r="W1250" s="63"/>
      <c r="X1250" s="63"/>
      <c r="Y1250" s="63"/>
      <c r="Z1250" s="63"/>
      <c r="AA1250" s="72"/>
      <c r="AB1250" s="72"/>
      <c r="AC1250" s="72"/>
      <c r="AD1250" s="72"/>
      <c r="AE1250" s="72"/>
      <c r="AF1250" s="72"/>
      <c r="AG1250" s="72"/>
      <c r="AH1250" s="72"/>
      <c r="AI1250" s="72"/>
      <c r="AJ1250" s="72"/>
      <c r="AK1250" s="72"/>
      <c r="AL1250" s="72"/>
      <c r="AM1250" s="72"/>
      <c r="AN1250" s="72"/>
    </row>
    <row r="1251" spans="1:40" ht="13">
      <c r="A1251" s="79"/>
      <c r="B1251" s="79"/>
      <c r="C1251" s="63"/>
      <c r="D1251" s="63"/>
      <c r="E1251" s="63"/>
      <c r="F1251" s="63"/>
      <c r="G1251" s="84"/>
      <c r="H1251" s="63"/>
      <c r="J1251" s="63"/>
      <c r="K1251" s="63"/>
      <c r="L1251" s="63"/>
      <c r="M1251" s="63"/>
      <c r="N1251" s="63"/>
      <c r="O1251" s="63"/>
      <c r="P1251" s="63"/>
      <c r="Q1251" s="63"/>
      <c r="R1251" s="63"/>
      <c r="S1251" s="63"/>
      <c r="T1251" s="63"/>
      <c r="U1251" s="63"/>
      <c r="V1251" s="63"/>
      <c r="W1251" s="63"/>
      <c r="X1251" s="63"/>
      <c r="Y1251" s="63"/>
      <c r="Z1251" s="63"/>
      <c r="AA1251" s="72"/>
      <c r="AB1251" s="72"/>
      <c r="AC1251" s="72"/>
      <c r="AD1251" s="72"/>
      <c r="AE1251" s="72"/>
      <c r="AF1251" s="72"/>
      <c r="AG1251" s="72"/>
      <c r="AH1251" s="72"/>
      <c r="AI1251" s="72"/>
      <c r="AJ1251" s="72"/>
      <c r="AK1251" s="72"/>
      <c r="AL1251" s="72"/>
      <c r="AM1251" s="72"/>
      <c r="AN1251" s="72"/>
    </row>
    <row r="1252" spans="1:40" ht="13">
      <c r="A1252" s="79"/>
      <c r="B1252" s="79"/>
      <c r="C1252" s="63"/>
      <c r="D1252" s="63"/>
      <c r="E1252" s="63"/>
      <c r="F1252" s="63"/>
      <c r="G1252" s="84"/>
      <c r="H1252" s="63"/>
      <c r="J1252" s="63"/>
      <c r="K1252" s="63"/>
      <c r="L1252" s="63"/>
      <c r="M1252" s="63"/>
      <c r="N1252" s="63"/>
      <c r="O1252" s="63"/>
      <c r="P1252" s="63"/>
      <c r="Q1252" s="63"/>
      <c r="R1252" s="63"/>
      <c r="S1252" s="63"/>
      <c r="T1252" s="63"/>
      <c r="U1252" s="63"/>
      <c r="V1252" s="63"/>
      <c r="W1252" s="63"/>
      <c r="X1252" s="63"/>
      <c r="Y1252" s="63"/>
      <c r="Z1252" s="63"/>
      <c r="AA1252" s="72"/>
      <c r="AB1252" s="72"/>
      <c r="AC1252" s="72"/>
      <c r="AD1252" s="72"/>
      <c r="AE1252" s="72"/>
      <c r="AF1252" s="72"/>
      <c r="AG1252" s="72"/>
      <c r="AH1252" s="72"/>
      <c r="AI1252" s="72"/>
      <c r="AJ1252" s="72"/>
      <c r="AK1252" s="72"/>
      <c r="AL1252" s="72"/>
      <c r="AM1252" s="72"/>
      <c r="AN1252" s="72"/>
    </row>
    <row r="1253" spans="1:40" ht="13">
      <c r="A1253" s="79"/>
      <c r="B1253" s="79"/>
      <c r="C1253" s="63"/>
      <c r="D1253" s="63"/>
      <c r="E1253" s="63"/>
      <c r="F1253" s="63"/>
      <c r="G1253" s="84"/>
      <c r="H1253" s="63"/>
      <c r="J1253" s="63"/>
      <c r="K1253" s="63"/>
      <c r="L1253" s="63"/>
      <c r="M1253" s="63"/>
      <c r="N1253" s="63"/>
      <c r="O1253" s="63"/>
      <c r="P1253" s="63"/>
      <c r="Q1253" s="63"/>
      <c r="R1253" s="63"/>
      <c r="S1253" s="63"/>
      <c r="T1253" s="63"/>
      <c r="U1253" s="63"/>
      <c r="V1253" s="63"/>
      <c r="W1253" s="63"/>
      <c r="X1253" s="63"/>
      <c r="Y1253" s="63"/>
      <c r="Z1253" s="63"/>
      <c r="AA1253" s="72"/>
      <c r="AB1253" s="72"/>
      <c r="AC1253" s="72"/>
      <c r="AD1253" s="72"/>
      <c r="AE1253" s="72"/>
      <c r="AF1253" s="72"/>
      <c r="AG1253" s="72"/>
      <c r="AH1253" s="72"/>
      <c r="AI1253" s="72"/>
      <c r="AJ1253" s="72"/>
      <c r="AK1253" s="72"/>
      <c r="AL1253" s="72"/>
      <c r="AM1253" s="72"/>
      <c r="AN1253" s="72"/>
    </row>
    <row r="1254" spans="1:40" ht="13">
      <c r="A1254" s="79"/>
      <c r="B1254" s="79"/>
      <c r="C1254" s="63"/>
      <c r="D1254" s="63"/>
      <c r="E1254" s="63"/>
      <c r="F1254" s="63"/>
      <c r="G1254" s="84"/>
      <c r="H1254" s="63"/>
      <c r="J1254" s="63"/>
      <c r="K1254" s="63"/>
      <c r="L1254" s="63"/>
      <c r="M1254" s="63"/>
      <c r="N1254" s="63"/>
      <c r="O1254" s="63"/>
      <c r="P1254" s="63"/>
      <c r="Q1254" s="63"/>
      <c r="R1254" s="63"/>
      <c r="S1254" s="63"/>
      <c r="T1254" s="63"/>
      <c r="U1254" s="63"/>
      <c r="V1254" s="63"/>
      <c r="W1254" s="63"/>
      <c r="X1254" s="63"/>
      <c r="Y1254" s="63"/>
      <c r="Z1254" s="63"/>
      <c r="AA1254" s="72"/>
      <c r="AB1254" s="72"/>
      <c r="AC1254" s="72"/>
      <c r="AD1254" s="72"/>
      <c r="AE1254" s="72"/>
      <c r="AF1254" s="72"/>
      <c r="AG1254" s="72"/>
      <c r="AH1254" s="72"/>
      <c r="AI1254" s="72"/>
      <c r="AJ1254" s="72"/>
      <c r="AK1254" s="72"/>
      <c r="AL1254" s="72"/>
      <c r="AM1254" s="72"/>
      <c r="AN1254" s="72"/>
    </row>
    <row r="1255" spans="1:40" ht="13">
      <c r="A1255" s="79"/>
      <c r="B1255" s="79"/>
      <c r="C1255" s="63"/>
      <c r="D1255" s="63"/>
      <c r="E1255" s="63"/>
      <c r="F1255" s="63"/>
      <c r="G1255" s="84"/>
      <c r="H1255" s="63"/>
      <c r="J1255" s="63"/>
      <c r="K1255" s="63"/>
      <c r="L1255" s="63"/>
      <c r="M1255" s="63"/>
      <c r="N1255" s="63"/>
      <c r="O1255" s="63"/>
      <c r="P1255" s="63"/>
      <c r="Q1255" s="63"/>
      <c r="R1255" s="63"/>
      <c r="S1255" s="63"/>
      <c r="T1255" s="63"/>
      <c r="U1255" s="63"/>
      <c r="V1255" s="63"/>
      <c r="W1255" s="63"/>
      <c r="X1255" s="63"/>
      <c r="Y1255" s="63"/>
      <c r="Z1255" s="63"/>
      <c r="AA1255" s="72"/>
      <c r="AB1255" s="72"/>
      <c r="AC1255" s="72"/>
      <c r="AD1255" s="72"/>
      <c r="AE1255" s="72"/>
      <c r="AF1255" s="72"/>
      <c r="AG1255" s="72"/>
      <c r="AH1255" s="72"/>
      <c r="AI1255" s="72"/>
      <c r="AJ1255" s="72"/>
      <c r="AK1255" s="72"/>
      <c r="AL1255" s="72"/>
      <c r="AM1255" s="72"/>
      <c r="AN1255" s="72"/>
    </row>
    <row r="1256" spans="1:40" ht="13">
      <c r="A1256" s="79"/>
      <c r="B1256" s="79"/>
      <c r="C1256" s="63"/>
      <c r="D1256" s="63"/>
      <c r="E1256" s="63"/>
      <c r="F1256" s="63"/>
      <c r="G1256" s="84"/>
      <c r="H1256" s="63"/>
      <c r="J1256" s="63"/>
      <c r="K1256" s="63"/>
      <c r="L1256" s="63"/>
      <c r="M1256" s="63"/>
      <c r="N1256" s="63"/>
      <c r="O1256" s="63"/>
      <c r="P1256" s="63"/>
      <c r="Q1256" s="63"/>
      <c r="R1256" s="63"/>
      <c r="S1256" s="63"/>
      <c r="T1256" s="63"/>
      <c r="U1256" s="63"/>
      <c r="V1256" s="63"/>
      <c r="W1256" s="63"/>
      <c r="X1256" s="63"/>
      <c r="Y1256" s="63"/>
      <c r="Z1256" s="63"/>
      <c r="AA1256" s="72"/>
      <c r="AB1256" s="72"/>
      <c r="AC1256" s="72"/>
      <c r="AD1256" s="72"/>
      <c r="AE1256" s="72"/>
      <c r="AF1256" s="72"/>
      <c r="AG1256" s="72"/>
      <c r="AH1256" s="72"/>
      <c r="AI1256" s="72"/>
      <c r="AJ1256" s="72"/>
      <c r="AK1256" s="72"/>
      <c r="AL1256" s="72"/>
      <c r="AM1256" s="72"/>
      <c r="AN1256" s="72"/>
    </row>
    <row r="1257" spans="1:40" ht="13">
      <c r="A1257" s="79"/>
      <c r="B1257" s="79"/>
      <c r="C1257" s="63"/>
      <c r="D1257" s="63"/>
      <c r="E1257" s="63"/>
      <c r="F1257" s="63"/>
      <c r="G1257" s="84"/>
      <c r="H1257" s="63"/>
      <c r="J1257" s="63"/>
      <c r="K1257" s="63"/>
      <c r="L1257" s="63"/>
      <c r="M1257" s="63"/>
      <c r="N1257" s="63"/>
      <c r="O1257" s="63"/>
      <c r="P1257" s="63"/>
      <c r="Q1257" s="63"/>
      <c r="R1257" s="63"/>
      <c r="S1257" s="63"/>
      <c r="T1257" s="63"/>
      <c r="U1257" s="63"/>
      <c r="V1257" s="63"/>
      <c r="W1257" s="63"/>
      <c r="X1257" s="63"/>
      <c r="Y1257" s="63"/>
      <c r="Z1257" s="63"/>
      <c r="AA1257" s="72"/>
      <c r="AB1257" s="72"/>
      <c r="AC1257" s="72"/>
      <c r="AD1257" s="72"/>
      <c r="AE1257" s="72"/>
      <c r="AF1257" s="72"/>
      <c r="AG1257" s="72"/>
      <c r="AH1257" s="72"/>
      <c r="AI1257" s="72"/>
      <c r="AJ1257" s="72"/>
      <c r="AK1257" s="72"/>
      <c r="AL1257" s="72"/>
      <c r="AM1257" s="72"/>
      <c r="AN1257" s="72"/>
    </row>
    <row r="1258" spans="1:40" ht="13">
      <c r="A1258" s="79"/>
      <c r="B1258" s="79"/>
      <c r="C1258" s="63"/>
      <c r="D1258" s="63"/>
      <c r="E1258" s="63"/>
      <c r="F1258" s="63"/>
      <c r="G1258" s="84"/>
      <c r="H1258" s="63"/>
      <c r="J1258" s="63"/>
      <c r="K1258" s="63"/>
      <c r="L1258" s="63"/>
      <c r="M1258" s="63"/>
      <c r="N1258" s="63"/>
      <c r="O1258" s="63"/>
      <c r="P1258" s="63"/>
      <c r="Q1258" s="63"/>
      <c r="R1258" s="63"/>
      <c r="S1258" s="63"/>
      <c r="T1258" s="63"/>
      <c r="U1258" s="63"/>
      <c r="V1258" s="63"/>
      <c r="W1258" s="63"/>
      <c r="X1258" s="63"/>
      <c r="Y1258" s="63"/>
      <c r="Z1258" s="63"/>
      <c r="AA1258" s="72"/>
      <c r="AB1258" s="72"/>
      <c r="AC1258" s="72"/>
      <c r="AD1258" s="72"/>
      <c r="AE1258" s="72"/>
      <c r="AF1258" s="72"/>
      <c r="AG1258" s="72"/>
      <c r="AH1258" s="72"/>
      <c r="AI1258" s="72"/>
      <c r="AJ1258" s="72"/>
      <c r="AK1258" s="72"/>
      <c r="AL1258" s="72"/>
      <c r="AM1258" s="72"/>
      <c r="AN1258" s="72"/>
    </row>
    <row r="1259" spans="1:40" ht="13">
      <c r="A1259" s="79"/>
      <c r="B1259" s="79"/>
      <c r="C1259" s="63"/>
      <c r="D1259" s="63"/>
      <c r="E1259" s="63"/>
      <c r="F1259" s="63"/>
      <c r="G1259" s="84"/>
      <c r="H1259" s="63"/>
      <c r="J1259" s="63"/>
      <c r="K1259" s="63"/>
      <c r="L1259" s="63"/>
      <c r="M1259" s="63"/>
      <c r="N1259" s="63"/>
      <c r="O1259" s="63"/>
      <c r="P1259" s="63"/>
      <c r="Q1259" s="63"/>
      <c r="R1259" s="63"/>
      <c r="S1259" s="63"/>
      <c r="T1259" s="63"/>
      <c r="U1259" s="63"/>
      <c r="V1259" s="63"/>
      <c r="W1259" s="63"/>
      <c r="X1259" s="63"/>
      <c r="Y1259" s="63"/>
      <c r="Z1259" s="63"/>
      <c r="AA1259" s="72"/>
      <c r="AB1259" s="72"/>
      <c r="AC1259" s="72"/>
      <c r="AD1259" s="72"/>
      <c r="AE1259" s="72"/>
      <c r="AF1259" s="72"/>
      <c r="AG1259" s="72"/>
      <c r="AH1259" s="72"/>
      <c r="AI1259" s="72"/>
      <c r="AJ1259" s="72"/>
      <c r="AK1259" s="72"/>
      <c r="AL1259" s="72"/>
      <c r="AM1259" s="72"/>
      <c r="AN1259" s="72"/>
    </row>
    <row r="1260" spans="1:40" ht="13">
      <c r="A1260" s="79"/>
      <c r="B1260" s="79"/>
      <c r="C1260" s="63"/>
      <c r="D1260" s="63"/>
      <c r="E1260" s="63"/>
      <c r="F1260" s="63"/>
      <c r="G1260" s="84"/>
      <c r="H1260" s="63"/>
      <c r="J1260" s="63"/>
      <c r="K1260" s="63"/>
      <c r="L1260" s="63"/>
      <c r="M1260" s="63"/>
      <c r="N1260" s="63"/>
      <c r="O1260" s="63"/>
      <c r="P1260" s="63"/>
      <c r="Q1260" s="63"/>
      <c r="R1260" s="63"/>
      <c r="S1260" s="63"/>
      <c r="T1260" s="63"/>
      <c r="U1260" s="63"/>
      <c r="V1260" s="63"/>
      <c r="W1260" s="63"/>
      <c r="X1260" s="63"/>
      <c r="Y1260" s="63"/>
      <c r="Z1260" s="63"/>
      <c r="AA1260" s="72"/>
      <c r="AB1260" s="72"/>
      <c r="AC1260" s="72"/>
      <c r="AD1260" s="72"/>
      <c r="AE1260" s="72"/>
      <c r="AF1260" s="72"/>
      <c r="AG1260" s="72"/>
      <c r="AH1260" s="72"/>
      <c r="AI1260" s="72"/>
      <c r="AJ1260" s="72"/>
      <c r="AK1260" s="72"/>
      <c r="AL1260" s="72"/>
      <c r="AM1260" s="72"/>
      <c r="AN1260" s="72"/>
    </row>
    <row r="1261" spans="1:40" ht="13">
      <c r="A1261" s="79"/>
      <c r="B1261" s="79"/>
      <c r="C1261" s="63"/>
      <c r="D1261" s="63"/>
      <c r="E1261" s="63"/>
      <c r="F1261" s="63"/>
      <c r="G1261" s="84"/>
      <c r="H1261" s="63"/>
      <c r="J1261" s="63"/>
      <c r="K1261" s="63"/>
      <c r="L1261" s="63"/>
      <c r="M1261" s="63"/>
      <c r="N1261" s="63"/>
      <c r="O1261" s="63"/>
      <c r="P1261" s="63"/>
      <c r="Q1261" s="63"/>
      <c r="R1261" s="63"/>
      <c r="S1261" s="63"/>
      <c r="T1261" s="63"/>
      <c r="U1261" s="63"/>
      <c r="V1261" s="63"/>
      <c r="W1261" s="63"/>
      <c r="X1261" s="63"/>
      <c r="Y1261" s="63"/>
      <c r="Z1261" s="63"/>
      <c r="AA1261" s="72"/>
      <c r="AB1261" s="72"/>
      <c r="AC1261" s="72"/>
      <c r="AD1261" s="72"/>
      <c r="AE1261" s="72"/>
      <c r="AF1261" s="72"/>
      <c r="AG1261" s="72"/>
      <c r="AH1261" s="72"/>
      <c r="AI1261" s="72"/>
      <c r="AJ1261" s="72"/>
      <c r="AK1261" s="72"/>
      <c r="AL1261" s="72"/>
      <c r="AM1261" s="72"/>
      <c r="AN1261" s="72"/>
    </row>
    <row r="1262" spans="1:40" ht="13">
      <c r="A1262" s="79"/>
      <c r="B1262" s="79"/>
      <c r="C1262" s="63"/>
      <c r="D1262" s="63"/>
      <c r="E1262" s="63"/>
      <c r="F1262" s="63"/>
      <c r="G1262" s="84"/>
      <c r="H1262" s="63"/>
      <c r="J1262" s="63"/>
      <c r="K1262" s="63"/>
      <c r="L1262" s="63"/>
      <c r="M1262" s="63"/>
      <c r="N1262" s="63"/>
      <c r="O1262" s="63"/>
      <c r="P1262" s="63"/>
      <c r="Q1262" s="63"/>
      <c r="R1262" s="63"/>
      <c r="S1262" s="63"/>
      <c r="T1262" s="63"/>
      <c r="U1262" s="63"/>
      <c r="V1262" s="63"/>
      <c r="W1262" s="63"/>
      <c r="X1262" s="63"/>
      <c r="Y1262" s="63"/>
      <c r="Z1262" s="63"/>
      <c r="AA1262" s="72"/>
      <c r="AB1262" s="72"/>
      <c r="AC1262" s="72"/>
      <c r="AD1262" s="72"/>
      <c r="AE1262" s="72"/>
      <c r="AF1262" s="72"/>
      <c r="AG1262" s="72"/>
      <c r="AH1262" s="72"/>
      <c r="AI1262" s="72"/>
      <c r="AJ1262" s="72"/>
      <c r="AK1262" s="72"/>
      <c r="AL1262" s="72"/>
      <c r="AM1262" s="72"/>
      <c r="AN1262" s="72"/>
    </row>
    <row r="1263" spans="1:40" ht="13">
      <c r="A1263" s="79"/>
      <c r="B1263" s="79"/>
      <c r="C1263" s="63"/>
      <c r="D1263" s="63"/>
      <c r="E1263" s="63"/>
      <c r="F1263" s="63"/>
      <c r="G1263" s="84"/>
      <c r="H1263" s="63"/>
      <c r="J1263" s="63"/>
      <c r="K1263" s="63"/>
      <c r="L1263" s="63"/>
      <c r="M1263" s="63"/>
      <c r="N1263" s="63"/>
      <c r="O1263" s="63"/>
      <c r="P1263" s="63"/>
      <c r="Q1263" s="63"/>
      <c r="R1263" s="63"/>
      <c r="S1263" s="63"/>
      <c r="T1263" s="63"/>
      <c r="U1263" s="63"/>
      <c r="V1263" s="63"/>
      <c r="W1263" s="63"/>
      <c r="X1263" s="63"/>
      <c r="Y1263" s="63"/>
      <c r="Z1263" s="63"/>
      <c r="AA1263" s="72"/>
      <c r="AB1263" s="72"/>
      <c r="AC1263" s="72"/>
      <c r="AD1263" s="72"/>
      <c r="AE1263" s="72"/>
      <c r="AF1263" s="72"/>
      <c r="AG1263" s="72"/>
      <c r="AH1263" s="72"/>
      <c r="AI1263" s="72"/>
      <c r="AJ1263" s="72"/>
      <c r="AK1263" s="72"/>
      <c r="AL1263" s="72"/>
      <c r="AM1263" s="72"/>
      <c r="AN1263" s="72"/>
    </row>
    <row r="1264" spans="1:40" ht="13">
      <c r="A1264" s="79"/>
      <c r="B1264" s="79"/>
      <c r="C1264" s="63"/>
      <c r="D1264" s="63"/>
      <c r="E1264" s="63"/>
      <c r="F1264" s="63"/>
      <c r="G1264" s="84"/>
      <c r="H1264" s="63"/>
      <c r="J1264" s="63"/>
      <c r="K1264" s="63"/>
      <c r="L1264" s="63"/>
      <c r="M1264" s="63"/>
      <c r="N1264" s="63"/>
      <c r="O1264" s="63"/>
      <c r="P1264" s="63"/>
      <c r="Q1264" s="63"/>
      <c r="R1264" s="63"/>
      <c r="S1264" s="63"/>
      <c r="T1264" s="63"/>
      <c r="U1264" s="63"/>
      <c r="V1264" s="63"/>
      <c r="W1264" s="63"/>
      <c r="X1264" s="63"/>
      <c r="Y1264" s="63"/>
      <c r="Z1264" s="63"/>
      <c r="AA1264" s="72"/>
      <c r="AB1264" s="72"/>
      <c r="AC1264" s="72"/>
      <c r="AD1264" s="72"/>
      <c r="AE1264" s="72"/>
      <c r="AF1264" s="72"/>
      <c r="AG1264" s="72"/>
      <c r="AH1264" s="72"/>
      <c r="AI1264" s="72"/>
      <c r="AJ1264" s="72"/>
      <c r="AK1264" s="72"/>
      <c r="AL1264" s="72"/>
      <c r="AM1264" s="72"/>
      <c r="AN1264" s="72"/>
    </row>
    <row r="1265" spans="1:40" ht="13">
      <c r="A1265" s="79"/>
      <c r="B1265" s="79"/>
      <c r="C1265" s="63"/>
      <c r="D1265" s="63"/>
      <c r="E1265" s="63"/>
      <c r="F1265" s="63"/>
      <c r="G1265" s="84"/>
      <c r="H1265" s="63"/>
      <c r="J1265" s="63"/>
      <c r="K1265" s="63"/>
      <c r="L1265" s="63"/>
      <c r="M1265" s="63"/>
      <c r="N1265" s="63"/>
      <c r="O1265" s="63"/>
      <c r="P1265" s="63"/>
      <c r="Q1265" s="63"/>
      <c r="R1265" s="63"/>
      <c r="S1265" s="63"/>
      <c r="T1265" s="63"/>
      <c r="U1265" s="63"/>
      <c r="V1265" s="63"/>
      <c r="W1265" s="63"/>
      <c r="X1265" s="63"/>
      <c r="Y1265" s="63"/>
      <c r="Z1265" s="63"/>
      <c r="AA1265" s="72"/>
      <c r="AB1265" s="72"/>
      <c r="AC1265" s="72"/>
      <c r="AD1265" s="72"/>
      <c r="AE1265" s="72"/>
      <c r="AF1265" s="72"/>
      <c r="AG1265" s="72"/>
      <c r="AH1265" s="72"/>
      <c r="AI1265" s="72"/>
      <c r="AJ1265" s="72"/>
      <c r="AK1265" s="72"/>
      <c r="AL1265" s="72"/>
      <c r="AM1265" s="72"/>
      <c r="AN1265" s="72"/>
    </row>
    <row r="1266" spans="1:40" ht="13">
      <c r="A1266" s="79"/>
      <c r="B1266" s="79"/>
      <c r="C1266" s="63"/>
      <c r="D1266" s="63"/>
      <c r="E1266" s="63"/>
      <c r="F1266" s="63"/>
      <c r="G1266" s="84"/>
      <c r="H1266" s="63"/>
      <c r="J1266" s="63"/>
      <c r="K1266" s="63"/>
      <c r="L1266" s="63"/>
      <c r="M1266" s="63"/>
      <c r="N1266" s="63"/>
      <c r="O1266" s="63"/>
      <c r="P1266" s="63"/>
      <c r="Q1266" s="63"/>
      <c r="R1266" s="63"/>
      <c r="S1266" s="63"/>
      <c r="T1266" s="63"/>
      <c r="U1266" s="63"/>
      <c r="V1266" s="63"/>
      <c r="W1266" s="63"/>
      <c r="X1266" s="63"/>
      <c r="Y1266" s="63"/>
      <c r="Z1266" s="63"/>
      <c r="AA1266" s="72"/>
      <c r="AB1266" s="72"/>
      <c r="AC1266" s="72"/>
      <c r="AD1266" s="72"/>
      <c r="AE1266" s="72"/>
      <c r="AF1266" s="72"/>
      <c r="AG1266" s="72"/>
      <c r="AH1266" s="72"/>
      <c r="AI1266" s="72"/>
      <c r="AJ1266" s="72"/>
      <c r="AK1266" s="72"/>
      <c r="AL1266" s="72"/>
      <c r="AM1266" s="72"/>
      <c r="AN1266" s="72"/>
    </row>
    <row r="1267" spans="1:40" ht="13">
      <c r="A1267" s="79"/>
      <c r="B1267" s="79"/>
      <c r="C1267" s="63"/>
      <c r="D1267" s="63"/>
      <c r="E1267" s="63"/>
      <c r="F1267" s="63"/>
      <c r="G1267" s="84"/>
      <c r="H1267" s="63"/>
      <c r="J1267" s="63"/>
      <c r="K1267" s="63"/>
      <c r="L1267" s="63"/>
      <c r="M1267" s="63"/>
      <c r="N1267" s="63"/>
      <c r="O1267" s="63"/>
      <c r="P1267" s="63"/>
      <c r="Q1267" s="63"/>
      <c r="R1267" s="63"/>
      <c r="S1267" s="63"/>
      <c r="T1267" s="63"/>
      <c r="U1267" s="63"/>
      <c r="V1267" s="63"/>
      <c r="W1267" s="63"/>
      <c r="X1267" s="63"/>
      <c r="Y1267" s="63"/>
      <c r="Z1267" s="63"/>
      <c r="AA1267" s="72"/>
      <c r="AB1267" s="72"/>
      <c r="AC1267" s="72"/>
      <c r="AD1267" s="72"/>
      <c r="AE1267" s="72"/>
      <c r="AF1267" s="72"/>
      <c r="AG1267" s="72"/>
      <c r="AH1267" s="72"/>
      <c r="AI1267" s="72"/>
      <c r="AJ1267" s="72"/>
      <c r="AK1267" s="72"/>
      <c r="AL1267" s="72"/>
      <c r="AM1267" s="72"/>
      <c r="AN1267" s="72"/>
    </row>
    <row r="1268" spans="1:40" ht="13">
      <c r="A1268" s="79"/>
      <c r="B1268" s="79"/>
      <c r="C1268" s="63"/>
      <c r="D1268" s="63"/>
      <c r="E1268" s="63"/>
      <c r="F1268" s="63"/>
      <c r="G1268" s="84"/>
      <c r="H1268" s="63"/>
      <c r="J1268" s="63"/>
      <c r="K1268" s="63"/>
      <c r="L1268" s="63"/>
      <c r="M1268" s="63"/>
      <c r="N1268" s="63"/>
      <c r="O1268" s="63"/>
      <c r="P1268" s="63"/>
      <c r="Q1268" s="63"/>
      <c r="R1268" s="63"/>
      <c r="S1268" s="63"/>
      <c r="T1268" s="63"/>
      <c r="U1268" s="63"/>
      <c r="V1268" s="63"/>
      <c r="W1268" s="63"/>
      <c r="X1268" s="63"/>
      <c r="Y1268" s="63"/>
      <c r="Z1268" s="63"/>
      <c r="AA1268" s="72"/>
      <c r="AB1268" s="72"/>
      <c r="AC1268" s="72"/>
      <c r="AD1268" s="72"/>
      <c r="AE1268" s="72"/>
      <c r="AF1268" s="72"/>
      <c r="AG1268" s="72"/>
      <c r="AH1268" s="72"/>
      <c r="AI1268" s="72"/>
      <c r="AJ1268" s="72"/>
      <c r="AK1268" s="72"/>
      <c r="AL1268" s="72"/>
      <c r="AM1268" s="72"/>
      <c r="AN1268" s="72"/>
    </row>
    <row r="1269" spans="1:40" ht="13">
      <c r="A1269" s="79"/>
      <c r="B1269" s="79"/>
      <c r="C1269" s="63"/>
      <c r="D1269" s="63"/>
      <c r="E1269" s="63"/>
      <c r="F1269" s="63"/>
      <c r="G1269" s="84"/>
      <c r="H1269" s="63"/>
      <c r="J1269" s="63"/>
      <c r="K1269" s="63"/>
      <c r="L1269" s="63"/>
      <c r="M1269" s="63"/>
      <c r="N1269" s="63"/>
      <c r="O1269" s="63"/>
      <c r="P1269" s="63"/>
      <c r="Q1269" s="63"/>
      <c r="R1269" s="63"/>
      <c r="S1269" s="63"/>
      <c r="T1269" s="63"/>
      <c r="U1269" s="63"/>
      <c r="V1269" s="63"/>
      <c r="W1269" s="63"/>
      <c r="X1269" s="63"/>
      <c r="Y1269" s="63"/>
      <c r="Z1269" s="63"/>
      <c r="AA1269" s="72"/>
      <c r="AB1269" s="72"/>
      <c r="AC1269" s="72"/>
      <c r="AD1269" s="72"/>
      <c r="AE1269" s="72"/>
      <c r="AF1269" s="72"/>
      <c r="AG1269" s="72"/>
      <c r="AH1269" s="72"/>
      <c r="AI1269" s="72"/>
      <c r="AJ1269" s="72"/>
      <c r="AK1269" s="72"/>
      <c r="AL1269" s="72"/>
      <c r="AM1269" s="72"/>
      <c r="AN1269" s="72"/>
    </row>
    <row r="1270" spans="1:40" ht="13">
      <c r="A1270" s="79"/>
      <c r="B1270" s="79"/>
      <c r="C1270" s="63"/>
      <c r="D1270" s="63"/>
      <c r="E1270" s="63"/>
      <c r="F1270" s="63"/>
      <c r="G1270" s="84"/>
      <c r="H1270" s="63"/>
      <c r="J1270" s="63"/>
      <c r="K1270" s="63"/>
      <c r="L1270" s="63"/>
      <c r="M1270" s="63"/>
      <c r="N1270" s="63"/>
      <c r="O1270" s="63"/>
      <c r="P1270" s="63"/>
      <c r="Q1270" s="63"/>
      <c r="R1270" s="63"/>
      <c r="S1270" s="63"/>
      <c r="T1270" s="63"/>
      <c r="U1270" s="63"/>
      <c r="V1270" s="63"/>
      <c r="W1270" s="63"/>
      <c r="X1270" s="63"/>
      <c r="Y1270" s="63"/>
      <c r="Z1270" s="63"/>
      <c r="AA1270" s="72"/>
      <c r="AB1270" s="72"/>
      <c r="AC1270" s="72"/>
      <c r="AD1270" s="72"/>
      <c r="AE1270" s="72"/>
      <c r="AF1270" s="72"/>
      <c r="AG1270" s="72"/>
      <c r="AH1270" s="72"/>
      <c r="AI1270" s="72"/>
      <c r="AJ1270" s="72"/>
      <c r="AK1270" s="72"/>
      <c r="AL1270" s="72"/>
      <c r="AM1270" s="72"/>
      <c r="AN1270" s="72"/>
    </row>
    <row r="1271" spans="1:40" ht="13">
      <c r="A1271" s="79"/>
      <c r="B1271" s="79"/>
      <c r="C1271" s="63"/>
      <c r="D1271" s="63"/>
      <c r="E1271" s="63"/>
      <c r="F1271" s="63"/>
      <c r="G1271" s="84"/>
      <c r="H1271" s="63"/>
      <c r="J1271" s="63"/>
      <c r="K1271" s="63"/>
      <c r="L1271" s="63"/>
      <c r="M1271" s="63"/>
      <c r="N1271" s="63"/>
      <c r="O1271" s="63"/>
      <c r="P1271" s="63"/>
      <c r="Q1271" s="63"/>
      <c r="R1271" s="63"/>
      <c r="S1271" s="63"/>
      <c r="T1271" s="63"/>
      <c r="U1271" s="63"/>
      <c r="V1271" s="63"/>
      <c r="W1271" s="63"/>
      <c r="X1271" s="63"/>
      <c r="Y1271" s="63"/>
      <c r="Z1271" s="63"/>
      <c r="AA1271" s="72"/>
      <c r="AB1271" s="72"/>
      <c r="AC1271" s="72"/>
      <c r="AD1271" s="72"/>
      <c r="AE1271" s="72"/>
      <c r="AF1271" s="72"/>
      <c r="AG1271" s="72"/>
      <c r="AH1271" s="72"/>
      <c r="AI1271" s="72"/>
      <c r="AJ1271" s="72"/>
      <c r="AK1271" s="72"/>
      <c r="AL1271" s="72"/>
      <c r="AM1271" s="72"/>
      <c r="AN1271" s="72"/>
    </row>
    <row r="1272" spans="1:40" ht="13">
      <c r="A1272" s="79"/>
      <c r="B1272" s="79"/>
      <c r="C1272" s="63"/>
      <c r="D1272" s="63"/>
      <c r="E1272" s="63"/>
      <c r="F1272" s="63"/>
      <c r="G1272" s="84"/>
      <c r="H1272" s="63"/>
      <c r="J1272" s="63"/>
      <c r="K1272" s="63"/>
      <c r="L1272" s="63"/>
      <c r="M1272" s="63"/>
      <c r="N1272" s="63"/>
      <c r="O1272" s="63"/>
      <c r="P1272" s="63"/>
      <c r="Q1272" s="63"/>
      <c r="R1272" s="63"/>
      <c r="S1272" s="63"/>
      <c r="T1272" s="63"/>
      <c r="U1272" s="63"/>
      <c r="V1272" s="63"/>
      <c r="W1272" s="63"/>
      <c r="X1272" s="63"/>
      <c r="Y1272" s="63"/>
      <c r="Z1272" s="63"/>
      <c r="AA1272" s="72"/>
      <c r="AB1272" s="72"/>
      <c r="AC1272" s="72"/>
      <c r="AD1272" s="72"/>
      <c r="AE1272" s="72"/>
      <c r="AF1272" s="72"/>
      <c r="AG1272" s="72"/>
      <c r="AH1272" s="72"/>
      <c r="AI1272" s="72"/>
      <c r="AJ1272" s="72"/>
      <c r="AK1272" s="72"/>
      <c r="AL1272" s="72"/>
      <c r="AM1272" s="72"/>
      <c r="AN1272" s="72"/>
    </row>
    <row r="1273" spans="1:40" ht="13">
      <c r="A1273" s="79"/>
      <c r="B1273" s="79"/>
      <c r="C1273" s="63"/>
      <c r="D1273" s="63"/>
      <c r="E1273" s="63"/>
      <c r="F1273" s="63"/>
      <c r="G1273" s="84"/>
      <c r="H1273" s="63"/>
      <c r="J1273" s="63"/>
      <c r="K1273" s="63"/>
      <c r="L1273" s="63"/>
      <c r="M1273" s="63"/>
      <c r="N1273" s="63"/>
      <c r="O1273" s="63"/>
      <c r="P1273" s="63"/>
      <c r="Q1273" s="63"/>
      <c r="R1273" s="63"/>
      <c r="S1273" s="63"/>
      <c r="T1273" s="63"/>
      <c r="U1273" s="63"/>
      <c r="V1273" s="63"/>
      <c r="W1273" s="63"/>
      <c r="X1273" s="63"/>
      <c r="Y1273" s="63"/>
      <c r="Z1273" s="63"/>
      <c r="AA1273" s="72"/>
      <c r="AB1273" s="72"/>
      <c r="AC1273" s="72"/>
      <c r="AD1273" s="72"/>
      <c r="AE1273" s="72"/>
      <c r="AF1273" s="72"/>
      <c r="AG1273" s="72"/>
      <c r="AH1273" s="72"/>
      <c r="AI1273" s="72"/>
      <c r="AJ1273" s="72"/>
      <c r="AK1273" s="72"/>
      <c r="AL1273" s="72"/>
      <c r="AM1273" s="72"/>
      <c r="AN1273" s="72"/>
    </row>
    <row r="1274" spans="1:40" ht="13">
      <c r="A1274" s="79"/>
      <c r="B1274" s="79"/>
      <c r="C1274" s="63"/>
      <c r="D1274" s="63"/>
      <c r="E1274" s="63"/>
      <c r="F1274" s="63"/>
      <c r="G1274" s="84"/>
      <c r="H1274" s="63"/>
      <c r="J1274" s="63"/>
      <c r="K1274" s="63"/>
      <c r="L1274" s="63"/>
      <c r="M1274" s="63"/>
      <c r="N1274" s="63"/>
      <c r="O1274" s="63"/>
      <c r="P1274" s="63"/>
      <c r="Q1274" s="63"/>
      <c r="R1274" s="63"/>
      <c r="S1274" s="63"/>
      <c r="T1274" s="63"/>
      <c r="U1274" s="63"/>
      <c r="V1274" s="63"/>
      <c r="W1274" s="63"/>
      <c r="X1274" s="63"/>
      <c r="Y1274" s="63"/>
      <c r="Z1274" s="63"/>
      <c r="AA1274" s="72"/>
      <c r="AB1274" s="72"/>
      <c r="AC1274" s="72"/>
      <c r="AD1274" s="72"/>
      <c r="AE1274" s="72"/>
      <c r="AF1274" s="72"/>
      <c r="AG1274" s="72"/>
      <c r="AH1274" s="72"/>
      <c r="AI1274" s="72"/>
      <c r="AJ1274" s="72"/>
      <c r="AK1274" s="72"/>
      <c r="AL1274" s="72"/>
      <c r="AM1274" s="72"/>
      <c r="AN1274" s="72"/>
    </row>
    <row r="1275" spans="1:40" ht="13">
      <c r="A1275" s="79"/>
      <c r="B1275" s="79"/>
      <c r="C1275" s="63"/>
      <c r="D1275" s="63"/>
      <c r="E1275" s="63"/>
      <c r="F1275" s="63"/>
      <c r="G1275" s="84"/>
      <c r="H1275" s="63"/>
      <c r="J1275" s="63"/>
      <c r="K1275" s="63"/>
      <c r="L1275" s="63"/>
      <c r="M1275" s="63"/>
      <c r="N1275" s="63"/>
      <c r="O1275" s="63"/>
      <c r="P1275" s="63"/>
      <c r="Q1275" s="63"/>
      <c r="R1275" s="63"/>
      <c r="S1275" s="63"/>
      <c r="T1275" s="63"/>
      <c r="U1275" s="63"/>
      <c r="V1275" s="63"/>
      <c r="W1275" s="63"/>
      <c r="X1275" s="63"/>
      <c r="Y1275" s="63"/>
      <c r="Z1275" s="63"/>
      <c r="AA1275" s="72"/>
      <c r="AB1275" s="72"/>
      <c r="AC1275" s="72"/>
      <c r="AD1275" s="72"/>
      <c r="AE1275" s="72"/>
      <c r="AF1275" s="72"/>
      <c r="AG1275" s="72"/>
      <c r="AH1275" s="72"/>
      <c r="AI1275" s="72"/>
      <c r="AJ1275" s="72"/>
      <c r="AK1275" s="72"/>
      <c r="AL1275" s="72"/>
      <c r="AM1275" s="72"/>
      <c r="AN1275" s="72"/>
    </row>
    <row r="1276" spans="1:40" ht="13">
      <c r="A1276" s="79"/>
      <c r="B1276" s="79"/>
      <c r="C1276" s="63"/>
      <c r="D1276" s="63"/>
      <c r="E1276" s="63"/>
      <c r="F1276" s="63"/>
      <c r="G1276" s="84"/>
      <c r="H1276" s="63"/>
      <c r="J1276" s="63"/>
      <c r="K1276" s="63"/>
      <c r="L1276" s="63"/>
      <c r="M1276" s="63"/>
      <c r="N1276" s="63"/>
      <c r="O1276" s="63"/>
      <c r="P1276" s="63"/>
      <c r="Q1276" s="63"/>
      <c r="R1276" s="63"/>
      <c r="S1276" s="63"/>
      <c r="T1276" s="63"/>
      <c r="U1276" s="63"/>
      <c r="V1276" s="63"/>
      <c r="W1276" s="63"/>
      <c r="X1276" s="63"/>
      <c r="Y1276" s="63"/>
      <c r="Z1276" s="63"/>
      <c r="AA1276" s="72"/>
      <c r="AB1276" s="72"/>
      <c r="AC1276" s="72"/>
      <c r="AD1276" s="72"/>
      <c r="AE1276" s="72"/>
      <c r="AF1276" s="72"/>
      <c r="AG1276" s="72"/>
      <c r="AH1276" s="72"/>
      <c r="AI1276" s="72"/>
      <c r="AJ1276" s="72"/>
      <c r="AK1276" s="72"/>
      <c r="AL1276" s="72"/>
      <c r="AM1276" s="72"/>
      <c r="AN1276" s="72"/>
    </row>
    <row r="1277" spans="1:40" ht="13">
      <c r="A1277" s="79"/>
      <c r="B1277" s="79"/>
      <c r="C1277" s="63"/>
      <c r="D1277" s="63"/>
      <c r="E1277" s="63"/>
      <c r="F1277" s="63"/>
      <c r="G1277" s="84"/>
      <c r="H1277" s="63"/>
      <c r="J1277" s="63"/>
      <c r="K1277" s="63"/>
      <c r="L1277" s="63"/>
      <c r="M1277" s="63"/>
      <c r="N1277" s="63"/>
      <c r="O1277" s="63"/>
      <c r="P1277" s="63"/>
      <c r="Q1277" s="63"/>
      <c r="R1277" s="63"/>
      <c r="S1277" s="63"/>
      <c r="T1277" s="63"/>
      <c r="U1277" s="63"/>
      <c r="V1277" s="63"/>
      <c r="W1277" s="63"/>
      <c r="X1277" s="63"/>
      <c r="Y1277" s="63"/>
      <c r="Z1277" s="63"/>
      <c r="AA1277" s="72"/>
      <c r="AB1277" s="72"/>
      <c r="AC1277" s="72"/>
      <c r="AD1277" s="72"/>
      <c r="AE1277" s="72"/>
      <c r="AF1277" s="72"/>
      <c r="AG1277" s="72"/>
      <c r="AH1277" s="72"/>
      <c r="AI1277" s="72"/>
      <c r="AJ1277" s="72"/>
      <c r="AK1277" s="72"/>
      <c r="AL1277" s="72"/>
      <c r="AM1277" s="72"/>
      <c r="AN1277" s="72"/>
    </row>
    <row r="1278" spans="1:40" ht="13">
      <c r="A1278" s="79"/>
      <c r="B1278" s="79"/>
      <c r="C1278" s="63"/>
      <c r="D1278" s="63"/>
      <c r="E1278" s="63"/>
      <c r="F1278" s="63"/>
      <c r="G1278" s="84"/>
      <c r="H1278" s="63"/>
      <c r="J1278" s="63"/>
      <c r="K1278" s="63"/>
      <c r="L1278" s="63"/>
      <c r="M1278" s="63"/>
      <c r="N1278" s="63"/>
      <c r="O1278" s="63"/>
      <c r="P1278" s="63"/>
      <c r="Q1278" s="63"/>
      <c r="R1278" s="63"/>
      <c r="S1278" s="63"/>
      <c r="T1278" s="63"/>
      <c r="U1278" s="63"/>
      <c r="V1278" s="63"/>
      <c r="W1278" s="63"/>
      <c r="X1278" s="63"/>
      <c r="Y1278" s="63"/>
      <c r="Z1278" s="63"/>
      <c r="AA1278" s="72"/>
      <c r="AB1278" s="72"/>
      <c r="AC1278" s="72"/>
      <c r="AD1278" s="72"/>
      <c r="AE1278" s="72"/>
      <c r="AF1278" s="72"/>
      <c r="AG1278" s="72"/>
      <c r="AH1278" s="72"/>
      <c r="AI1278" s="72"/>
      <c r="AJ1278" s="72"/>
      <c r="AK1278" s="72"/>
      <c r="AL1278" s="72"/>
      <c r="AM1278" s="72"/>
      <c r="AN1278" s="72"/>
    </row>
    <row r="1279" spans="1:40" ht="13">
      <c r="A1279" s="79"/>
      <c r="B1279" s="79"/>
      <c r="C1279" s="63"/>
      <c r="D1279" s="63"/>
      <c r="E1279" s="63"/>
      <c r="F1279" s="63"/>
      <c r="G1279" s="84"/>
      <c r="H1279" s="63"/>
      <c r="J1279" s="63"/>
      <c r="K1279" s="63"/>
      <c r="L1279" s="63"/>
      <c r="M1279" s="63"/>
      <c r="N1279" s="63"/>
      <c r="O1279" s="63"/>
      <c r="P1279" s="63"/>
      <c r="Q1279" s="63"/>
      <c r="R1279" s="63"/>
      <c r="S1279" s="63"/>
      <c r="T1279" s="63"/>
      <c r="U1279" s="63"/>
      <c r="V1279" s="63"/>
      <c r="W1279" s="63"/>
      <c r="X1279" s="63"/>
      <c r="Y1279" s="63"/>
      <c r="Z1279" s="63"/>
      <c r="AA1279" s="72"/>
      <c r="AB1279" s="72"/>
      <c r="AC1279" s="72"/>
      <c r="AD1279" s="72"/>
      <c r="AE1279" s="72"/>
      <c r="AF1279" s="72"/>
      <c r="AG1279" s="72"/>
      <c r="AH1279" s="72"/>
      <c r="AI1279" s="72"/>
      <c r="AJ1279" s="72"/>
      <c r="AK1279" s="72"/>
      <c r="AL1279" s="72"/>
      <c r="AM1279" s="72"/>
      <c r="AN1279" s="72"/>
    </row>
    <row r="1280" spans="1:40" ht="13">
      <c r="A1280" s="79"/>
      <c r="B1280" s="79"/>
      <c r="C1280" s="63"/>
      <c r="D1280" s="63"/>
      <c r="E1280" s="63"/>
      <c r="F1280" s="63"/>
      <c r="G1280" s="84"/>
      <c r="H1280" s="63"/>
      <c r="J1280" s="63"/>
      <c r="K1280" s="63"/>
      <c r="L1280" s="63"/>
      <c r="M1280" s="63"/>
      <c r="N1280" s="63"/>
      <c r="O1280" s="63"/>
      <c r="P1280" s="63"/>
      <c r="Q1280" s="63"/>
      <c r="R1280" s="63"/>
      <c r="S1280" s="63"/>
      <c r="T1280" s="63"/>
      <c r="U1280" s="63"/>
      <c r="V1280" s="63"/>
      <c r="W1280" s="63"/>
      <c r="X1280" s="63"/>
      <c r="Y1280" s="63"/>
      <c r="Z1280" s="63"/>
      <c r="AA1280" s="72"/>
      <c r="AB1280" s="72"/>
      <c r="AC1280" s="72"/>
      <c r="AD1280" s="72"/>
      <c r="AE1280" s="72"/>
      <c r="AF1280" s="72"/>
      <c r="AG1280" s="72"/>
      <c r="AH1280" s="72"/>
      <c r="AI1280" s="72"/>
      <c r="AJ1280" s="72"/>
      <c r="AK1280" s="72"/>
      <c r="AL1280" s="72"/>
      <c r="AM1280" s="72"/>
      <c r="AN1280" s="72"/>
    </row>
    <row r="1281" spans="1:40" ht="13">
      <c r="A1281" s="79"/>
      <c r="B1281" s="79"/>
      <c r="C1281" s="63"/>
      <c r="D1281" s="63"/>
      <c r="E1281" s="63"/>
      <c r="F1281" s="63"/>
      <c r="G1281" s="84"/>
      <c r="H1281" s="63"/>
      <c r="J1281" s="63"/>
      <c r="K1281" s="63"/>
      <c r="L1281" s="63"/>
      <c r="M1281" s="63"/>
      <c r="N1281" s="63"/>
      <c r="O1281" s="63"/>
      <c r="P1281" s="63"/>
      <c r="Q1281" s="63"/>
      <c r="R1281" s="63"/>
      <c r="S1281" s="63"/>
      <c r="T1281" s="63"/>
      <c r="U1281" s="63"/>
      <c r="V1281" s="63"/>
      <c r="W1281" s="63"/>
      <c r="X1281" s="63"/>
      <c r="Y1281" s="63"/>
      <c r="Z1281" s="63"/>
      <c r="AA1281" s="72"/>
      <c r="AB1281" s="72"/>
      <c r="AC1281" s="72"/>
      <c r="AD1281" s="72"/>
      <c r="AE1281" s="72"/>
      <c r="AF1281" s="72"/>
      <c r="AG1281" s="72"/>
      <c r="AH1281" s="72"/>
      <c r="AI1281" s="72"/>
      <c r="AJ1281" s="72"/>
      <c r="AK1281" s="72"/>
      <c r="AL1281" s="72"/>
      <c r="AM1281" s="72"/>
      <c r="AN1281" s="72"/>
    </row>
    <row r="1282" spans="1:40" ht="13">
      <c r="A1282" s="79"/>
      <c r="B1282" s="79"/>
      <c r="C1282" s="63"/>
      <c r="D1282" s="63"/>
      <c r="E1282" s="63"/>
      <c r="F1282" s="63"/>
      <c r="G1282" s="84"/>
      <c r="H1282" s="63"/>
      <c r="J1282" s="63"/>
      <c r="K1282" s="63"/>
      <c r="L1282" s="63"/>
      <c r="M1282" s="63"/>
      <c r="N1282" s="63"/>
      <c r="O1282" s="63"/>
      <c r="P1282" s="63"/>
      <c r="Q1282" s="63"/>
      <c r="R1282" s="63"/>
      <c r="S1282" s="63"/>
      <c r="T1282" s="63"/>
      <c r="U1282" s="63"/>
      <c r="V1282" s="63"/>
      <c r="W1282" s="63"/>
      <c r="X1282" s="63"/>
      <c r="Y1282" s="63"/>
      <c r="Z1282" s="63"/>
      <c r="AA1282" s="72"/>
      <c r="AB1282" s="72"/>
      <c r="AC1282" s="72"/>
      <c r="AD1282" s="72"/>
      <c r="AE1282" s="72"/>
      <c r="AF1282" s="72"/>
      <c r="AG1282" s="72"/>
      <c r="AH1282" s="72"/>
      <c r="AI1282" s="72"/>
      <c r="AJ1282" s="72"/>
      <c r="AK1282" s="72"/>
      <c r="AL1282" s="72"/>
      <c r="AM1282" s="72"/>
      <c r="AN1282" s="72"/>
    </row>
    <row r="1283" spans="1:40" ht="13">
      <c r="A1283" s="79"/>
      <c r="B1283" s="79"/>
      <c r="C1283" s="63"/>
      <c r="D1283" s="63"/>
      <c r="E1283" s="63"/>
      <c r="F1283" s="63"/>
      <c r="G1283" s="84"/>
      <c r="H1283" s="63"/>
      <c r="J1283" s="63"/>
      <c r="K1283" s="63"/>
      <c r="L1283" s="63"/>
      <c r="M1283" s="63"/>
      <c r="N1283" s="63"/>
      <c r="O1283" s="63"/>
      <c r="P1283" s="63"/>
      <c r="Q1283" s="63"/>
      <c r="R1283" s="63"/>
      <c r="S1283" s="63"/>
      <c r="T1283" s="63"/>
      <c r="U1283" s="63"/>
      <c r="V1283" s="63"/>
      <c r="W1283" s="63"/>
      <c r="X1283" s="63"/>
      <c r="Y1283" s="63"/>
      <c r="Z1283" s="63"/>
      <c r="AA1283" s="72"/>
      <c r="AB1283" s="72"/>
      <c r="AC1283" s="72"/>
      <c r="AD1283" s="72"/>
      <c r="AE1283" s="72"/>
      <c r="AF1283" s="72"/>
      <c r="AG1283" s="72"/>
      <c r="AH1283" s="72"/>
      <c r="AI1283" s="72"/>
      <c r="AJ1283" s="72"/>
      <c r="AK1283" s="72"/>
      <c r="AL1283" s="72"/>
      <c r="AM1283" s="72"/>
      <c r="AN1283" s="72"/>
    </row>
    <row r="1284" spans="1:40" ht="13">
      <c r="A1284" s="79"/>
      <c r="B1284" s="79"/>
      <c r="C1284" s="63"/>
      <c r="D1284" s="63"/>
      <c r="E1284" s="63"/>
      <c r="F1284" s="63"/>
      <c r="G1284" s="84"/>
      <c r="H1284" s="63"/>
      <c r="J1284" s="63"/>
      <c r="K1284" s="63"/>
      <c r="L1284" s="63"/>
      <c r="M1284" s="63"/>
      <c r="N1284" s="63"/>
      <c r="O1284" s="63"/>
      <c r="P1284" s="63"/>
      <c r="Q1284" s="63"/>
      <c r="R1284" s="63"/>
      <c r="S1284" s="63"/>
      <c r="T1284" s="63"/>
      <c r="U1284" s="63"/>
      <c r="V1284" s="63"/>
      <c r="W1284" s="63"/>
      <c r="X1284" s="63"/>
      <c r="Y1284" s="63"/>
      <c r="Z1284" s="63"/>
      <c r="AA1284" s="72"/>
      <c r="AB1284" s="72"/>
      <c r="AC1284" s="72"/>
      <c r="AD1284" s="72"/>
      <c r="AE1284" s="72"/>
      <c r="AF1284" s="72"/>
      <c r="AG1284" s="72"/>
      <c r="AH1284" s="72"/>
      <c r="AI1284" s="72"/>
      <c r="AJ1284" s="72"/>
      <c r="AK1284" s="72"/>
      <c r="AL1284" s="72"/>
      <c r="AM1284" s="72"/>
      <c r="AN1284" s="72"/>
    </row>
    <row r="1285" spans="1:40" ht="13">
      <c r="A1285" s="79"/>
      <c r="B1285" s="79"/>
      <c r="C1285" s="63"/>
      <c r="D1285" s="63"/>
      <c r="E1285" s="63"/>
      <c r="F1285" s="63"/>
      <c r="G1285" s="84"/>
      <c r="H1285" s="63"/>
      <c r="J1285" s="63"/>
      <c r="K1285" s="63"/>
      <c r="L1285" s="63"/>
      <c r="M1285" s="63"/>
      <c r="N1285" s="63"/>
      <c r="O1285" s="63"/>
      <c r="P1285" s="63"/>
      <c r="Q1285" s="63"/>
      <c r="R1285" s="63"/>
      <c r="S1285" s="63"/>
      <c r="T1285" s="63"/>
      <c r="U1285" s="63"/>
      <c r="V1285" s="63"/>
      <c r="W1285" s="63"/>
      <c r="X1285" s="63"/>
      <c r="Y1285" s="63"/>
      <c r="Z1285" s="63"/>
      <c r="AA1285" s="72"/>
      <c r="AB1285" s="72"/>
      <c r="AC1285" s="72"/>
      <c r="AD1285" s="72"/>
      <c r="AE1285" s="72"/>
      <c r="AF1285" s="72"/>
      <c r="AG1285" s="72"/>
      <c r="AH1285" s="72"/>
      <c r="AI1285" s="72"/>
      <c r="AJ1285" s="72"/>
      <c r="AK1285" s="72"/>
      <c r="AL1285" s="72"/>
      <c r="AM1285" s="72"/>
      <c r="AN1285" s="72"/>
    </row>
    <row r="1286" spans="1:40" ht="13">
      <c r="A1286" s="79"/>
      <c r="B1286" s="79"/>
      <c r="C1286" s="63"/>
      <c r="D1286" s="63"/>
      <c r="E1286" s="63"/>
      <c r="F1286" s="63"/>
      <c r="G1286" s="84"/>
      <c r="H1286" s="63"/>
      <c r="J1286" s="63"/>
      <c r="K1286" s="63"/>
      <c r="L1286" s="63"/>
      <c r="M1286" s="63"/>
      <c r="N1286" s="63"/>
      <c r="O1286" s="63"/>
      <c r="P1286" s="63"/>
      <c r="Q1286" s="63"/>
      <c r="R1286" s="63"/>
      <c r="S1286" s="63"/>
      <c r="T1286" s="63"/>
      <c r="U1286" s="63"/>
      <c r="V1286" s="63"/>
      <c r="W1286" s="63"/>
      <c r="X1286" s="63"/>
      <c r="Y1286" s="63"/>
      <c r="Z1286" s="63"/>
      <c r="AA1286" s="72"/>
      <c r="AB1286" s="72"/>
      <c r="AC1286" s="72"/>
      <c r="AD1286" s="72"/>
      <c r="AE1286" s="72"/>
      <c r="AF1286" s="72"/>
      <c r="AG1286" s="72"/>
      <c r="AH1286" s="72"/>
      <c r="AI1286" s="72"/>
      <c r="AJ1286" s="72"/>
      <c r="AK1286" s="72"/>
      <c r="AL1286" s="72"/>
      <c r="AM1286" s="72"/>
      <c r="AN1286" s="72"/>
    </row>
    <row r="1287" spans="1:40" ht="13">
      <c r="A1287" s="79"/>
      <c r="B1287" s="79"/>
      <c r="C1287" s="63"/>
      <c r="D1287" s="63"/>
      <c r="E1287" s="63"/>
      <c r="F1287" s="63"/>
      <c r="G1287" s="84"/>
      <c r="H1287" s="63"/>
      <c r="J1287" s="63"/>
      <c r="K1287" s="63"/>
      <c r="L1287" s="63"/>
      <c r="M1287" s="63"/>
      <c r="N1287" s="63"/>
      <c r="O1287" s="63"/>
      <c r="P1287" s="63"/>
      <c r="Q1287" s="63"/>
      <c r="R1287" s="63"/>
      <c r="S1287" s="63"/>
      <c r="T1287" s="63"/>
      <c r="U1287" s="63"/>
      <c r="V1287" s="63"/>
      <c r="W1287" s="63"/>
      <c r="X1287" s="63"/>
      <c r="Y1287" s="63"/>
      <c r="Z1287" s="63"/>
      <c r="AA1287" s="72"/>
      <c r="AB1287" s="72"/>
      <c r="AC1287" s="72"/>
      <c r="AD1287" s="72"/>
      <c r="AE1287" s="72"/>
      <c r="AF1287" s="72"/>
      <c r="AG1287" s="72"/>
      <c r="AH1287" s="72"/>
      <c r="AI1287" s="72"/>
      <c r="AJ1287" s="72"/>
      <c r="AK1287" s="72"/>
      <c r="AL1287" s="72"/>
      <c r="AM1287" s="72"/>
      <c r="AN1287" s="72"/>
    </row>
    <row r="1288" spans="1:40" ht="13">
      <c r="A1288" s="79"/>
      <c r="B1288" s="79"/>
      <c r="C1288" s="63"/>
      <c r="D1288" s="63"/>
      <c r="E1288" s="63"/>
      <c r="F1288" s="63"/>
      <c r="G1288" s="84"/>
      <c r="H1288" s="63"/>
      <c r="J1288" s="63"/>
      <c r="K1288" s="63"/>
      <c r="L1288" s="63"/>
      <c r="M1288" s="63"/>
      <c r="N1288" s="63"/>
      <c r="O1288" s="63"/>
      <c r="P1288" s="63"/>
      <c r="Q1288" s="63"/>
      <c r="R1288" s="63"/>
      <c r="S1288" s="63"/>
      <c r="T1288" s="63"/>
      <c r="U1288" s="63"/>
      <c r="V1288" s="63"/>
      <c r="W1288" s="63"/>
      <c r="X1288" s="63"/>
      <c r="Y1288" s="63"/>
      <c r="Z1288" s="63"/>
      <c r="AA1288" s="72"/>
      <c r="AB1288" s="72"/>
      <c r="AC1288" s="72"/>
      <c r="AD1288" s="72"/>
      <c r="AE1288" s="72"/>
      <c r="AF1288" s="72"/>
      <c r="AG1288" s="72"/>
      <c r="AH1288" s="72"/>
      <c r="AI1288" s="72"/>
      <c r="AJ1288" s="72"/>
      <c r="AK1288" s="72"/>
      <c r="AL1288" s="72"/>
      <c r="AM1288" s="72"/>
      <c r="AN1288" s="72"/>
    </row>
    <row r="1289" spans="1:40" ht="13">
      <c r="A1289" s="79"/>
      <c r="B1289" s="79"/>
      <c r="C1289" s="63"/>
      <c r="D1289" s="63"/>
      <c r="E1289" s="63"/>
      <c r="F1289" s="63"/>
      <c r="G1289" s="84"/>
      <c r="H1289" s="63"/>
      <c r="J1289" s="63"/>
      <c r="K1289" s="63"/>
      <c r="L1289" s="63"/>
      <c r="M1289" s="63"/>
      <c r="N1289" s="63"/>
      <c r="O1289" s="63"/>
      <c r="P1289" s="63"/>
      <c r="Q1289" s="63"/>
      <c r="R1289" s="63"/>
      <c r="S1289" s="63"/>
      <c r="T1289" s="63"/>
      <c r="U1289" s="63"/>
      <c r="V1289" s="63"/>
      <c r="W1289" s="63"/>
      <c r="X1289" s="63"/>
      <c r="Y1289" s="63"/>
      <c r="Z1289" s="63"/>
      <c r="AA1289" s="72"/>
      <c r="AB1289" s="72"/>
      <c r="AC1289" s="72"/>
      <c r="AD1289" s="72"/>
      <c r="AE1289" s="72"/>
      <c r="AF1289" s="72"/>
      <c r="AG1289" s="72"/>
      <c r="AH1289" s="72"/>
      <c r="AI1289" s="72"/>
      <c r="AJ1289" s="72"/>
      <c r="AK1289" s="72"/>
      <c r="AL1289" s="72"/>
      <c r="AM1289" s="72"/>
      <c r="AN1289" s="72"/>
    </row>
    <row r="1290" spans="1:40" ht="13">
      <c r="A1290" s="79"/>
      <c r="B1290" s="79"/>
      <c r="C1290" s="63"/>
      <c r="D1290" s="63"/>
      <c r="E1290" s="63"/>
      <c r="F1290" s="63"/>
      <c r="G1290" s="84"/>
      <c r="H1290" s="63"/>
      <c r="J1290" s="63"/>
      <c r="K1290" s="63"/>
      <c r="L1290" s="63"/>
      <c r="M1290" s="63"/>
      <c r="N1290" s="63"/>
      <c r="O1290" s="63"/>
      <c r="P1290" s="63"/>
      <c r="Q1290" s="63"/>
      <c r="R1290" s="63"/>
      <c r="S1290" s="63"/>
      <c r="T1290" s="63"/>
      <c r="U1290" s="63"/>
      <c r="V1290" s="63"/>
      <c r="W1290" s="63"/>
      <c r="X1290" s="63"/>
      <c r="Y1290" s="63"/>
      <c r="Z1290" s="63"/>
      <c r="AA1290" s="72"/>
      <c r="AB1290" s="72"/>
      <c r="AC1290" s="72"/>
      <c r="AD1290" s="72"/>
      <c r="AE1290" s="72"/>
      <c r="AF1290" s="72"/>
      <c r="AG1290" s="72"/>
      <c r="AH1290" s="72"/>
      <c r="AI1290" s="72"/>
      <c r="AJ1290" s="72"/>
      <c r="AK1290" s="72"/>
      <c r="AL1290" s="72"/>
      <c r="AM1290" s="72"/>
      <c r="AN1290" s="72"/>
    </row>
    <row r="1291" spans="1:40" ht="13">
      <c r="A1291" s="79"/>
      <c r="B1291" s="79"/>
      <c r="C1291" s="63"/>
      <c r="D1291" s="63"/>
      <c r="E1291" s="63"/>
      <c r="F1291" s="63"/>
      <c r="G1291" s="84"/>
      <c r="H1291" s="63"/>
      <c r="J1291" s="63"/>
      <c r="K1291" s="63"/>
      <c r="L1291" s="63"/>
      <c r="M1291" s="63"/>
      <c r="N1291" s="63"/>
      <c r="O1291" s="63"/>
      <c r="P1291" s="63"/>
      <c r="Q1291" s="63"/>
      <c r="R1291" s="63"/>
      <c r="S1291" s="63"/>
      <c r="T1291" s="63"/>
      <c r="U1291" s="63"/>
      <c r="V1291" s="63"/>
      <c r="W1291" s="63"/>
      <c r="X1291" s="63"/>
      <c r="Y1291" s="63"/>
      <c r="Z1291" s="63"/>
      <c r="AA1291" s="72"/>
      <c r="AB1291" s="72"/>
      <c r="AC1291" s="72"/>
      <c r="AD1291" s="72"/>
      <c r="AE1291" s="72"/>
      <c r="AF1291" s="72"/>
      <c r="AG1291" s="72"/>
      <c r="AH1291" s="72"/>
      <c r="AI1291" s="72"/>
      <c r="AJ1291" s="72"/>
      <c r="AK1291" s="72"/>
      <c r="AL1291" s="72"/>
      <c r="AM1291" s="72"/>
      <c r="AN1291" s="72"/>
    </row>
    <row r="1292" spans="1:40" ht="13">
      <c r="A1292" s="79"/>
      <c r="B1292" s="79"/>
      <c r="C1292" s="63"/>
      <c r="D1292" s="63"/>
      <c r="E1292" s="63"/>
      <c r="F1292" s="63"/>
      <c r="G1292" s="84"/>
      <c r="H1292" s="63"/>
      <c r="J1292" s="63"/>
      <c r="K1292" s="63"/>
      <c r="L1292" s="63"/>
      <c r="M1292" s="63"/>
      <c r="N1292" s="63"/>
      <c r="O1292" s="63"/>
      <c r="P1292" s="63"/>
      <c r="Q1292" s="63"/>
      <c r="R1292" s="63"/>
      <c r="S1292" s="63"/>
      <c r="T1292" s="63"/>
      <c r="U1292" s="63"/>
      <c r="V1292" s="63"/>
      <c r="W1292" s="63"/>
      <c r="X1292" s="63"/>
      <c r="Y1292" s="63"/>
      <c r="Z1292" s="63"/>
      <c r="AA1292" s="72"/>
      <c r="AB1292" s="72"/>
      <c r="AC1292" s="72"/>
      <c r="AD1292" s="72"/>
      <c r="AE1292" s="72"/>
      <c r="AF1292" s="72"/>
      <c r="AG1292" s="72"/>
      <c r="AH1292" s="72"/>
      <c r="AI1292" s="72"/>
      <c r="AJ1292" s="72"/>
      <c r="AK1292" s="72"/>
      <c r="AL1292" s="72"/>
      <c r="AM1292" s="72"/>
      <c r="AN1292" s="72"/>
    </row>
    <row r="1293" spans="1:40" ht="13">
      <c r="A1293" s="79"/>
      <c r="B1293" s="79"/>
      <c r="C1293" s="63"/>
      <c r="D1293" s="63"/>
      <c r="E1293" s="63"/>
      <c r="F1293" s="63"/>
      <c r="G1293" s="84"/>
      <c r="H1293" s="63"/>
      <c r="J1293" s="63"/>
      <c r="K1293" s="63"/>
      <c r="L1293" s="63"/>
      <c r="M1293" s="63"/>
      <c r="N1293" s="63"/>
      <c r="O1293" s="63"/>
      <c r="P1293" s="63"/>
      <c r="Q1293" s="63"/>
      <c r="R1293" s="63"/>
      <c r="S1293" s="63"/>
      <c r="T1293" s="63"/>
      <c r="U1293" s="63"/>
      <c r="V1293" s="63"/>
      <c r="W1293" s="63"/>
      <c r="X1293" s="63"/>
      <c r="Y1293" s="63"/>
      <c r="Z1293" s="63"/>
      <c r="AA1293" s="72"/>
      <c r="AB1293" s="72"/>
      <c r="AC1293" s="72"/>
      <c r="AD1293" s="72"/>
      <c r="AE1293" s="72"/>
      <c r="AF1293" s="72"/>
      <c r="AG1293" s="72"/>
      <c r="AH1293" s="72"/>
      <c r="AI1293" s="72"/>
      <c r="AJ1293" s="72"/>
      <c r="AK1293" s="72"/>
      <c r="AL1293" s="72"/>
      <c r="AM1293" s="72"/>
      <c r="AN1293" s="72"/>
    </row>
    <row r="1294" spans="1:40" ht="13">
      <c r="A1294" s="79"/>
      <c r="B1294" s="79"/>
      <c r="C1294" s="63"/>
      <c r="D1294" s="63"/>
      <c r="E1294" s="63"/>
      <c r="F1294" s="63"/>
      <c r="G1294" s="84"/>
      <c r="H1294" s="63"/>
      <c r="J1294" s="63"/>
      <c r="K1294" s="63"/>
      <c r="L1294" s="63"/>
      <c r="M1294" s="63"/>
      <c r="N1294" s="63"/>
      <c r="O1294" s="63"/>
      <c r="P1294" s="63"/>
      <c r="Q1294" s="63"/>
      <c r="R1294" s="63"/>
      <c r="S1294" s="63"/>
      <c r="T1294" s="63"/>
      <c r="U1294" s="63"/>
      <c r="V1294" s="63"/>
      <c r="W1294" s="63"/>
      <c r="X1294" s="63"/>
      <c r="Y1294" s="63"/>
      <c r="Z1294" s="63"/>
      <c r="AA1294" s="72"/>
      <c r="AB1294" s="72"/>
      <c r="AC1294" s="72"/>
      <c r="AD1294" s="72"/>
      <c r="AE1294" s="72"/>
      <c r="AF1294" s="72"/>
      <c r="AG1294" s="72"/>
      <c r="AH1294" s="72"/>
      <c r="AI1294" s="72"/>
      <c r="AJ1294" s="72"/>
      <c r="AK1294" s="72"/>
      <c r="AL1294" s="72"/>
      <c r="AM1294" s="72"/>
      <c r="AN1294" s="72"/>
    </row>
    <row r="1295" spans="1:40" ht="13">
      <c r="A1295" s="79"/>
      <c r="B1295" s="79"/>
      <c r="C1295" s="63"/>
      <c r="D1295" s="63"/>
      <c r="E1295" s="63"/>
      <c r="F1295" s="63"/>
      <c r="G1295" s="84"/>
      <c r="H1295" s="63"/>
      <c r="J1295" s="63"/>
      <c r="K1295" s="63"/>
      <c r="L1295" s="63"/>
      <c r="M1295" s="63"/>
      <c r="N1295" s="63"/>
      <c r="O1295" s="63"/>
      <c r="P1295" s="63"/>
      <c r="Q1295" s="63"/>
      <c r="R1295" s="63"/>
      <c r="S1295" s="63"/>
      <c r="T1295" s="63"/>
      <c r="U1295" s="63"/>
      <c r="V1295" s="63"/>
      <c r="W1295" s="63"/>
      <c r="X1295" s="63"/>
      <c r="Y1295" s="63"/>
      <c r="Z1295" s="63"/>
      <c r="AA1295" s="72"/>
      <c r="AB1295" s="72"/>
      <c r="AC1295" s="72"/>
      <c r="AD1295" s="72"/>
      <c r="AE1295" s="72"/>
      <c r="AF1295" s="72"/>
      <c r="AG1295" s="72"/>
      <c r="AH1295" s="72"/>
      <c r="AI1295" s="72"/>
      <c r="AJ1295" s="72"/>
      <c r="AK1295" s="72"/>
      <c r="AL1295" s="72"/>
      <c r="AM1295" s="72"/>
      <c r="AN1295" s="72"/>
    </row>
    <row r="1296" spans="1:40" ht="13">
      <c r="A1296" s="79"/>
      <c r="B1296" s="79"/>
      <c r="C1296" s="63"/>
      <c r="D1296" s="63"/>
      <c r="E1296" s="63"/>
      <c r="F1296" s="63"/>
      <c r="G1296" s="84"/>
      <c r="H1296" s="63"/>
      <c r="J1296" s="63"/>
      <c r="K1296" s="63"/>
      <c r="L1296" s="63"/>
      <c r="M1296" s="63"/>
      <c r="N1296" s="63"/>
      <c r="O1296" s="63"/>
      <c r="P1296" s="63"/>
      <c r="Q1296" s="63"/>
      <c r="R1296" s="63"/>
      <c r="S1296" s="63"/>
      <c r="T1296" s="63"/>
      <c r="U1296" s="63"/>
      <c r="V1296" s="63"/>
      <c r="W1296" s="63"/>
      <c r="X1296" s="63"/>
      <c r="Y1296" s="63"/>
      <c r="Z1296" s="63"/>
      <c r="AA1296" s="72"/>
      <c r="AB1296" s="72"/>
      <c r="AC1296" s="72"/>
      <c r="AD1296" s="72"/>
      <c r="AE1296" s="72"/>
      <c r="AF1296" s="72"/>
      <c r="AG1296" s="72"/>
      <c r="AH1296" s="72"/>
      <c r="AI1296" s="72"/>
      <c r="AJ1296" s="72"/>
      <c r="AK1296" s="72"/>
      <c r="AL1296" s="72"/>
      <c r="AM1296" s="72"/>
      <c r="AN1296" s="72"/>
    </row>
    <row r="1297" spans="1:40" ht="13">
      <c r="A1297" s="79"/>
      <c r="B1297" s="79"/>
      <c r="C1297" s="63"/>
      <c r="D1297" s="63"/>
      <c r="E1297" s="63"/>
      <c r="F1297" s="63"/>
      <c r="G1297" s="84"/>
      <c r="H1297" s="63"/>
      <c r="J1297" s="63"/>
      <c r="K1297" s="63"/>
      <c r="L1297" s="63"/>
      <c r="M1297" s="63"/>
      <c r="N1297" s="63"/>
      <c r="O1297" s="63"/>
      <c r="P1297" s="63"/>
      <c r="Q1297" s="63"/>
      <c r="R1297" s="63"/>
      <c r="S1297" s="63"/>
      <c r="T1297" s="63"/>
      <c r="U1297" s="63"/>
      <c r="V1297" s="63"/>
      <c r="W1297" s="63"/>
      <c r="X1297" s="63"/>
      <c r="Y1297" s="63"/>
      <c r="Z1297" s="63"/>
      <c r="AA1297" s="72"/>
      <c r="AB1297" s="72"/>
      <c r="AC1297" s="72"/>
      <c r="AD1297" s="72"/>
      <c r="AE1297" s="72"/>
      <c r="AF1297" s="72"/>
      <c r="AG1297" s="72"/>
      <c r="AH1297" s="72"/>
      <c r="AI1297" s="72"/>
      <c r="AJ1297" s="72"/>
      <c r="AK1297" s="72"/>
      <c r="AL1297" s="72"/>
      <c r="AM1297" s="72"/>
      <c r="AN1297" s="72"/>
    </row>
    <row r="1298" spans="1:40" ht="13">
      <c r="A1298" s="79"/>
      <c r="B1298" s="79"/>
      <c r="C1298" s="63"/>
      <c r="D1298" s="63"/>
      <c r="E1298" s="63"/>
      <c r="F1298" s="63"/>
      <c r="G1298" s="84"/>
      <c r="H1298" s="63"/>
      <c r="J1298" s="63"/>
      <c r="K1298" s="63"/>
      <c r="L1298" s="63"/>
      <c r="M1298" s="63"/>
      <c r="N1298" s="63"/>
      <c r="O1298" s="63"/>
      <c r="P1298" s="63"/>
      <c r="Q1298" s="63"/>
      <c r="R1298" s="63"/>
      <c r="S1298" s="63"/>
      <c r="T1298" s="63"/>
      <c r="U1298" s="63"/>
      <c r="V1298" s="63"/>
      <c r="W1298" s="63"/>
      <c r="X1298" s="63"/>
      <c r="Y1298" s="63"/>
      <c r="Z1298" s="63"/>
      <c r="AA1298" s="72"/>
      <c r="AB1298" s="72"/>
      <c r="AC1298" s="72"/>
      <c r="AD1298" s="72"/>
      <c r="AE1298" s="72"/>
      <c r="AF1298" s="72"/>
      <c r="AG1298" s="72"/>
      <c r="AH1298" s="72"/>
      <c r="AI1298" s="72"/>
      <c r="AJ1298" s="72"/>
      <c r="AK1298" s="72"/>
      <c r="AL1298" s="72"/>
      <c r="AM1298" s="72"/>
      <c r="AN1298" s="72"/>
    </row>
    <row r="1299" spans="1:40" ht="13">
      <c r="A1299" s="79"/>
      <c r="B1299" s="79"/>
      <c r="C1299" s="63"/>
      <c r="D1299" s="63"/>
      <c r="E1299" s="63"/>
      <c r="F1299" s="63"/>
      <c r="G1299" s="84"/>
      <c r="H1299" s="63"/>
      <c r="J1299" s="63"/>
      <c r="K1299" s="63"/>
      <c r="L1299" s="63"/>
      <c r="M1299" s="63"/>
      <c r="N1299" s="63"/>
      <c r="O1299" s="63"/>
      <c r="P1299" s="63"/>
      <c r="Q1299" s="63"/>
      <c r="R1299" s="63"/>
      <c r="S1299" s="63"/>
      <c r="T1299" s="63"/>
      <c r="U1299" s="63"/>
      <c r="V1299" s="63"/>
      <c r="W1299" s="63"/>
      <c r="X1299" s="63"/>
      <c r="Y1299" s="63"/>
      <c r="Z1299" s="63"/>
      <c r="AA1299" s="72"/>
      <c r="AB1299" s="72"/>
      <c r="AC1299" s="72"/>
      <c r="AD1299" s="72"/>
      <c r="AE1299" s="72"/>
      <c r="AF1299" s="72"/>
      <c r="AG1299" s="72"/>
      <c r="AH1299" s="72"/>
      <c r="AI1299" s="72"/>
      <c r="AJ1299" s="72"/>
      <c r="AK1299" s="72"/>
      <c r="AL1299" s="72"/>
      <c r="AM1299" s="72"/>
      <c r="AN1299" s="72"/>
    </row>
    <row r="1300" spans="1:40" ht="13">
      <c r="A1300" s="79"/>
      <c r="B1300" s="79"/>
      <c r="C1300" s="63"/>
      <c r="D1300" s="63"/>
      <c r="E1300" s="63"/>
      <c r="F1300" s="63"/>
      <c r="G1300" s="84"/>
      <c r="H1300" s="63"/>
      <c r="J1300" s="63"/>
      <c r="K1300" s="63"/>
      <c r="L1300" s="63"/>
      <c r="M1300" s="63"/>
      <c r="N1300" s="63"/>
      <c r="O1300" s="63"/>
      <c r="P1300" s="63"/>
      <c r="Q1300" s="63"/>
      <c r="R1300" s="63"/>
      <c r="S1300" s="63"/>
      <c r="T1300" s="63"/>
      <c r="U1300" s="63"/>
      <c r="V1300" s="63"/>
      <c r="W1300" s="63"/>
      <c r="X1300" s="63"/>
      <c r="Y1300" s="63"/>
      <c r="Z1300" s="63"/>
      <c r="AA1300" s="72"/>
      <c r="AB1300" s="72"/>
      <c r="AC1300" s="72"/>
      <c r="AD1300" s="72"/>
      <c r="AE1300" s="72"/>
      <c r="AF1300" s="72"/>
      <c r="AG1300" s="72"/>
      <c r="AH1300" s="72"/>
      <c r="AI1300" s="72"/>
      <c r="AJ1300" s="72"/>
      <c r="AK1300" s="72"/>
      <c r="AL1300" s="72"/>
      <c r="AM1300" s="72"/>
      <c r="AN1300" s="72"/>
    </row>
    <row r="1301" spans="1:40" ht="13">
      <c r="A1301" s="79"/>
      <c r="B1301" s="79"/>
      <c r="C1301" s="63"/>
      <c r="D1301" s="63"/>
      <c r="E1301" s="63"/>
      <c r="F1301" s="63"/>
      <c r="G1301" s="84"/>
      <c r="H1301" s="63"/>
      <c r="J1301" s="63"/>
      <c r="K1301" s="63"/>
      <c r="L1301" s="63"/>
      <c r="M1301" s="63"/>
      <c r="N1301" s="63"/>
      <c r="O1301" s="63"/>
      <c r="P1301" s="63"/>
      <c r="Q1301" s="63"/>
      <c r="R1301" s="63"/>
      <c r="S1301" s="63"/>
      <c r="T1301" s="63"/>
      <c r="U1301" s="63"/>
      <c r="V1301" s="63"/>
      <c r="W1301" s="63"/>
      <c r="X1301" s="63"/>
      <c r="Y1301" s="63"/>
      <c r="Z1301" s="63"/>
      <c r="AA1301" s="72"/>
      <c r="AB1301" s="72"/>
      <c r="AC1301" s="72"/>
      <c r="AD1301" s="72"/>
      <c r="AE1301" s="72"/>
      <c r="AF1301" s="72"/>
      <c r="AG1301" s="72"/>
      <c r="AH1301" s="72"/>
      <c r="AI1301" s="72"/>
      <c r="AJ1301" s="72"/>
      <c r="AK1301" s="72"/>
      <c r="AL1301" s="72"/>
      <c r="AM1301" s="72"/>
      <c r="AN1301" s="72"/>
    </row>
    <row r="1302" spans="1:40" ht="13">
      <c r="A1302" s="79"/>
      <c r="B1302" s="79"/>
      <c r="C1302" s="63"/>
      <c r="D1302" s="63"/>
      <c r="E1302" s="63"/>
      <c r="F1302" s="63"/>
      <c r="G1302" s="84"/>
      <c r="H1302" s="63"/>
      <c r="J1302" s="63"/>
      <c r="K1302" s="63"/>
      <c r="L1302" s="63"/>
      <c r="M1302" s="63"/>
      <c r="N1302" s="63"/>
      <c r="O1302" s="63"/>
      <c r="P1302" s="63"/>
      <c r="Q1302" s="63"/>
      <c r="R1302" s="63"/>
      <c r="S1302" s="63"/>
      <c r="T1302" s="63"/>
      <c r="U1302" s="63"/>
      <c r="V1302" s="63"/>
      <c r="W1302" s="63"/>
      <c r="X1302" s="63"/>
      <c r="Y1302" s="63"/>
      <c r="Z1302" s="63"/>
      <c r="AA1302" s="72"/>
      <c r="AB1302" s="72"/>
      <c r="AC1302" s="72"/>
      <c r="AD1302" s="72"/>
      <c r="AE1302" s="72"/>
      <c r="AF1302" s="72"/>
      <c r="AG1302" s="72"/>
      <c r="AH1302" s="72"/>
      <c r="AI1302" s="72"/>
      <c r="AJ1302" s="72"/>
      <c r="AK1302" s="72"/>
      <c r="AL1302" s="72"/>
      <c r="AM1302" s="72"/>
      <c r="AN1302" s="72"/>
    </row>
    <row r="1303" spans="1:40" ht="13">
      <c r="A1303" s="79"/>
      <c r="B1303" s="79"/>
      <c r="C1303" s="63"/>
      <c r="D1303" s="63"/>
      <c r="E1303" s="63"/>
      <c r="F1303" s="63"/>
      <c r="G1303" s="84"/>
      <c r="H1303" s="63"/>
      <c r="J1303" s="63"/>
      <c r="K1303" s="63"/>
      <c r="L1303" s="63"/>
      <c r="M1303" s="63"/>
      <c r="N1303" s="63"/>
      <c r="O1303" s="63"/>
      <c r="P1303" s="63"/>
      <c r="Q1303" s="63"/>
      <c r="R1303" s="63"/>
      <c r="S1303" s="63"/>
      <c r="T1303" s="63"/>
      <c r="U1303" s="63"/>
      <c r="V1303" s="63"/>
      <c r="W1303" s="63"/>
      <c r="X1303" s="63"/>
      <c r="Y1303" s="63"/>
      <c r="Z1303" s="63"/>
      <c r="AA1303" s="72"/>
      <c r="AB1303" s="72"/>
      <c r="AC1303" s="72"/>
      <c r="AD1303" s="72"/>
      <c r="AE1303" s="72"/>
      <c r="AF1303" s="72"/>
      <c r="AG1303" s="72"/>
      <c r="AH1303" s="72"/>
      <c r="AI1303" s="72"/>
      <c r="AJ1303" s="72"/>
      <c r="AK1303" s="72"/>
      <c r="AL1303" s="72"/>
      <c r="AM1303" s="72"/>
      <c r="AN1303" s="72"/>
    </row>
    <row r="1304" spans="1:40" ht="13">
      <c r="A1304" s="79"/>
      <c r="B1304" s="79"/>
      <c r="C1304" s="63"/>
      <c r="D1304" s="63"/>
      <c r="E1304" s="63"/>
      <c r="F1304" s="63"/>
      <c r="G1304" s="84"/>
      <c r="H1304" s="63"/>
      <c r="J1304" s="63"/>
      <c r="K1304" s="63"/>
      <c r="L1304" s="63"/>
      <c r="M1304" s="63"/>
      <c r="N1304" s="63"/>
      <c r="O1304" s="63"/>
      <c r="P1304" s="63"/>
      <c r="Q1304" s="63"/>
      <c r="R1304" s="63"/>
      <c r="S1304" s="63"/>
      <c r="T1304" s="63"/>
      <c r="U1304" s="63"/>
      <c r="V1304" s="63"/>
      <c r="W1304" s="63"/>
      <c r="X1304" s="63"/>
      <c r="Y1304" s="63"/>
      <c r="Z1304" s="63"/>
      <c r="AA1304" s="72"/>
      <c r="AB1304" s="72"/>
      <c r="AC1304" s="72"/>
      <c r="AD1304" s="72"/>
      <c r="AE1304" s="72"/>
      <c r="AF1304" s="72"/>
      <c r="AG1304" s="72"/>
      <c r="AH1304" s="72"/>
      <c r="AI1304" s="72"/>
      <c r="AJ1304" s="72"/>
      <c r="AK1304" s="72"/>
      <c r="AL1304" s="72"/>
      <c r="AM1304" s="72"/>
      <c r="AN1304" s="72"/>
    </row>
    <row r="1305" spans="1:40" ht="13">
      <c r="A1305" s="79"/>
      <c r="B1305" s="79"/>
      <c r="C1305" s="63"/>
      <c r="D1305" s="63"/>
      <c r="E1305" s="63"/>
      <c r="F1305" s="63"/>
      <c r="G1305" s="84"/>
      <c r="H1305" s="63"/>
      <c r="J1305" s="63"/>
      <c r="K1305" s="63"/>
      <c r="L1305" s="63"/>
      <c r="M1305" s="63"/>
      <c r="N1305" s="63"/>
      <c r="O1305" s="63"/>
      <c r="P1305" s="63"/>
      <c r="Q1305" s="63"/>
      <c r="R1305" s="63"/>
      <c r="S1305" s="63"/>
      <c r="T1305" s="63"/>
      <c r="U1305" s="63"/>
      <c r="V1305" s="63"/>
      <c r="W1305" s="63"/>
      <c r="X1305" s="63"/>
      <c r="Y1305" s="63"/>
      <c r="Z1305" s="63"/>
      <c r="AA1305" s="72"/>
      <c r="AB1305" s="72"/>
      <c r="AC1305" s="72"/>
      <c r="AD1305" s="72"/>
      <c r="AE1305" s="72"/>
      <c r="AF1305" s="72"/>
      <c r="AG1305" s="72"/>
      <c r="AH1305" s="72"/>
      <c r="AI1305" s="72"/>
      <c r="AJ1305" s="72"/>
      <c r="AK1305" s="72"/>
      <c r="AL1305" s="72"/>
      <c r="AM1305" s="72"/>
      <c r="AN1305" s="72"/>
    </row>
    <row r="1306" spans="1:40" ht="13">
      <c r="A1306" s="79"/>
      <c r="B1306" s="79"/>
      <c r="C1306" s="63"/>
      <c r="D1306" s="63"/>
      <c r="E1306" s="63"/>
      <c r="F1306" s="63"/>
      <c r="G1306" s="84"/>
      <c r="H1306" s="63"/>
      <c r="J1306" s="63"/>
      <c r="K1306" s="63"/>
      <c r="L1306" s="63"/>
      <c r="M1306" s="63"/>
      <c r="N1306" s="63"/>
      <c r="O1306" s="63"/>
      <c r="P1306" s="63"/>
      <c r="Q1306" s="63"/>
      <c r="R1306" s="63"/>
      <c r="S1306" s="63"/>
      <c r="T1306" s="63"/>
      <c r="U1306" s="63"/>
      <c r="V1306" s="63"/>
      <c r="W1306" s="63"/>
      <c r="X1306" s="63"/>
      <c r="Y1306" s="63"/>
      <c r="Z1306" s="63"/>
      <c r="AA1306" s="72"/>
      <c r="AB1306" s="72"/>
      <c r="AC1306" s="72"/>
      <c r="AD1306" s="72"/>
      <c r="AE1306" s="72"/>
      <c r="AF1306" s="72"/>
      <c r="AG1306" s="72"/>
      <c r="AH1306" s="72"/>
      <c r="AI1306" s="72"/>
      <c r="AJ1306" s="72"/>
      <c r="AK1306" s="72"/>
      <c r="AL1306" s="72"/>
      <c r="AM1306" s="72"/>
      <c r="AN1306" s="72"/>
    </row>
    <row r="1307" spans="1:40" ht="13">
      <c r="A1307" s="79"/>
      <c r="B1307" s="79"/>
      <c r="C1307" s="63"/>
      <c r="D1307" s="63"/>
      <c r="E1307" s="63"/>
      <c r="F1307" s="63"/>
      <c r="G1307" s="84"/>
      <c r="H1307" s="63"/>
      <c r="J1307" s="63"/>
      <c r="K1307" s="63"/>
      <c r="L1307" s="63"/>
      <c r="M1307" s="63"/>
      <c r="N1307" s="63"/>
      <c r="O1307" s="63"/>
      <c r="P1307" s="63"/>
      <c r="Q1307" s="63"/>
      <c r="R1307" s="63"/>
      <c r="S1307" s="63"/>
      <c r="T1307" s="63"/>
      <c r="U1307" s="63"/>
      <c r="V1307" s="63"/>
      <c r="W1307" s="63"/>
      <c r="X1307" s="63"/>
      <c r="Y1307" s="63"/>
      <c r="Z1307" s="63"/>
      <c r="AA1307" s="72"/>
      <c r="AB1307" s="72"/>
      <c r="AC1307" s="72"/>
      <c r="AD1307" s="72"/>
      <c r="AE1307" s="72"/>
      <c r="AF1307" s="72"/>
      <c r="AG1307" s="72"/>
      <c r="AH1307" s="72"/>
      <c r="AI1307" s="72"/>
      <c r="AJ1307" s="72"/>
      <c r="AK1307" s="72"/>
      <c r="AL1307" s="72"/>
      <c r="AM1307" s="72"/>
      <c r="AN1307" s="72"/>
    </row>
    <row r="1308" spans="1:40" ht="13">
      <c r="A1308" s="79"/>
      <c r="B1308" s="79"/>
      <c r="C1308" s="63"/>
      <c r="D1308" s="63"/>
      <c r="E1308" s="63"/>
      <c r="F1308" s="63"/>
      <c r="G1308" s="84"/>
      <c r="H1308" s="63"/>
      <c r="J1308" s="63"/>
      <c r="K1308" s="63"/>
      <c r="L1308" s="63"/>
      <c r="M1308" s="63"/>
      <c r="N1308" s="63"/>
      <c r="O1308" s="63"/>
      <c r="P1308" s="63"/>
      <c r="Q1308" s="63"/>
      <c r="R1308" s="63"/>
      <c r="S1308" s="63"/>
      <c r="T1308" s="63"/>
      <c r="U1308" s="63"/>
      <c r="V1308" s="63"/>
      <c r="W1308" s="63"/>
      <c r="X1308" s="63"/>
      <c r="Y1308" s="63"/>
      <c r="Z1308" s="63"/>
      <c r="AA1308" s="72"/>
      <c r="AB1308" s="72"/>
      <c r="AC1308" s="72"/>
      <c r="AD1308" s="72"/>
      <c r="AE1308" s="72"/>
      <c r="AF1308" s="72"/>
      <c r="AG1308" s="72"/>
      <c r="AH1308" s="72"/>
      <c r="AI1308" s="72"/>
      <c r="AJ1308" s="72"/>
      <c r="AK1308" s="72"/>
      <c r="AL1308" s="72"/>
      <c r="AM1308" s="72"/>
      <c r="AN1308" s="72"/>
    </row>
    <row r="1309" spans="1:40" ht="13">
      <c r="A1309" s="79"/>
      <c r="B1309" s="79"/>
      <c r="C1309" s="63"/>
      <c r="D1309" s="63"/>
      <c r="E1309" s="63"/>
      <c r="F1309" s="63"/>
      <c r="G1309" s="84"/>
      <c r="H1309" s="63"/>
      <c r="J1309" s="63"/>
      <c r="K1309" s="63"/>
      <c r="L1309" s="63"/>
      <c r="M1309" s="63"/>
      <c r="N1309" s="63"/>
      <c r="O1309" s="63"/>
      <c r="P1309" s="63"/>
      <c r="Q1309" s="63"/>
      <c r="R1309" s="63"/>
      <c r="S1309" s="63"/>
      <c r="T1309" s="63"/>
      <c r="U1309" s="63"/>
      <c r="V1309" s="63"/>
      <c r="W1309" s="63"/>
      <c r="X1309" s="63"/>
      <c r="Y1309" s="63"/>
      <c r="Z1309" s="63"/>
      <c r="AA1309" s="72"/>
      <c r="AB1309" s="72"/>
      <c r="AC1309" s="72"/>
      <c r="AD1309" s="72"/>
      <c r="AE1309" s="72"/>
      <c r="AF1309" s="72"/>
      <c r="AG1309" s="72"/>
      <c r="AH1309" s="72"/>
      <c r="AI1309" s="72"/>
      <c r="AJ1309" s="72"/>
      <c r="AK1309" s="72"/>
      <c r="AL1309" s="72"/>
      <c r="AM1309" s="72"/>
      <c r="AN1309" s="72"/>
    </row>
    <row r="1310" spans="1:40" ht="13">
      <c r="A1310" s="79"/>
      <c r="B1310" s="79"/>
      <c r="C1310" s="63"/>
      <c r="D1310" s="63"/>
      <c r="E1310" s="63"/>
      <c r="F1310" s="63"/>
      <c r="G1310" s="84"/>
      <c r="H1310" s="63"/>
      <c r="J1310" s="63"/>
      <c r="K1310" s="63"/>
      <c r="L1310" s="63"/>
      <c r="M1310" s="63"/>
      <c r="N1310" s="63"/>
      <c r="O1310" s="63"/>
      <c r="P1310" s="63"/>
      <c r="Q1310" s="63"/>
      <c r="R1310" s="63"/>
      <c r="S1310" s="63"/>
      <c r="T1310" s="63"/>
      <c r="U1310" s="63"/>
      <c r="V1310" s="63"/>
      <c r="W1310" s="63"/>
      <c r="X1310" s="63"/>
      <c r="Y1310" s="63"/>
      <c r="Z1310" s="63"/>
      <c r="AA1310" s="72"/>
      <c r="AB1310" s="72"/>
      <c r="AC1310" s="72"/>
      <c r="AD1310" s="72"/>
      <c r="AE1310" s="72"/>
      <c r="AF1310" s="72"/>
      <c r="AG1310" s="72"/>
      <c r="AH1310" s="72"/>
      <c r="AI1310" s="72"/>
      <c r="AJ1310" s="72"/>
      <c r="AK1310" s="72"/>
      <c r="AL1310" s="72"/>
      <c r="AM1310" s="72"/>
      <c r="AN1310" s="72"/>
    </row>
    <row r="1311" spans="1:40" ht="13">
      <c r="A1311" s="79"/>
      <c r="B1311" s="79"/>
      <c r="C1311" s="63"/>
      <c r="D1311" s="63"/>
      <c r="E1311" s="63"/>
      <c r="F1311" s="63"/>
      <c r="G1311" s="84"/>
      <c r="H1311" s="63"/>
      <c r="J1311" s="63"/>
      <c r="K1311" s="63"/>
      <c r="L1311" s="63"/>
      <c r="M1311" s="63"/>
      <c r="N1311" s="63"/>
      <c r="O1311" s="63"/>
      <c r="P1311" s="63"/>
      <c r="Q1311" s="63"/>
      <c r="R1311" s="63"/>
      <c r="S1311" s="63"/>
      <c r="T1311" s="63"/>
      <c r="U1311" s="63"/>
      <c r="V1311" s="63"/>
      <c r="W1311" s="63"/>
      <c r="X1311" s="63"/>
      <c r="Y1311" s="63"/>
      <c r="Z1311" s="63"/>
      <c r="AA1311" s="72"/>
      <c r="AB1311" s="72"/>
      <c r="AC1311" s="72"/>
      <c r="AD1311" s="72"/>
      <c r="AE1311" s="72"/>
      <c r="AF1311" s="72"/>
      <c r="AG1311" s="72"/>
      <c r="AH1311" s="72"/>
      <c r="AI1311" s="72"/>
      <c r="AJ1311" s="72"/>
      <c r="AK1311" s="72"/>
      <c r="AL1311" s="72"/>
      <c r="AM1311" s="72"/>
      <c r="AN1311" s="72"/>
    </row>
    <row r="1312" spans="1:40" ht="13">
      <c r="A1312" s="79"/>
      <c r="B1312" s="79"/>
      <c r="C1312" s="63"/>
      <c r="D1312" s="63"/>
      <c r="E1312" s="63"/>
      <c r="F1312" s="63"/>
      <c r="G1312" s="84"/>
      <c r="H1312" s="63"/>
      <c r="J1312" s="63"/>
      <c r="K1312" s="63"/>
      <c r="L1312" s="63"/>
      <c r="M1312" s="63"/>
      <c r="N1312" s="63"/>
      <c r="O1312" s="63"/>
      <c r="P1312" s="63"/>
      <c r="Q1312" s="63"/>
      <c r="R1312" s="63"/>
      <c r="S1312" s="63"/>
      <c r="T1312" s="63"/>
      <c r="U1312" s="63"/>
      <c r="V1312" s="63"/>
      <c r="W1312" s="63"/>
      <c r="X1312" s="63"/>
      <c r="Y1312" s="63"/>
      <c r="Z1312" s="63"/>
      <c r="AA1312" s="72"/>
      <c r="AB1312" s="72"/>
      <c r="AC1312" s="72"/>
      <c r="AD1312" s="72"/>
      <c r="AE1312" s="72"/>
      <c r="AF1312" s="72"/>
      <c r="AG1312" s="72"/>
      <c r="AH1312" s="72"/>
      <c r="AI1312" s="72"/>
      <c r="AJ1312" s="72"/>
      <c r="AK1312" s="72"/>
      <c r="AL1312" s="72"/>
      <c r="AM1312" s="72"/>
      <c r="AN1312" s="72"/>
    </row>
    <row r="1313" spans="1:40" ht="13">
      <c r="A1313" s="79"/>
      <c r="B1313" s="79"/>
      <c r="C1313" s="63"/>
      <c r="D1313" s="63"/>
      <c r="E1313" s="63"/>
      <c r="F1313" s="63"/>
      <c r="G1313" s="84"/>
      <c r="H1313" s="63"/>
      <c r="J1313" s="63"/>
      <c r="K1313" s="63"/>
      <c r="L1313" s="63"/>
      <c r="M1313" s="63"/>
      <c r="N1313" s="63"/>
      <c r="O1313" s="63"/>
      <c r="P1313" s="63"/>
      <c r="Q1313" s="63"/>
      <c r="R1313" s="63"/>
      <c r="S1313" s="63"/>
      <c r="T1313" s="63"/>
      <c r="U1313" s="63"/>
      <c r="V1313" s="63"/>
      <c r="W1313" s="63"/>
      <c r="X1313" s="63"/>
      <c r="Y1313" s="63"/>
      <c r="Z1313" s="63"/>
      <c r="AA1313" s="72"/>
      <c r="AB1313" s="72"/>
      <c r="AC1313" s="72"/>
      <c r="AD1313" s="72"/>
      <c r="AE1313" s="72"/>
      <c r="AF1313" s="72"/>
      <c r="AG1313" s="72"/>
      <c r="AH1313" s="72"/>
      <c r="AI1313" s="72"/>
      <c r="AJ1313" s="72"/>
      <c r="AK1313" s="72"/>
      <c r="AL1313" s="72"/>
      <c r="AM1313" s="72"/>
      <c r="AN1313" s="72"/>
    </row>
    <row r="1314" spans="1:40" ht="13">
      <c r="A1314" s="79"/>
      <c r="B1314" s="79"/>
      <c r="C1314" s="63"/>
      <c r="D1314" s="63"/>
      <c r="E1314" s="63"/>
      <c r="F1314" s="63"/>
      <c r="G1314" s="84"/>
      <c r="H1314" s="63"/>
      <c r="J1314" s="63"/>
      <c r="K1314" s="63"/>
      <c r="L1314" s="63"/>
      <c r="M1314" s="63"/>
      <c r="N1314" s="63"/>
      <c r="O1314" s="63"/>
      <c r="P1314" s="63"/>
      <c r="Q1314" s="63"/>
      <c r="R1314" s="63"/>
      <c r="S1314" s="63"/>
      <c r="T1314" s="63"/>
      <c r="U1314" s="63"/>
      <c r="V1314" s="63"/>
      <c r="W1314" s="63"/>
      <c r="X1314" s="63"/>
      <c r="Y1314" s="63"/>
      <c r="Z1314" s="63"/>
      <c r="AA1314" s="72"/>
      <c r="AB1314" s="72"/>
      <c r="AC1314" s="72"/>
      <c r="AD1314" s="72"/>
      <c r="AE1314" s="72"/>
      <c r="AF1314" s="72"/>
      <c r="AG1314" s="72"/>
      <c r="AH1314" s="72"/>
      <c r="AI1314" s="72"/>
      <c r="AJ1314" s="72"/>
      <c r="AK1314" s="72"/>
      <c r="AL1314" s="72"/>
      <c r="AM1314" s="72"/>
      <c r="AN1314" s="72"/>
    </row>
    <row r="1315" spans="1:40" ht="13">
      <c r="A1315" s="79"/>
      <c r="B1315" s="79"/>
      <c r="C1315" s="63"/>
      <c r="D1315" s="63"/>
      <c r="E1315" s="63"/>
      <c r="F1315" s="63"/>
      <c r="G1315" s="84"/>
      <c r="H1315" s="63"/>
      <c r="J1315" s="63"/>
      <c r="K1315" s="63"/>
      <c r="L1315" s="63"/>
      <c r="M1315" s="63"/>
      <c r="N1315" s="63"/>
      <c r="O1315" s="63"/>
      <c r="P1315" s="63"/>
      <c r="Q1315" s="63"/>
      <c r="R1315" s="63"/>
      <c r="S1315" s="63"/>
      <c r="T1315" s="63"/>
      <c r="U1315" s="63"/>
      <c r="V1315" s="63"/>
      <c r="W1315" s="63"/>
      <c r="X1315" s="63"/>
      <c r="Y1315" s="63"/>
      <c r="Z1315" s="63"/>
      <c r="AA1315" s="72"/>
      <c r="AB1315" s="72"/>
      <c r="AC1315" s="72"/>
      <c r="AD1315" s="72"/>
      <c r="AE1315" s="72"/>
      <c r="AF1315" s="72"/>
      <c r="AG1315" s="72"/>
      <c r="AH1315" s="72"/>
      <c r="AI1315" s="72"/>
      <c r="AJ1315" s="72"/>
      <c r="AK1315" s="72"/>
      <c r="AL1315" s="72"/>
      <c r="AM1315" s="72"/>
      <c r="AN1315" s="72"/>
    </row>
    <row r="1316" spans="1:40" ht="13">
      <c r="A1316" s="79"/>
      <c r="B1316" s="79"/>
      <c r="C1316" s="63"/>
      <c r="D1316" s="63"/>
      <c r="E1316" s="63"/>
      <c r="F1316" s="63"/>
      <c r="G1316" s="84"/>
      <c r="H1316" s="63"/>
      <c r="J1316" s="63"/>
      <c r="K1316" s="63"/>
      <c r="L1316" s="63"/>
      <c r="M1316" s="63"/>
      <c r="N1316" s="63"/>
      <c r="O1316" s="63"/>
      <c r="P1316" s="63"/>
      <c r="Q1316" s="63"/>
      <c r="R1316" s="63"/>
      <c r="S1316" s="63"/>
      <c r="T1316" s="63"/>
      <c r="U1316" s="63"/>
      <c r="V1316" s="63"/>
      <c r="W1316" s="63"/>
      <c r="X1316" s="63"/>
      <c r="Y1316" s="63"/>
      <c r="Z1316" s="63"/>
      <c r="AA1316" s="72"/>
      <c r="AB1316" s="72"/>
      <c r="AC1316" s="72"/>
      <c r="AD1316" s="72"/>
      <c r="AE1316" s="72"/>
      <c r="AF1316" s="72"/>
      <c r="AG1316" s="72"/>
      <c r="AH1316" s="72"/>
      <c r="AI1316" s="72"/>
      <c r="AJ1316" s="72"/>
      <c r="AK1316" s="72"/>
      <c r="AL1316" s="72"/>
      <c r="AM1316" s="72"/>
      <c r="AN1316" s="72"/>
    </row>
    <row r="1317" spans="1:40" ht="13">
      <c r="A1317" s="79"/>
      <c r="B1317" s="79"/>
      <c r="C1317" s="63"/>
      <c r="D1317" s="63"/>
      <c r="E1317" s="63"/>
      <c r="F1317" s="63"/>
      <c r="G1317" s="84"/>
      <c r="H1317" s="63"/>
      <c r="J1317" s="63"/>
      <c r="K1317" s="63"/>
      <c r="L1317" s="63"/>
      <c r="M1317" s="63"/>
      <c r="N1317" s="63"/>
      <c r="O1317" s="63"/>
      <c r="P1317" s="63"/>
      <c r="Q1317" s="63"/>
      <c r="R1317" s="63"/>
      <c r="S1317" s="63"/>
      <c r="T1317" s="63"/>
      <c r="U1317" s="63"/>
      <c r="V1317" s="63"/>
      <c r="W1317" s="63"/>
      <c r="X1317" s="63"/>
      <c r="Y1317" s="63"/>
      <c r="Z1317" s="63"/>
      <c r="AA1317" s="72"/>
      <c r="AB1317" s="72"/>
      <c r="AC1317" s="72"/>
      <c r="AD1317" s="72"/>
      <c r="AE1317" s="72"/>
      <c r="AF1317" s="72"/>
      <c r="AG1317" s="72"/>
      <c r="AH1317" s="72"/>
      <c r="AI1317" s="72"/>
      <c r="AJ1317" s="72"/>
      <c r="AK1317" s="72"/>
      <c r="AL1317" s="72"/>
      <c r="AM1317" s="72"/>
      <c r="AN1317" s="72"/>
    </row>
    <row r="1318" spans="1:40" ht="13">
      <c r="A1318" s="79"/>
      <c r="B1318" s="79"/>
      <c r="C1318" s="63"/>
      <c r="D1318" s="63"/>
      <c r="E1318" s="63"/>
      <c r="F1318" s="63"/>
      <c r="G1318" s="84"/>
      <c r="H1318" s="63"/>
      <c r="J1318" s="63"/>
      <c r="K1318" s="63"/>
      <c r="L1318" s="63"/>
      <c r="M1318" s="63"/>
      <c r="N1318" s="63"/>
      <c r="O1318" s="63"/>
      <c r="P1318" s="63"/>
      <c r="Q1318" s="63"/>
      <c r="R1318" s="63"/>
      <c r="S1318" s="63"/>
      <c r="T1318" s="63"/>
      <c r="U1318" s="63"/>
      <c r="V1318" s="63"/>
      <c r="W1318" s="63"/>
      <c r="X1318" s="63"/>
      <c r="Y1318" s="63"/>
      <c r="Z1318" s="63"/>
      <c r="AA1318" s="72"/>
      <c r="AB1318" s="72"/>
      <c r="AC1318" s="72"/>
      <c r="AD1318" s="72"/>
      <c r="AE1318" s="72"/>
      <c r="AF1318" s="72"/>
      <c r="AG1318" s="72"/>
      <c r="AH1318" s="72"/>
      <c r="AI1318" s="72"/>
      <c r="AJ1318" s="72"/>
      <c r="AK1318" s="72"/>
      <c r="AL1318" s="72"/>
      <c r="AM1318" s="72"/>
      <c r="AN1318" s="72"/>
    </row>
    <row r="1319" spans="1:40" ht="13">
      <c r="A1319" s="79"/>
      <c r="B1319" s="79"/>
      <c r="C1319" s="63"/>
      <c r="D1319" s="63"/>
      <c r="E1319" s="63"/>
      <c r="F1319" s="63"/>
      <c r="G1319" s="84"/>
      <c r="H1319" s="63"/>
      <c r="J1319" s="63"/>
      <c r="K1319" s="63"/>
      <c r="L1319" s="63"/>
      <c r="M1319" s="63"/>
      <c r="N1319" s="63"/>
      <c r="O1319" s="63"/>
      <c r="P1319" s="63"/>
      <c r="Q1319" s="63"/>
      <c r="R1319" s="63"/>
      <c r="S1319" s="63"/>
      <c r="T1319" s="63"/>
      <c r="U1319" s="63"/>
      <c r="V1319" s="63"/>
      <c r="W1319" s="63"/>
      <c r="X1319" s="63"/>
      <c r="Y1319" s="63"/>
      <c r="Z1319" s="63"/>
      <c r="AA1319" s="72"/>
      <c r="AB1319" s="72"/>
      <c r="AC1319" s="72"/>
      <c r="AD1319" s="72"/>
      <c r="AE1319" s="72"/>
      <c r="AF1319" s="72"/>
      <c r="AG1319" s="72"/>
      <c r="AH1319" s="72"/>
      <c r="AI1319" s="72"/>
      <c r="AJ1319" s="72"/>
      <c r="AK1319" s="72"/>
      <c r="AL1319" s="72"/>
      <c r="AM1319" s="72"/>
      <c r="AN1319" s="72"/>
    </row>
    <row r="1320" spans="1:40" ht="13">
      <c r="A1320" s="79"/>
      <c r="B1320" s="79"/>
      <c r="C1320" s="63"/>
      <c r="D1320" s="63"/>
      <c r="E1320" s="63"/>
      <c r="F1320" s="63"/>
      <c r="G1320" s="84"/>
      <c r="H1320" s="63"/>
      <c r="J1320" s="63"/>
      <c r="K1320" s="63"/>
      <c r="L1320" s="63"/>
      <c r="M1320" s="63"/>
      <c r="N1320" s="63"/>
      <c r="O1320" s="63"/>
      <c r="P1320" s="63"/>
      <c r="Q1320" s="63"/>
      <c r="R1320" s="63"/>
      <c r="S1320" s="63"/>
      <c r="T1320" s="63"/>
      <c r="U1320" s="63"/>
      <c r="V1320" s="63"/>
      <c r="W1320" s="63"/>
      <c r="X1320" s="63"/>
      <c r="Y1320" s="63"/>
      <c r="Z1320" s="63"/>
      <c r="AA1320" s="72"/>
      <c r="AB1320" s="72"/>
      <c r="AC1320" s="72"/>
      <c r="AD1320" s="72"/>
      <c r="AE1320" s="72"/>
      <c r="AF1320" s="72"/>
      <c r="AG1320" s="72"/>
      <c r="AH1320" s="72"/>
      <c r="AI1320" s="72"/>
      <c r="AJ1320" s="72"/>
      <c r="AK1320" s="72"/>
      <c r="AL1320" s="72"/>
      <c r="AM1320" s="72"/>
      <c r="AN1320" s="72"/>
    </row>
    <row r="1321" spans="1:40" ht="13">
      <c r="A1321" s="79"/>
      <c r="B1321" s="79"/>
      <c r="C1321" s="63"/>
      <c r="D1321" s="63"/>
      <c r="E1321" s="63"/>
      <c r="F1321" s="63"/>
      <c r="G1321" s="84"/>
      <c r="H1321" s="63"/>
      <c r="J1321" s="63"/>
      <c r="K1321" s="63"/>
      <c r="L1321" s="63"/>
      <c r="M1321" s="63"/>
      <c r="N1321" s="63"/>
      <c r="O1321" s="63"/>
      <c r="P1321" s="63"/>
      <c r="Q1321" s="63"/>
      <c r="R1321" s="63"/>
      <c r="S1321" s="63"/>
      <c r="T1321" s="63"/>
      <c r="U1321" s="63"/>
      <c r="V1321" s="63"/>
      <c r="W1321" s="63"/>
      <c r="X1321" s="63"/>
      <c r="Y1321" s="63"/>
      <c r="Z1321" s="63"/>
      <c r="AA1321" s="72"/>
      <c r="AB1321" s="72"/>
      <c r="AC1321" s="72"/>
      <c r="AD1321" s="72"/>
      <c r="AE1321" s="72"/>
      <c r="AF1321" s="72"/>
      <c r="AG1321" s="72"/>
      <c r="AH1321" s="72"/>
      <c r="AI1321" s="72"/>
      <c r="AJ1321" s="72"/>
      <c r="AK1321" s="72"/>
      <c r="AL1321" s="72"/>
      <c r="AM1321" s="72"/>
      <c r="AN1321" s="72"/>
    </row>
    <row r="1322" spans="1:40" ht="13">
      <c r="A1322" s="79"/>
      <c r="B1322" s="79"/>
      <c r="C1322" s="63"/>
      <c r="D1322" s="63"/>
      <c r="E1322" s="63"/>
      <c r="F1322" s="63"/>
      <c r="G1322" s="84"/>
      <c r="H1322" s="63"/>
      <c r="J1322" s="63"/>
      <c r="K1322" s="63"/>
      <c r="L1322" s="63"/>
      <c r="M1322" s="63"/>
      <c r="N1322" s="63"/>
      <c r="O1322" s="63"/>
      <c r="P1322" s="63"/>
      <c r="Q1322" s="63"/>
      <c r="R1322" s="63"/>
      <c r="S1322" s="63"/>
      <c r="T1322" s="63"/>
      <c r="U1322" s="63"/>
      <c r="V1322" s="63"/>
      <c r="W1322" s="63"/>
      <c r="X1322" s="63"/>
      <c r="Y1322" s="63"/>
      <c r="Z1322" s="63"/>
      <c r="AA1322" s="72"/>
      <c r="AB1322" s="72"/>
      <c r="AC1322" s="72"/>
      <c r="AD1322" s="72"/>
      <c r="AE1322" s="72"/>
      <c r="AF1322" s="72"/>
      <c r="AG1322" s="72"/>
      <c r="AH1322" s="72"/>
      <c r="AI1322" s="72"/>
      <c r="AJ1322" s="72"/>
      <c r="AK1322" s="72"/>
      <c r="AL1322" s="72"/>
      <c r="AM1322" s="72"/>
      <c r="AN1322" s="72"/>
    </row>
    <row r="1323" spans="1:40" ht="13">
      <c r="A1323" s="79"/>
      <c r="B1323" s="79"/>
      <c r="C1323" s="63"/>
      <c r="D1323" s="63"/>
      <c r="E1323" s="63"/>
      <c r="F1323" s="63"/>
      <c r="G1323" s="84"/>
      <c r="H1323" s="63"/>
      <c r="J1323" s="63"/>
      <c r="K1323" s="63"/>
      <c r="L1323" s="63"/>
      <c r="M1323" s="63"/>
      <c r="N1323" s="63"/>
      <c r="O1323" s="63"/>
      <c r="P1323" s="63"/>
      <c r="Q1323" s="63"/>
      <c r="R1323" s="63"/>
      <c r="S1323" s="63"/>
      <c r="T1323" s="63"/>
      <c r="U1323" s="63"/>
      <c r="V1323" s="63"/>
      <c r="W1323" s="63"/>
      <c r="X1323" s="63"/>
      <c r="Y1323" s="63"/>
      <c r="Z1323" s="63"/>
      <c r="AA1323" s="72"/>
      <c r="AB1323" s="72"/>
      <c r="AC1323" s="72"/>
      <c r="AD1323" s="72"/>
      <c r="AE1323" s="72"/>
      <c r="AF1323" s="72"/>
      <c r="AG1323" s="72"/>
      <c r="AH1323" s="72"/>
      <c r="AI1323" s="72"/>
      <c r="AJ1323" s="72"/>
      <c r="AK1323" s="72"/>
      <c r="AL1323" s="72"/>
      <c r="AM1323" s="72"/>
      <c r="AN1323" s="72"/>
    </row>
    <row r="1324" spans="1:40" ht="13">
      <c r="A1324" s="79"/>
      <c r="B1324" s="79"/>
      <c r="C1324" s="63"/>
      <c r="D1324" s="63"/>
      <c r="E1324" s="63"/>
      <c r="F1324" s="63"/>
      <c r="G1324" s="84"/>
      <c r="H1324" s="63"/>
      <c r="J1324" s="63"/>
      <c r="K1324" s="63"/>
      <c r="L1324" s="63"/>
      <c r="M1324" s="63"/>
      <c r="N1324" s="63"/>
      <c r="O1324" s="63"/>
      <c r="P1324" s="63"/>
      <c r="Q1324" s="63"/>
      <c r="R1324" s="63"/>
      <c r="S1324" s="63"/>
      <c r="T1324" s="63"/>
      <c r="U1324" s="63"/>
      <c r="V1324" s="63"/>
      <c r="W1324" s="63"/>
      <c r="X1324" s="63"/>
      <c r="Y1324" s="63"/>
      <c r="Z1324" s="63"/>
      <c r="AA1324" s="72"/>
      <c r="AB1324" s="72"/>
      <c r="AC1324" s="72"/>
      <c r="AD1324" s="72"/>
      <c r="AE1324" s="72"/>
      <c r="AF1324" s="72"/>
      <c r="AG1324" s="72"/>
      <c r="AH1324" s="72"/>
      <c r="AI1324" s="72"/>
      <c r="AJ1324" s="72"/>
      <c r="AK1324" s="72"/>
      <c r="AL1324" s="72"/>
      <c r="AM1324" s="72"/>
      <c r="AN1324" s="72"/>
    </row>
    <row r="1325" spans="1:40" ht="13">
      <c r="A1325" s="79"/>
      <c r="B1325" s="79"/>
      <c r="C1325" s="63"/>
      <c r="D1325" s="63"/>
      <c r="E1325" s="63"/>
      <c r="F1325" s="63"/>
      <c r="G1325" s="84"/>
      <c r="H1325" s="63"/>
      <c r="J1325" s="63"/>
      <c r="K1325" s="63"/>
      <c r="L1325" s="63"/>
      <c r="M1325" s="63"/>
      <c r="N1325" s="63"/>
      <c r="O1325" s="63"/>
      <c r="P1325" s="63"/>
      <c r="Q1325" s="63"/>
      <c r="R1325" s="63"/>
      <c r="S1325" s="63"/>
      <c r="T1325" s="63"/>
      <c r="U1325" s="63"/>
      <c r="V1325" s="63"/>
      <c r="W1325" s="63"/>
      <c r="X1325" s="63"/>
      <c r="Y1325" s="63"/>
      <c r="Z1325" s="63"/>
      <c r="AA1325" s="72"/>
      <c r="AB1325" s="72"/>
      <c r="AC1325" s="72"/>
      <c r="AD1325" s="72"/>
      <c r="AE1325" s="72"/>
      <c r="AF1325" s="72"/>
      <c r="AG1325" s="72"/>
      <c r="AH1325" s="72"/>
      <c r="AI1325" s="72"/>
      <c r="AJ1325" s="72"/>
      <c r="AK1325" s="72"/>
      <c r="AL1325" s="72"/>
      <c r="AM1325" s="72"/>
      <c r="AN1325" s="72"/>
    </row>
    <row r="1326" spans="1:40" ht="13">
      <c r="A1326" s="79"/>
      <c r="B1326" s="79"/>
      <c r="C1326" s="63"/>
      <c r="D1326" s="63"/>
      <c r="E1326" s="63"/>
      <c r="F1326" s="63"/>
      <c r="G1326" s="84"/>
      <c r="H1326" s="63"/>
      <c r="J1326" s="63"/>
      <c r="K1326" s="63"/>
      <c r="L1326" s="63"/>
      <c r="M1326" s="63"/>
      <c r="N1326" s="63"/>
      <c r="O1326" s="63"/>
      <c r="P1326" s="63"/>
      <c r="Q1326" s="63"/>
      <c r="R1326" s="63"/>
      <c r="S1326" s="63"/>
      <c r="T1326" s="63"/>
      <c r="U1326" s="63"/>
      <c r="V1326" s="63"/>
      <c r="W1326" s="63"/>
      <c r="X1326" s="63"/>
      <c r="Y1326" s="63"/>
      <c r="Z1326" s="63"/>
      <c r="AA1326" s="72"/>
      <c r="AB1326" s="72"/>
      <c r="AC1326" s="72"/>
      <c r="AD1326" s="72"/>
      <c r="AE1326" s="72"/>
      <c r="AF1326" s="72"/>
      <c r="AG1326" s="72"/>
      <c r="AH1326" s="72"/>
      <c r="AI1326" s="72"/>
      <c r="AJ1326" s="72"/>
      <c r="AK1326" s="72"/>
      <c r="AL1326" s="72"/>
      <c r="AM1326" s="72"/>
      <c r="AN1326" s="72"/>
    </row>
    <row r="1327" spans="1:40" ht="13">
      <c r="A1327" s="79"/>
      <c r="B1327" s="79"/>
      <c r="C1327" s="63"/>
      <c r="D1327" s="63"/>
      <c r="E1327" s="63"/>
      <c r="F1327" s="63"/>
      <c r="G1327" s="84"/>
      <c r="H1327" s="63"/>
      <c r="J1327" s="63"/>
      <c r="K1327" s="63"/>
      <c r="L1327" s="63"/>
      <c r="M1327" s="63"/>
      <c r="N1327" s="63"/>
      <c r="O1327" s="63"/>
      <c r="P1327" s="63"/>
      <c r="Q1327" s="63"/>
      <c r="R1327" s="63"/>
      <c r="S1327" s="63"/>
      <c r="T1327" s="63"/>
      <c r="U1327" s="63"/>
      <c r="V1327" s="63"/>
      <c r="W1327" s="63"/>
      <c r="X1327" s="63"/>
      <c r="Y1327" s="63"/>
      <c r="Z1327" s="63"/>
      <c r="AA1327" s="72"/>
      <c r="AB1327" s="72"/>
      <c r="AC1327" s="72"/>
      <c r="AD1327" s="72"/>
      <c r="AE1327" s="72"/>
      <c r="AF1327" s="72"/>
      <c r="AG1327" s="72"/>
      <c r="AH1327" s="72"/>
      <c r="AI1327" s="72"/>
      <c r="AJ1327" s="72"/>
      <c r="AK1327" s="72"/>
      <c r="AL1327" s="72"/>
      <c r="AM1327" s="72"/>
      <c r="AN1327" s="72"/>
    </row>
    <row r="1328" spans="1:40" ht="13">
      <c r="A1328" s="79"/>
      <c r="B1328" s="79"/>
      <c r="C1328" s="63"/>
      <c r="D1328" s="63"/>
      <c r="E1328" s="63"/>
      <c r="F1328" s="63"/>
      <c r="G1328" s="84"/>
      <c r="H1328" s="63"/>
      <c r="J1328" s="63"/>
      <c r="K1328" s="63"/>
      <c r="L1328" s="63"/>
      <c r="M1328" s="63"/>
      <c r="N1328" s="63"/>
      <c r="O1328" s="63"/>
      <c r="P1328" s="63"/>
      <c r="Q1328" s="63"/>
      <c r="R1328" s="63"/>
      <c r="S1328" s="63"/>
      <c r="T1328" s="63"/>
      <c r="U1328" s="63"/>
      <c r="V1328" s="63"/>
      <c r="W1328" s="63"/>
      <c r="X1328" s="63"/>
      <c r="Y1328" s="63"/>
      <c r="Z1328" s="63"/>
      <c r="AA1328" s="72"/>
      <c r="AB1328" s="72"/>
      <c r="AC1328" s="72"/>
      <c r="AD1328" s="72"/>
      <c r="AE1328" s="72"/>
      <c r="AF1328" s="72"/>
      <c r="AG1328" s="72"/>
      <c r="AH1328" s="72"/>
      <c r="AI1328" s="72"/>
      <c r="AJ1328" s="72"/>
      <c r="AK1328" s="72"/>
      <c r="AL1328" s="72"/>
      <c r="AM1328" s="72"/>
      <c r="AN1328" s="72"/>
    </row>
    <row r="1329" spans="1:40" ht="13">
      <c r="A1329" s="79"/>
      <c r="B1329" s="79"/>
      <c r="C1329" s="63"/>
      <c r="D1329" s="63"/>
      <c r="E1329" s="63"/>
      <c r="F1329" s="63"/>
      <c r="G1329" s="84"/>
      <c r="H1329" s="63"/>
      <c r="J1329" s="63"/>
      <c r="K1329" s="63"/>
      <c r="L1329" s="63"/>
      <c r="M1329" s="63"/>
      <c r="N1329" s="63"/>
      <c r="O1329" s="63"/>
      <c r="P1329" s="63"/>
      <c r="Q1329" s="63"/>
      <c r="R1329" s="63"/>
      <c r="S1329" s="63"/>
      <c r="T1329" s="63"/>
      <c r="U1329" s="63"/>
      <c r="V1329" s="63"/>
      <c r="W1329" s="63"/>
      <c r="X1329" s="63"/>
      <c r="Y1329" s="63"/>
      <c r="Z1329" s="63"/>
      <c r="AA1329" s="72"/>
      <c r="AB1329" s="72"/>
      <c r="AC1329" s="72"/>
      <c r="AD1329" s="72"/>
      <c r="AE1329" s="72"/>
      <c r="AF1329" s="72"/>
      <c r="AG1329" s="72"/>
      <c r="AH1329" s="72"/>
      <c r="AI1329" s="72"/>
      <c r="AJ1329" s="72"/>
      <c r="AK1329" s="72"/>
      <c r="AL1329" s="72"/>
      <c r="AM1329" s="72"/>
      <c r="AN1329" s="72"/>
    </row>
    <row r="1330" spans="1:40" ht="13">
      <c r="A1330" s="79"/>
      <c r="B1330" s="79"/>
      <c r="C1330" s="63"/>
      <c r="D1330" s="63"/>
      <c r="E1330" s="63"/>
      <c r="F1330" s="63"/>
      <c r="G1330" s="84"/>
      <c r="H1330" s="63"/>
      <c r="J1330" s="63"/>
      <c r="K1330" s="63"/>
      <c r="L1330" s="63"/>
      <c r="M1330" s="63"/>
      <c r="N1330" s="63"/>
      <c r="O1330" s="63"/>
      <c r="P1330" s="63"/>
      <c r="Q1330" s="63"/>
      <c r="R1330" s="63"/>
      <c r="S1330" s="63"/>
      <c r="T1330" s="63"/>
      <c r="U1330" s="63"/>
      <c r="V1330" s="63"/>
      <c r="W1330" s="63"/>
      <c r="X1330" s="63"/>
      <c r="Y1330" s="63"/>
      <c r="Z1330" s="63"/>
      <c r="AA1330" s="72"/>
      <c r="AB1330" s="72"/>
      <c r="AC1330" s="72"/>
      <c r="AD1330" s="72"/>
      <c r="AE1330" s="72"/>
      <c r="AF1330" s="72"/>
      <c r="AG1330" s="72"/>
      <c r="AH1330" s="72"/>
      <c r="AI1330" s="72"/>
      <c r="AJ1330" s="72"/>
      <c r="AK1330" s="72"/>
      <c r="AL1330" s="72"/>
      <c r="AM1330" s="72"/>
      <c r="AN1330" s="72"/>
    </row>
    <row r="1331" spans="1:40" ht="13">
      <c r="A1331" s="79"/>
      <c r="B1331" s="79"/>
      <c r="C1331" s="63"/>
      <c r="D1331" s="63"/>
      <c r="E1331" s="63"/>
      <c r="F1331" s="63"/>
      <c r="G1331" s="84"/>
      <c r="H1331" s="63"/>
      <c r="J1331" s="63"/>
      <c r="K1331" s="63"/>
      <c r="L1331" s="63"/>
      <c r="M1331" s="63"/>
      <c r="N1331" s="63"/>
      <c r="O1331" s="63"/>
      <c r="P1331" s="63"/>
      <c r="Q1331" s="63"/>
      <c r="R1331" s="63"/>
      <c r="S1331" s="63"/>
      <c r="T1331" s="63"/>
      <c r="U1331" s="63"/>
      <c r="V1331" s="63"/>
      <c r="W1331" s="63"/>
      <c r="X1331" s="63"/>
      <c r="Y1331" s="63"/>
      <c r="Z1331" s="63"/>
      <c r="AA1331" s="72"/>
      <c r="AB1331" s="72"/>
      <c r="AC1331" s="72"/>
      <c r="AD1331" s="72"/>
      <c r="AE1331" s="72"/>
      <c r="AF1331" s="72"/>
      <c r="AG1331" s="72"/>
      <c r="AH1331" s="72"/>
      <c r="AI1331" s="72"/>
      <c r="AJ1331" s="72"/>
      <c r="AK1331" s="72"/>
      <c r="AL1331" s="72"/>
      <c r="AM1331" s="72"/>
      <c r="AN1331" s="72"/>
    </row>
    <row r="1332" spans="1:40" ht="13">
      <c r="A1332" s="79"/>
      <c r="B1332" s="79"/>
      <c r="C1332" s="63"/>
      <c r="D1332" s="63"/>
      <c r="E1332" s="63"/>
      <c r="F1332" s="63"/>
      <c r="G1332" s="84"/>
      <c r="H1332" s="63"/>
      <c r="J1332" s="63"/>
      <c r="K1332" s="63"/>
      <c r="L1332" s="63"/>
      <c r="M1332" s="63"/>
      <c r="N1332" s="63"/>
      <c r="O1332" s="63"/>
      <c r="P1332" s="63"/>
      <c r="Q1332" s="63"/>
      <c r="R1332" s="63"/>
      <c r="S1332" s="63"/>
      <c r="T1332" s="63"/>
      <c r="U1332" s="63"/>
      <c r="V1332" s="63"/>
      <c r="W1332" s="63"/>
      <c r="X1332" s="63"/>
      <c r="Y1332" s="63"/>
      <c r="Z1332" s="63"/>
      <c r="AA1332" s="72"/>
      <c r="AB1332" s="72"/>
      <c r="AC1332" s="72"/>
      <c r="AD1332" s="72"/>
      <c r="AE1332" s="72"/>
      <c r="AF1332" s="72"/>
      <c r="AG1332" s="72"/>
      <c r="AH1332" s="72"/>
      <c r="AI1332" s="72"/>
      <c r="AJ1332" s="72"/>
      <c r="AK1332" s="72"/>
      <c r="AL1332" s="72"/>
      <c r="AM1332" s="72"/>
      <c r="AN1332" s="72"/>
    </row>
    <row r="1333" spans="1:40" ht="13">
      <c r="A1333" s="79"/>
      <c r="B1333" s="79"/>
      <c r="C1333" s="63"/>
      <c r="D1333" s="63"/>
      <c r="E1333" s="63"/>
      <c r="F1333" s="63"/>
      <c r="G1333" s="84"/>
      <c r="H1333" s="63"/>
      <c r="J1333" s="63"/>
      <c r="K1333" s="63"/>
      <c r="L1333" s="63"/>
      <c r="M1333" s="63"/>
      <c r="N1333" s="63"/>
      <c r="O1333" s="63"/>
      <c r="P1333" s="63"/>
      <c r="Q1333" s="63"/>
      <c r="R1333" s="63"/>
      <c r="S1333" s="63"/>
      <c r="T1333" s="63"/>
      <c r="U1333" s="63"/>
      <c r="V1333" s="63"/>
      <c r="W1333" s="63"/>
      <c r="X1333" s="63"/>
      <c r="Y1333" s="63"/>
      <c r="Z1333" s="63"/>
      <c r="AA1333" s="72"/>
      <c r="AB1333" s="72"/>
      <c r="AC1333" s="72"/>
      <c r="AD1333" s="72"/>
      <c r="AE1333" s="72"/>
      <c r="AF1333" s="72"/>
      <c r="AG1333" s="72"/>
      <c r="AH1333" s="72"/>
      <c r="AI1333" s="72"/>
      <c r="AJ1333" s="72"/>
      <c r="AK1333" s="72"/>
      <c r="AL1333" s="72"/>
      <c r="AM1333" s="72"/>
      <c r="AN1333" s="72"/>
    </row>
    <row r="1334" spans="1:40" ht="13">
      <c r="A1334" s="79"/>
      <c r="B1334" s="79"/>
      <c r="C1334" s="63"/>
      <c r="D1334" s="63"/>
      <c r="E1334" s="63"/>
      <c r="F1334" s="63"/>
      <c r="G1334" s="84"/>
      <c r="H1334" s="63"/>
      <c r="J1334" s="63"/>
      <c r="K1334" s="63"/>
      <c r="L1334" s="63"/>
      <c r="M1334" s="63"/>
      <c r="N1334" s="63"/>
      <c r="O1334" s="63"/>
      <c r="P1334" s="63"/>
      <c r="Q1334" s="63"/>
      <c r="R1334" s="63"/>
      <c r="S1334" s="63"/>
      <c r="T1334" s="63"/>
      <c r="U1334" s="63"/>
      <c r="V1334" s="63"/>
      <c r="W1334" s="63"/>
      <c r="X1334" s="63"/>
      <c r="Y1334" s="63"/>
      <c r="Z1334" s="63"/>
      <c r="AA1334" s="72"/>
      <c r="AB1334" s="72"/>
      <c r="AC1334" s="72"/>
      <c r="AD1334" s="72"/>
      <c r="AE1334" s="72"/>
      <c r="AF1334" s="72"/>
      <c r="AG1334" s="72"/>
      <c r="AH1334" s="72"/>
      <c r="AI1334" s="72"/>
      <c r="AJ1334" s="72"/>
      <c r="AK1334" s="72"/>
      <c r="AL1334" s="72"/>
      <c r="AM1334" s="72"/>
      <c r="AN1334" s="72"/>
    </row>
    <row r="1335" spans="1:40" ht="13">
      <c r="A1335" s="79"/>
      <c r="B1335" s="79"/>
      <c r="C1335" s="63"/>
      <c r="D1335" s="63"/>
      <c r="E1335" s="63"/>
      <c r="F1335" s="63"/>
      <c r="G1335" s="84"/>
      <c r="H1335" s="63"/>
      <c r="J1335" s="63"/>
      <c r="K1335" s="63"/>
      <c r="L1335" s="63"/>
      <c r="M1335" s="63"/>
      <c r="N1335" s="63"/>
      <c r="O1335" s="63"/>
      <c r="P1335" s="63"/>
      <c r="Q1335" s="63"/>
      <c r="R1335" s="63"/>
      <c r="S1335" s="63"/>
      <c r="T1335" s="63"/>
      <c r="U1335" s="63"/>
      <c r="V1335" s="63"/>
      <c r="W1335" s="63"/>
      <c r="X1335" s="63"/>
      <c r="Y1335" s="63"/>
      <c r="Z1335" s="63"/>
      <c r="AA1335" s="72"/>
      <c r="AB1335" s="72"/>
      <c r="AC1335" s="72"/>
      <c r="AD1335" s="72"/>
      <c r="AE1335" s="72"/>
      <c r="AF1335" s="72"/>
      <c r="AG1335" s="72"/>
      <c r="AH1335" s="72"/>
      <c r="AI1335" s="72"/>
      <c r="AJ1335" s="72"/>
      <c r="AK1335" s="72"/>
      <c r="AL1335" s="72"/>
      <c r="AM1335" s="72"/>
      <c r="AN1335" s="72"/>
    </row>
    <row r="1336" spans="1:40" ht="13">
      <c r="A1336" s="79"/>
      <c r="B1336" s="79"/>
      <c r="C1336" s="63"/>
      <c r="D1336" s="63"/>
      <c r="E1336" s="63"/>
      <c r="F1336" s="63"/>
      <c r="G1336" s="84"/>
      <c r="H1336" s="63"/>
      <c r="J1336" s="63"/>
      <c r="K1336" s="63"/>
      <c r="L1336" s="63"/>
      <c r="M1336" s="63"/>
      <c r="N1336" s="63"/>
      <c r="O1336" s="63"/>
      <c r="P1336" s="63"/>
      <c r="Q1336" s="63"/>
      <c r="R1336" s="63"/>
      <c r="S1336" s="63"/>
      <c r="T1336" s="63"/>
      <c r="U1336" s="63"/>
      <c r="V1336" s="63"/>
      <c r="W1336" s="63"/>
      <c r="X1336" s="63"/>
      <c r="Y1336" s="63"/>
      <c r="Z1336" s="63"/>
      <c r="AA1336" s="72"/>
      <c r="AB1336" s="72"/>
      <c r="AC1336" s="72"/>
      <c r="AD1336" s="72"/>
      <c r="AE1336" s="72"/>
      <c r="AF1336" s="72"/>
      <c r="AG1336" s="72"/>
      <c r="AH1336" s="72"/>
      <c r="AI1336" s="72"/>
      <c r="AJ1336" s="72"/>
      <c r="AK1336" s="72"/>
      <c r="AL1336" s="72"/>
      <c r="AM1336" s="72"/>
      <c r="AN1336" s="72"/>
    </row>
    <row r="1337" spans="1:40" ht="13">
      <c r="A1337" s="79"/>
      <c r="B1337" s="79"/>
      <c r="C1337" s="63"/>
      <c r="D1337" s="63"/>
      <c r="E1337" s="63"/>
      <c r="F1337" s="63"/>
      <c r="G1337" s="84"/>
      <c r="H1337" s="63"/>
      <c r="J1337" s="63"/>
      <c r="K1337" s="63"/>
      <c r="L1337" s="63"/>
      <c r="M1337" s="63"/>
      <c r="N1337" s="63"/>
      <c r="O1337" s="63"/>
      <c r="P1337" s="63"/>
      <c r="Q1337" s="63"/>
      <c r="R1337" s="63"/>
      <c r="S1337" s="63"/>
      <c r="T1337" s="63"/>
      <c r="U1337" s="63"/>
      <c r="V1337" s="63"/>
      <c r="W1337" s="63"/>
      <c r="X1337" s="63"/>
      <c r="Y1337" s="63"/>
      <c r="Z1337" s="63"/>
      <c r="AA1337" s="72"/>
      <c r="AB1337" s="72"/>
      <c r="AC1337" s="72"/>
      <c r="AD1337" s="72"/>
      <c r="AE1337" s="72"/>
      <c r="AF1337" s="72"/>
      <c r="AG1337" s="72"/>
      <c r="AH1337" s="72"/>
      <c r="AI1337" s="72"/>
      <c r="AJ1337" s="72"/>
      <c r="AK1337" s="72"/>
      <c r="AL1337" s="72"/>
      <c r="AM1337" s="72"/>
      <c r="AN1337" s="72"/>
    </row>
    <row r="1338" spans="1:40" ht="13">
      <c r="A1338" s="79"/>
      <c r="B1338" s="79"/>
      <c r="C1338" s="63"/>
      <c r="D1338" s="63"/>
      <c r="E1338" s="63"/>
      <c r="F1338" s="63"/>
      <c r="G1338" s="84"/>
      <c r="H1338" s="63"/>
      <c r="J1338" s="63"/>
      <c r="K1338" s="63"/>
      <c r="L1338" s="63"/>
      <c r="M1338" s="63"/>
      <c r="N1338" s="63"/>
      <c r="O1338" s="63"/>
      <c r="P1338" s="63"/>
      <c r="Q1338" s="63"/>
      <c r="R1338" s="63"/>
      <c r="S1338" s="63"/>
      <c r="T1338" s="63"/>
      <c r="U1338" s="63"/>
      <c r="V1338" s="63"/>
      <c r="W1338" s="63"/>
      <c r="X1338" s="63"/>
      <c r="Y1338" s="63"/>
      <c r="Z1338" s="63"/>
      <c r="AA1338" s="72"/>
      <c r="AB1338" s="72"/>
      <c r="AC1338" s="72"/>
      <c r="AD1338" s="72"/>
      <c r="AE1338" s="72"/>
      <c r="AF1338" s="72"/>
      <c r="AG1338" s="72"/>
      <c r="AH1338" s="72"/>
      <c r="AI1338" s="72"/>
      <c r="AJ1338" s="72"/>
      <c r="AK1338" s="72"/>
      <c r="AL1338" s="72"/>
      <c r="AM1338" s="72"/>
      <c r="AN1338" s="72"/>
    </row>
    <row r="1339" spans="1:40" ht="13">
      <c r="A1339" s="79"/>
      <c r="B1339" s="79"/>
      <c r="C1339" s="63"/>
      <c r="D1339" s="63"/>
      <c r="E1339" s="63"/>
      <c r="F1339" s="63"/>
      <c r="G1339" s="84"/>
      <c r="H1339" s="63"/>
      <c r="J1339" s="63"/>
      <c r="K1339" s="63"/>
      <c r="L1339" s="63"/>
      <c r="M1339" s="63"/>
      <c r="N1339" s="63"/>
      <c r="O1339" s="63"/>
      <c r="P1339" s="63"/>
      <c r="Q1339" s="63"/>
      <c r="R1339" s="63"/>
      <c r="S1339" s="63"/>
      <c r="T1339" s="63"/>
      <c r="U1339" s="63"/>
      <c r="V1339" s="63"/>
      <c r="W1339" s="63"/>
      <c r="X1339" s="63"/>
      <c r="Y1339" s="63"/>
      <c r="Z1339" s="63"/>
      <c r="AA1339" s="72"/>
      <c r="AB1339" s="72"/>
      <c r="AC1339" s="72"/>
      <c r="AD1339" s="72"/>
      <c r="AE1339" s="72"/>
      <c r="AF1339" s="72"/>
      <c r="AG1339" s="72"/>
      <c r="AH1339" s="72"/>
      <c r="AI1339" s="72"/>
      <c r="AJ1339" s="72"/>
      <c r="AK1339" s="72"/>
      <c r="AL1339" s="72"/>
      <c r="AM1339" s="72"/>
      <c r="AN1339" s="72"/>
    </row>
    <row r="1340" spans="1:40" ht="13">
      <c r="A1340" s="79"/>
      <c r="B1340" s="79"/>
      <c r="C1340" s="63"/>
      <c r="D1340" s="63"/>
      <c r="E1340" s="63"/>
      <c r="F1340" s="63"/>
      <c r="G1340" s="84"/>
      <c r="H1340" s="63"/>
      <c r="J1340" s="63"/>
      <c r="K1340" s="63"/>
      <c r="L1340" s="63"/>
      <c r="M1340" s="63"/>
      <c r="N1340" s="63"/>
      <c r="O1340" s="63"/>
      <c r="P1340" s="63"/>
      <c r="Q1340" s="63"/>
      <c r="R1340" s="63"/>
      <c r="S1340" s="63"/>
      <c r="T1340" s="63"/>
      <c r="U1340" s="63"/>
      <c r="V1340" s="63"/>
      <c r="W1340" s="63"/>
      <c r="X1340" s="63"/>
      <c r="Y1340" s="63"/>
      <c r="Z1340" s="63"/>
      <c r="AA1340" s="72"/>
      <c r="AB1340" s="72"/>
      <c r="AC1340" s="72"/>
      <c r="AD1340" s="72"/>
      <c r="AE1340" s="72"/>
      <c r="AF1340" s="72"/>
      <c r="AG1340" s="72"/>
      <c r="AH1340" s="72"/>
      <c r="AI1340" s="72"/>
      <c r="AJ1340" s="72"/>
      <c r="AK1340" s="72"/>
      <c r="AL1340" s="72"/>
      <c r="AM1340" s="72"/>
      <c r="AN1340" s="72"/>
    </row>
    <row r="1341" spans="1:40" ht="13">
      <c r="A1341" s="79"/>
      <c r="B1341" s="79"/>
      <c r="C1341" s="63"/>
      <c r="D1341" s="63"/>
      <c r="E1341" s="63"/>
      <c r="F1341" s="63"/>
      <c r="G1341" s="84"/>
      <c r="H1341" s="63"/>
      <c r="J1341" s="63"/>
      <c r="K1341" s="63"/>
      <c r="L1341" s="63"/>
      <c r="M1341" s="63"/>
      <c r="N1341" s="63"/>
      <c r="O1341" s="63"/>
      <c r="P1341" s="63"/>
      <c r="Q1341" s="63"/>
      <c r="R1341" s="63"/>
      <c r="S1341" s="63"/>
      <c r="T1341" s="63"/>
      <c r="U1341" s="63"/>
      <c r="V1341" s="63"/>
      <c r="W1341" s="63"/>
      <c r="X1341" s="63"/>
      <c r="Y1341" s="63"/>
      <c r="Z1341" s="63"/>
      <c r="AA1341" s="72"/>
      <c r="AB1341" s="72"/>
      <c r="AC1341" s="72"/>
      <c r="AD1341" s="72"/>
      <c r="AE1341" s="72"/>
      <c r="AF1341" s="72"/>
      <c r="AG1341" s="72"/>
      <c r="AH1341" s="72"/>
      <c r="AI1341" s="72"/>
      <c r="AJ1341" s="72"/>
      <c r="AK1341" s="72"/>
      <c r="AL1341" s="72"/>
      <c r="AM1341" s="72"/>
      <c r="AN1341" s="72"/>
    </row>
    <row r="1342" spans="1:40" ht="13">
      <c r="A1342" s="79"/>
      <c r="B1342" s="79"/>
      <c r="C1342" s="63"/>
      <c r="D1342" s="63"/>
      <c r="E1342" s="63"/>
      <c r="F1342" s="63"/>
      <c r="G1342" s="84"/>
      <c r="H1342" s="63"/>
      <c r="J1342" s="63"/>
      <c r="K1342" s="63"/>
      <c r="L1342" s="63"/>
      <c r="M1342" s="63"/>
      <c r="N1342" s="63"/>
      <c r="O1342" s="63"/>
      <c r="P1342" s="63"/>
      <c r="Q1342" s="63"/>
      <c r="R1342" s="63"/>
      <c r="S1342" s="63"/>
      <c r="T1342" s="63"/>
      <c r="U1342" s="63"/>
      <c r="V1342" s="63"/>
      <c r="W1342" s="63"/>
      <c r="X1342" s="63"/>
      <c r="Y1342" s="63"/>
      <c r="Z1342" s="63"/>
      <c r="AA1342" s="72"/>
      <c r="AB1342" s="72"/>
      <c r="AC1342" s="72"/>
      <c r="AD1342" s="72"/>
      <c r="AE1342" s="72"/>
      <c r="AF1342" s="72"/>
      <c r="AG1342" s="72"/>
      <c r="AH1342" s="72"/>
      <c r="AI1342" s="72"/>
      <c r="AJ1342" s="72"/>
      <c r="AK1342" s="72"/>
      <c r="AL1342" s="72"/>
      <c r="AM1342" s="72"/>
      <c r="AN1342" s="72"/>
    </row>
    <row r="1343" spans="1:40" ht="13">
      <c r="A1343" s="79"/>
      <c r="B1343" s="79"/>
      <c r="C1343" s="63"/>
      <c r="D1343" s="63"/>
      <c r="E1343" s="63"/>
      <c r="F1343" s="63"/>
      <c r="G1343" s="84"/>
      <c r="H1343" s="63"/>
      <c r="J1343" s="63"/>
      <c r="K1343" s="63"/>
      <c r="L1343" s="63"/>
      <c r="M1343" s="63"/>
      <c r="N1343" s="63"/>
      <c r="O1343" s="63"/>
      <c r="P1343" s="63"/>
      <c r="Q1343" s="63"/>
      <c r="R1343" s="63"/>
      <c r="S1343" s="63"/>
      <c r="T1343" s="63"/>
      <c r="U1343" s="63"/>
      <c r="V1343" s="63"/>
      <c r="W1343" s="63"/>
      <c r="X1343" s="63"/>
      <c r="Y1343" s="63"/>
      <c r="Z1343" s="63"/>
      <c r="AA1343" s="72"/>
      <c r="AB1343" s="72"/>
      <c r="AC1343" s="72"/>
      <c r="AD1343" s="72"/>
      <c r="AE1343" s="72"/>
      <c r="AF1343" s="72"/>
      <c r="AG1343" s="72"/>
      <c r="AH1343" s="72"/>
      <c r="AI1343" s="72"/>
      <c r="AJ1343" s="72"/>
      <c r="AK1343" s="72"/>
      <c r="AL1343" s="72"/>
      <c r="AM1343" s="72"/>
      <c r="AN1343" s="72"/>
    </row>
    <row r="1344" spans="1:40" ht="13">
      <c r="A1344" s="79"/>
      <c r="B1344" s="79"/>
      <c r="C1344" s="63"/>
      <c r="D1344" s="63"/>
      <c r="E1344" s="63"/>
      <c r="F1344" s="63"/>
      <c r="G1344" s="84"/>
      <c r="H1344" s="63"/>
      <c r="J1344" s="63"/>
      <c r="K1344" s="63"/>
      <c r="L1344" s="63"/>
      <c r="M1344" s="63"/>
      <c r="N1344" s="63"/>
      <c r="O1344" s="63"/>
      <c r="P1344" s="63"/>
      <c r="Q1344" s="63"/>
      <c r="R1344" s="63"/>
      <c r="S1344" s="63"/>
      <c r="T1344" s="63"/>
      <c r="U1344" s="63"/>
      <c r="V1344" s="63"/>
      <c r="W1344" s="63"/>
      <c r="X1344" s="63"/>
      <c r="Y1344" s="63"/>
      <c r="Z1344" s="63"/>
      <c r="AA1344" s="72"/>
      <c r="AB1344" s="72"/>
      <c r="AC1344" s="72"/>
      <c r="AD1344" s="72"/>
      <c r="AE1344" s="72"/>
      <c r="AF1344" s="72"/>
      <c r="AG1344" s="72"/>
      <c r="AH1344" s="72"/>
      <c r="AI1344" s="72"/>
      <c r="AJ1344" s="72"/>
      <c r="AK1344" s="72"/>
      <c r="AL1344" s="72"/>
      <c r="AM1344" s="72"/>
      <c r="AN1344" s="72"/>
    </row>
    <row r="1345" spans="1:40" ht="13">
      <c r="A1345" s="79"/>
      <c r="B1345" s="79"/>
      <c r="C1345" s="63"/>
      <c r="D1345" s="63"/>
      <c r="E1345" s="63"/>
      <c r="F1345" s="63"/>
      <c r="G1345" s="84"/>
      <c r="H1345" s="63"/>
      <c r="J1345" s="63"/>
      <c r="K1345" s="63"/>
      <c r="L1345" s="63"/>
      <c r="M1345" s="63"/>
      <c r="N1345" s="63"/>
      <c r="O1345" s="63"/>
      <c r="P1345" s="63"/>
      <c r="Q1345" s="63"/>
      <c r="R1345" s="63"/>
      <c r="S1345" s="63"/>
      <c r="T1345" s="63"/>
      <c r="U1345" s="63"/>
      <c r="V1345" s="63"/>
      <c r="W1345" s="63"/>
      <c r="X1345" s="63"/>
      <c r="Y1345" s="63"/>
      <c r="Z1345" s="63"/>
      <c r="AA1345" s="72"/>
      <c r="AB1345" s="72"/>
      <c r="AC1345" s="72"/>
      <c r="AD1345" s="72"/>
      <c r="AE1345" s="72"/>
      <c r="AF1345" s="72"/>
      <c r="AG1345" s="72"/>
      <c r="AH1345" s="72"/>
      <c r="AI1345" s="72"/>
      <c r="AJ1345" s="72"/>
      <c r="AK1345" s="72"/>
      <c r="AL1345" s="72"/>
      <c r="AM1345" s="72"/>
      <c r="AN1345" s="72"/>
    </row>
    <row r="1346" spans="1:40" ht="13">
      <c r="A1346" s="79"/>
      <c r="B1346" s="79"/>
      <c r="C1346" s="63"/>
      <c r="D1346" s="63"/>
      <c r="E1346" s="63"/>
      <c r="F1346" s="63"/>
      <c r="G1346" s="84"/>
      <c r="H1346" s="63"/>
      <c r="J1346" s="63"/>
      <c r="K1346" s="63"/>
      <c r="L1346" s="63"/>
      <c r="M1346" s="63"/>
      <c r="N1346" s="63"/>
      <c r="O1346" s="63"/>
      <c r="P1346" s="63"/>
      <c r="Q1346" s="63"/>
      <c r="R1346" s="63"/>
      <c r="S1346" s="63"/>
      <c r="T1346" s="63"/>
      <c r="U1346" s="63"/>
      <c r="V1346" s="63"/>
      <c r="W1346" s="63"/>
      <c r="X1346" s="63"/>
      <c r="Y1346" s="63"/>
      <c r="Z1346" s="63"/>
      <c r="AA1346" s="72"/>
      <c r="AB1346" s="72"/>
      <c r="AC1346" s="72"/>
      <c r="AD1346" s="72"/>
      <c r="AE1346" s="72"/>
      <c r="AF1346" s="72"/>
      <c r="AG1346" s="72"/>
      <c r="AH1346" s="72"/>
      <c r="AI1346" s="72"/>
      <c r="AJ1346" s="72"/>
      <c r="AK1346" s="72"/>
      <c r="AL1346" s="72"/>
      <c r="AM1346" s="72"/>
      <c r="AN1346" s="72"/>
    </row>
    <row r="1347" spans="1:40" ht="13">
      <c r="A1347" s="79"/>
      <c r="B1347" s="79"/>
      <c r="C1347" s="63"/>
      <c r="D1347" s="63"/>
      <c r="E1347" s="63"/>
      <c r="F1347" s="63"/>
      <c r="G1347" s="84"/>
      <c r="H1347" s="63"/>
      <c r="J1347" s="63"/>
      <c r="K1347" s="63"/>
      <c r="L1347" s="63"/>
      <c r="M1347" s="63"/>
      <c r="N1347" s="63"/>
      <c r="O1347" s="63"/>
      <c r="P1347" s="63"/>
      <c r="Q1347" s="63"/>
      <c r="R1347" s="63"/>
      <c r="S1347" s="63"/>
      <c r="T1347" s="63"/>
      <c r="U1347" s="63"/>
      <c r="V1347" s="63"/>
      <c r="W1347" s="63"/>
      <c r="X1347" s="63"/>
      <c r="Y1347" s="63"/>
      <c r="Z1347" s="63"/>
      <c r="AA1347" s="72"/>
      <c r="AB1347" s="72"/>
      <c r="AC1347" s="72"/>
      <c r="AD1347" s="72"/>
      <c r="AE1347" s="72"/>
      <c r="AF1347" s="72"/>
      <c r="AG1347" s="72"/>
      <c r="AH1347" s="72"/>
      <c r="AI1347" s="72"/>
      <c r="AJ1347" s="72"/>
      <c r="AK1347" s="72"/>
      <c r="AL1347" s="72"/>
      <c r="AM1347" s="72"/>
      <c r="AN1347" s="72"/>
    </row>
    <row r="1348" spans="1:40" ht="13">
      <c r="A1348" s="79"/>
      <c r="B1348" s="79"/>
      <c r="C1348" s="63"/>
      <c r="D1348" s="63"/>
      <c r="E1348" s="63"/>
      <c r="F1348" s="63"/>
      <c r="G1348" s="84"/>
      <c r="H1348" s="63"/>
      <c r="J1348" s="63"/>
      <c r="K1348" s="63"/>
      <c r="L1348" s="63"/>
      <c r="M1348" s="63"/>
      <c r="N1348" s="63"/>
      <c r="O1348" s="63"/>
      <c r="P1348" s="63"/>
      <c r="Q1348" s="63"/>
      <c r="R1348" s="63"/>
      <c r="S1348" s="63"/>
      <c r="T1348" s="63"/>
      <c r="U1348" s="63"/>
      <c r="V1348" s="63"/>
      <c r="W1348" s="63"/>
      <c r="X1348" s="63"/>
      <c r="Y1348" s="63"/>
      <c r="Z1348" s="63"/>
      <c r="AA1348" s="72"/>
      <c r="AB1348" s="72"/>
      <c r="AC1348" s="72"/>
      <c r="AD1348" s="72"/>
      <c r="AE1348" s="72"/>
      <c r="AF1348" s="72"/>
      <c r="AG1348" s="72"/>
      <c r="AH1348" s="72"/>
      <c r="AI1348" s="72"/>
      <c r="AJ1348" s="72"/>
      <c r="AK1348" s="72"/>
      <c r="AL1348" s="72"/>
      <c r="AM1348" s="72"/>
      <c r="AN1348" s="72"/>
    </row>
    <row r="1349" spans="1:40" ht="13">
      <c r="A1349" s="79"/>
      <c r="B1349" s="79"/>
      <c r="C1349" s="63"/>
      <c r="D1349" s="63"/>
      <c r="E1349" s="63"/>
      <c r="F1349" s="63"/>
      <c r="G1349" s="84"/>
      <c r="H1349" s="63"/>
      <c r="J1349" s="63"/>
      <c r="K1349" s="63"/>
      <c r="L1349" s="63"/>
      <c r="M1349" s="63"/>
      <c r="N1349" s="63"/>
      <c r="O1349" s="63"/>
      <c r="P1349" s="63"/>
      <c r="Q1349" s="63"/>
      <c r="R1349" s="63"/>
      <c r="S1349" s="63"/>
      <c r="T1349" s="63"/>
      <c r="U1349" s="63"/>
      <c r="V1349" s="63"/>
      <c r="W1349" s="63"/>
      <c r="X1349" s="63"/>
      <c r="Y1349" s="63"/>
      <c r="Z1349" s="63"/>
      <c r="AA1349" s="72"/>
      <c r="AB1349" s="72"/>
      <c r="AC1349" s="72"/>
      <c r="AD1349" s="72"/>
      <c r="AE1349" s="72"/>
      <c r="AF1349" s="72"/>
      <c r="AG1349" s="72"/>
      <c r="AH1349" s="72"/>
      <c r="AI1349" s="72"/>
      <c r="AJ1349" s="72"/>
      <c r="AK1349" s="72"/>
      <c r="AL1349" s="72"/>
      <c r="AM1349" s="72"/>
      <c r="AN1349" s="72"/>
    </row>
    <row r="1350" spans="1:40" ht="13">
      <c r="A1350" s="79"/>
      <c r="B1350" s="79"/>
      <c r="C1350" s="63"/>
      <c r="D1350" s="63"/>
      <c r="E1350" s="63"/>
      <c r="F1350" s="63"/>
      <c r="G1350" s="84"/>
      <c r="H1350" s="63"/>
      <c r="J1350" s="63"/>
      <c r="K1350" s="63"/>
      <c r="L1350" s="63"/>
      <c r="M1350" s="63"/>
      <c r="N1350" s="63"/>
      <c r="O1350" s="63"/>
      <c r="P1350" s="63"/>
      <c r="Q1350" s="63"/>
      <c r="R1350" s="63"/>
      <c r="S1350" s="63"/>
      <c r="T1350" s="63"/>
      <c r="U1350" s="63"/>
      <c r="V1350" s="63"/>
      <c r="W1350" s="63"/>
      <c r="X1350" s="63"/>
      <c r="Y1350" s="63"/>
      <c r="Z1350" s="63"/>
      <c r="AA1350" s="72"/>
      <c r="AB1350" s="72"/>
      <c r="AC1350" s="72"/>
      <c r="AD1350" s="72"/>
      <c r="AE1350" s="72"/>
      <c r="AF1350" s="72"/>
      <c r="AG1350" s="72"/>
      <c r="AH1350" s="72"/>
      <c r="AI1350" s="72"/>
      <c r="AJ1350" s="72"/>
      <c r="AK1350" s="72"/>
      <c r="AL1350" s="72"/>
      <c r="AM1350" s="72"/>
      <c r="AN1350" s="72"/>
    </row>
    <row r="1351" spans="1:40" ht="13">
      <c r="A1351" s="79"/>
      <c r="B1351" s="79"/>
      <c r="C1351" s="63"/>
      <c r="D1351" s="63"/>
      <c r="E1351" s="63"/>
      <c r="F1351" s="63"/>
      <c r="G1351" s="84"/>
      <c r="H1351" s="63"/>
      <c r="J1351" s="63"/>
      <c r="K1351" s="63"/>
      <c r="L1351" s="63"/>
      <c r="M1351" s="63"/>
      <c r="N1351" s="63"/>
      <c r="O1351" s="63"/>
      <c r="P1351" s="63"/>
      <c r="Q1351" s="63"/>
      <c r="R1351" s="63"/>
      <c r="S1351" s="63"/>
      <c r="T1351" s="63"/>
      <c r="U1351" s="63"/>
      <c r="V1351" s="63"/>
      <c r="W1351" s="63"/>
      <c r="X1351" s="63"/>
      <c r="Y1351" s="63"/>
      <c r="Z1351" s="63"/>
      <c r="AA1351" s="72"/>
      <c r="AB1351" s="72"/>
      <c r="AC1351" s="72"/>
      <c r="AD1351" s="72"/>
      <c r="AE1351" s="72"/>
      <c r="AF1351" s="72"/>
      <c r="AG1351" s="72"/>
      <c r="AH1351" s="72"/>
      <c r="AI1351" s="72"/>
      <c r="AJ1351" s="72"/>
      <c r="AK1351" s="72"/>
      <c r="AL1351" s="72"/>
      <c r="AM1351" s="72"/>
      <c r="AN1351" s="72"/>
    </row>
    <row r="1352" spans="1:40" ht="13">
      <c r="A1352" s="79"/>
      <c r="B1352" s="79"/>
      <c r="C1352" s="63"/>
      <c r="D1352" s="63"/>
      <c r="E1352" s="63"/>
      <c r="F1352" s="63"/>
      <c r="G1352" s="84"/>
      <c r="H1352" s="63"/>
      <c r="J1352" s="63"/>
      <c r="K1352" s="63"/>
      <c r="L1352" s="63"/>
      <c r="M1352" s="63"/>
      <c r="N1352" s="63"/>
      <c r="O1352" s="63"/>
      <c r="P1352" s="63"/>
      <c r="Q1352" s="63"/>
      <c r="R1352" s="63"/>
      <c r="S1352" s="63"/>
      <c r="T1352" s="63"/>
      <c r="U1352" s="63"/>
      <c r="V1352" s="63"/>
      <c r="W1352" s="63"/>
      <c r="X1352" s="63"/>
      <c r="Y1352" s="63"/>
      <c r="Z1352" s="63"/>
      <c r="AA1352" s="72"/>
      <c r="AB1352" s="72"/>
      <c r="AC1352" s="72"/>
      <c r="AD1352" s="72"/>
      <c r="AE1352" s="72"/>
      <c r="AF1352" s="72"/>
      <c r="AG1352" s="72"/>
      <c r="AH1352" s="72"/>
      <c r="AI1352" s="72"/>
      <c r="AJ1352" s="72"/>
      <c r="AK1352" s="72"/>
      <c r="AL1352" s="72"/>
      <c r="AM1352" s="72"/>
      <c r="AN1352" s="72"/>
    </row>
    <row r="1353" spans="1:40" ht="13">
      <c r="A1353" s="79"/>
      <c r="B1353" s="79"/>
      <c r="C1353" s="63"/>
      <c r="D1353" s="63"/>
      <c r="E1353" s="63"/>
      <c r="F1353" s="63"/>
      <c r="G1353" s="84"/>
      <c r="H1353" s="63"/>
      <c r="J1353" s="63"/>
      <c r="K1353" s="63"/>
      <c r="L1353" s="63"/>
      <c r="M1353" s="63"/>
      <c r="N1353" s="63"/>
      <c r="O1353" s="63"/>
      <c r="P1353" s="63"/>
      <c r="Q1353" s="63"/>
      <c r="R1353" s="63"/>
      <c r="S1353" s="63"/>
      <c r="T1353" s="63"/>
      <c r="U1353" s="63"/>
      <c r="V1353" s="63"/>
      <c r="W1353" s="63"/>
      <c r="X1353" s="63"/>
      <c r="Y1353" s="63"/>
      <c r="Z1353" s="63"/>
      <c r="AA1353" s="72"/>
      <c r="AB1353" s="72"/>
      <c r="AC1353" s="72"/>
      <c r="AD1353" s="72"/>
      <c r="AE1353" s="72"/>
      <c r="AF1353" s="72"/>
      <c r="AG1353" s="72"/>
      <c r="AH1353" s="72"/>
      <c r="AI1353" s="72"/>
      <c r="AJ1353" s="72"/>
      <c r="AK1353" s="72"/>
      <c r="AL1353" s="72"/>
      <c r="AM1353" s="72"/>
      <c r="AN1353" s="72"/>
    </row>
    <row r="1354" spans="1:40" ht="13">
      <c r="A1354" s="79"/>
      <c r="B1354" s="79"/>
      <c r="C1354" s="63"/>
      <c r="D1354" s="63"/>
      <c r="E1354" s="63"/>
      <c r="F1354" s="63"/>
      <c r="G1354" s="84"/>
      <c r="H1354" s="63"/>
      <c r="J1354" s="63"/>
      <c r="K1354" s="63"/>
      <c r="L1354" s="63"/>
      <c r="M1354" s="63"/>
      <c r="N1354" s="63"/>
      <c r="O1354" s="63"/>
      <c r="P1354" s="63"/>
      <c r="Q1354" s="63"/>
      <c r="R1354" s="63"/>
      <c r="S1354" s="63"/>
      <c r="T1354" s="63"/>
      <c r="U1354" s="63"/>
      <c r="V1354" s="63"/>
      <c r="W1354" s="63"/>
      <c r="X1354" s="63"/>
      <c r="Y1354" s="63"/>
      <c r="Z1354" s="63"/>
      <c r="AA1354" s="72"/>
      <c r="AB1354" s="72"/>
      <c r="AC1354" s="72"/>
      <c r="AD1354" s="72"/>
      <c r="AE1354" s="72"/>
      <c r="AF1354" s="72"/>
      <c r="AG1354" s="72"/>
      <c r="AH1354" s="72"/>
      <c r="AI1354" s="72"/>
      <c r="AJ1354" s="72"/>
      <c r="AK1354" s="72"/>
      <c r="AL1354" s="72"/>
      <c r="AM1354" s="72"/>
      <c r="AN1354" s="72"/>
    </row>
    <row r="1355" spans="1:40" ht="13">
      <c r="A1355" s="79"/>
      <c r="B1355" s="79"/>
      <c r="C1355" s="63"/>
      <c r="D1355" s="63"/>
      <c r="E1355" s="63"/>
      <c r="F1355" s="63"/>
      <c r="G1355" s="84"/>
      <c r="H1355" s="63"/>
      <c r="J1355" s="63"/>
      <c r="K1355" s="63"/>
      <c r="L1355" s="63"/>
      <c r="M1355" s="63"/>
      <c r="N1355" s="63"/>
      <c r="O1355" s="63"/>
      <c r="P1355" s="63"/>
      <c r="Q1355" s="63"/>
      <c r="R1355" s="63"/>
      <c r="S1355" s="63"/>
      <c r="T1355" s="63"/>
      <c r="U1355" s="63"/>
      <c r="V1355" s="63"/>
      <c r="W1355" s="63"/>
      <c r="X1355" s="63"/>
      <c r="Y1355" s="63"/>
      <c r="Z1355" s="63"/>
      <c r="AA1355" s="72"/>
      <c r="AB1355" s="72"/>
      <c r="AC1355" s="72"/>
      <c r="AD1355" s="72"/>
      <c r="AE1355" s="72"/>
      <c r="AF1355" s="72"/>
      <c r="AG1355" s="72"/>
      <c r="AH1355" s="72"/>
      <c r="AI1355" s="72"/>
      <c r="AJ1355" s="72"/>
      <c r="AK1355" s="72"/>
      <c r="AL1355" s="72"/>
      <c r="AM1355" s="72"/>
      <c r="AN1355" s="72"/>
    </row>
    <row r="1356" spans="1:40" ht="13">
      <c r="A1356" s="79"/>
      <c r="B1356" s="79"/>
      <c r="C1356" s="63"/>
      <c r="D1356" s="63"/>
      <c r="E1356" s="63"/>
      <c r="F1356" s="63"/>
      <c r="G1356" s="84"/>
      <c r="H1356" s="63"/>
      <c r="J1356" s="63"/>
      <c r="K1356" s="63"/>
      <c r="L1356" s="63"/>
      <c r="M1356" s="63"/>
      <c r="N1356" s="63"/>
      <c r="O1356" s="63"/>
      <c r="P1356" s="63"/>
      <c r="Q1356" s="63"/>
      <c r="R1356" s="63"/>
      <c r="S1356" s="63"/>
      <c r="T1356" s="63"/>
      <c r="U1356" s="63"/>
      <c r="V1356" s="63"/>
      <c r="W1356" s="63"/>
      <c r="X1356" s="63"/>
      <c r="Y1356" s="63"/>
      <c r="Z1356" s="63"/>
      <c r="AA1356" s="72"/>
      <c r="AB1356" s="72"/>
      <c r="AC1356" s="72"/>
      <c r="AD1356" s="72"/>
      <c r="AE1356" s="72"/>
      <c r="AF1356" s="72"/>
      <c r="AG1356" s="72"/>
      <c r="AH1356" s="72"/>
      <c r="AI1356" s="72"/>
      <c r="AJ1356" s="72"/>
      <c r="AK1356" s="72"/>
      <c r="AL1356" s="72"/>
      <c r="AM1356" s="72"/>
      <c r="AN1356" s="72"/>
    </row>
    <row r="1357" spans="1:40" ht="13">
      <c r="A1357" s="79"/>
      <c r="B1357" s="79"/>
      <c r="C1357" s="63"/>
      <c r="D1357" s="63"/>
      <c r="E1357" s="63"/>
      <c r="F1357" s="63"/>
      <c r="G1357" s="84"/>
      <c r="H1357" s="63"/>
      <c r="J1357" s="63"/>
      <c r="K1357" s="63"/>
      <c r="L1357" s="63"/>
      <c r="M1357" s="63"/>
      <c r="N1357" s="63"/>
      <c r="O1357" s="63"/>
      <c r="P1357" s="63"/>
      <c r="Q1357" s="63"/>
      <c r="R1357" s="63"/>
      <c r="S1357" s="63"/>
      <c r="T1357" s="63"/>
      <c r="U1357" s="63"/>
      <c r="V1357" s="63"/>
      <c r="W1357" s="63"/>
      <c r="X1357" s="63"/>
      <c r="Y1357" s="63"/>
      <c r="Z1357" s="63"/>
      <c r="AA1357" s="72"/>
      <c r="AB1357" s="72"/>
      <c r="AC1357" s="72"/>
      <c r="AD1357" s="72"/>
      <c r="AE1357" s="72"/>
      <c r="AF1357" s="72"/>
      <c r="AG1357" s="72"/>
      <c r="AH1357" s="72"/>
      <c r="AI1357" s="72"/>
      <c r="AJ1357" s="72"/>
      <c r="AK1357" s="72"/>
      <c r="AL1357" s="72"/>
      <c r="AM1357" s="72"/>
      <c r="AN1357" s="72"/>
    </row>
    <row r="1358" spans="1:40" ht="13">
      <c r="A1358" s="79"/>
      <c r="B1358" s="79"/>
      <c r="C1358" s="63"/>
      <c r="D1358" s="63"/>
      <c r="E1358" s="63"/>
      <c r="F1358" s="63"/>
      <c r="G1358" s="84"/>
      <c r="H1358" s="63"/>
      <c r="J1358" s="63"/>
      <c r="K1358" s="63"/>
      <c r="L1358" s="63"/>
      <c r="M1358" s="63"/>
      <c r="N1358" s="63"/>
      <c r="O1358" s="63"/>
      <c r="P1358" s="63"/>
      <c r="Q1358" s="63"/>
      <c r="R1358" s="63"/>
      <c r="S1358" s="63"/>
      <c r="T1358" s="63"/>
      <c r="U1358" s="63"/>
      <c r="V1358" s="63"/>
      <c r="W1358" s="63"/>
      <c r="X1358" s="63"/>
      <c r="Y1358" s="63"/>
      <c r="Z1358" s="63"/>
      <c r="AA1358" s="72"/>
      <c r="AB1358" s="72"/>
      <c r="AC1358" s="72"/>
      <c r="AD1358" s="72"/>
      <c r="AE1358" s="72"/>
      <c r="AF1358" s="72"/>
      <c r="AG1358" s="72"/>
      <c r="AH1358" s="72"/>
      <c r="AI1358" s="72"/>
      <c r="AJ1358" s="72"/>
      <c r="AK1358" s="72"/>
      <c r="AL1358" s="72"/>
      <c r="AM1358" s="72"/>
      <c r="AN1358" s="72"/>
    </row>
    <row r="1359" spans="1:40" ht="13">
      <c r="A1359" s="79"/>
      <c r="B1359" s="79"/>
      <c r="C1359" s="63"/>
      <c r="D1359" s="63"/>
      <c r="E1359" s="63"/>
      <c r="F1359" s="63"/>
      <c r="G1359" s="84"/>
      <c r="H1359" s="63"/>
      <c r="J1359" s="63"/>
      <c r="K1359" s="63"/>
      <c r="L1359" s="63"/>
      <c r="M1359" s="63"/>
      <c r="N1359" s="63"/>
      <c r="O1359" s="63"/>
      <c r="P1359" s="63"/>
      <c r="Q1359" s="63"/>
      <c r="R1359" s="63"/>
      <c r="S1359" s="63"/>
      <c r="T1359" s="63"/>
      <c r="U1359" s="63"/>
      <c r="V1359" s="63"/>
      <c r="W1359" s="63"/>
      <c r="X1359" s="63"/>
      <c r="Y1359" s="63"/>
      <c r="Z1359" s="63"/>
      <c r="AA1359" s="72"/>
      <c r="AB1359" s="72"/>
      <c r="AC1359" s="72"/>
      <c r="AD1359" s="72"/>
      <c r="AE1359" s="72"/>
      <c r="AF1359" s="72"/>
      <c r="AG1359" s="72"/>
      <c r="AH1359" s="72"/>
      <c r="AI1359" s="72"/>
      <c r="AJ1359" s="72"/>
      <c r="AK1359" s="72"/>
      <c r="AL1359" s="72"/>
      <c r="AM1359" s="72"/>
      <c r="AN1359" s="72"/>
    </row>
    <row r="1360" spans="1:40" ht="13">
      <c r="A1360" s="79"/>
      <c r="B1360" s="79"/>
      <c r="C1360" s="63"/>
      <c r="D1360" s="63"/>
      <c r="E1360" s="63"/>
      <c r="F1360" s="63"/>
      <c r="G1360" s="84"/>
      <c r="H1360" s="63"/>
      <c r="J1360" s="63"/>
      <c r="K1360" s="63"/>
      <c r="L1360" s="63"/>
      <c r="M1360" s="63"/>
      <c r="N1360" s="63"/>
      <c r="O1360" s="63"/>
      <c r="P1360" s="63"/>
      <c r="Q1360" s="63"/>
      <c r="R1360" s="63"/>
      <c r="S1360" s="63"/>
      <c r="T1360" s="63"/>
      <c r="U1360" s="63"/>
      <c r="V1360" s="63"/>
      <c r="W1360" s="63"/>
      <c r="X1360" s="63"/>
      <c r="Y1360" s="63"/>
      <c r="Z1360" s="63"/>
      <c r="AA1360" s="72"/>
      <c r="AB1360" s="72"/>
      <c r="AC1360" s="72"/>
      <c r="AD1360" s="72"/>
      <c r="AE1360" s="72"/>
      <c r="AF1360" s="72"/>
      <c r="AG1360" s="72"/>
      <c r="AH1360" s="72"/>
      <c r="AI1360" s="72"/>
      <c r="AJ1360" s="72"/>
      <c r="AK1360" s="72"/>
      <c r="AL1360" s="72"/>
      <c r="AM1360" s="72"/>
      <c r="AN1360" s="72"/>
    </row>
    <row r="1361" spans="1:40" ht="13">
      <c r="A1361" s="79"/>
      <c r="B1361" s="79"/>
      <c r="C1361" s="63"/>
      <c r="D1361" s="63"/>
      <c r="E1361" s="63"/>
      <c r="F1361" s="63"/>
      <c r="G1361" s="84"/>
      <c r="H1361" s="63"/>
      <c r="J1361" s="63"/>
      <c r="K1361" s="63"/>
      <c r="L1361" s="63"/>
      <c r="M1361" s="63"/>
      <c r="N1361" s="63"/>
      <c r="O1361" s="63"/>
      <c r="P1361" s="63"/>
      <c r="Q1361" s="63"/>
      <c r="R1361" s="63"/>
      <c r="S1361" s="63"/>
      <c r="T1361" s="63"/>
      <c r="U1361" s="63"/>
      <c r="V1361" s="63"/>
      <c r="W1361" s="63"/>
      <c r="X1361" s="63"/>
      <c r="Y1361" s="63"/>
      <c r="Z1361" s="63"/>
      <c r="AA1361" s="72"/>
      <c r="AB1361" s="72"/>
      <c r="AC1361" s="72"/>
      <c r="AD1361" s="72"/>
      <c r="AE1361" s="72"/>
      <c r="AF1361" s="72"/>
      <c r="AG1361" s="72"/>
      <c r="AH1361" s="72"/>
      <c r="AI1361" s="72"/>
      <c r="AJ1361" s="72"/>
      <c r="AK1361" s="72"/>
      <c r="AL1361" s="72"/>
      <c r="AM1361" s="72"/>
      <c r="AN1361" s="72"/>
    </row>
    <row r="1362" spans="1:40" ht="13">
      <c r="A1362" s="79"/>
      <c r="B1362" s="79"/>
      <c r="C1362" s="63"/>
      <c r="D1362" s="63"/>
      <c r="E1362" s="63"/>
      <c r="F1362" s="63"/>
      <c r="G1362" s="84"/>
      <c r="H1362" s="63"/>
      <c r="J1362" s="63"/>
      <c r="K1362" s="63"/>
      <c r="L1362" s="63"/>
      <c r="M1362" s="63"/>
      <c r="N1362" s="63"/>
      <c r="O1362" s="63"/>
      <c r="P1362" s="63"/>
      <c r="Q1362" s="63"/>
      <c r="R1362" s="63"/>
      <c r="S1362" s="63"/>
      <c r="T1362" s="63"/>
      <c r="U1362" s="63"/>
      <c r="V1362" s="63"/>
      <c r="W1362" s="63"/>
      <c r="X1362" s="63"/>
      <c r="Y1362" s="63"/>
      <c r="Z1362" s="63"/>
      <c r="AA1362" s="72"/>
      <c r="AB1362" s="72"/>
      <c r="AC1362" s="72"/>
      <c r="AD1362" s="72"/>
      <c r="AE1362" s="72"/>
      <c r="AF1362" s="72"/>
      <c r="AG1362" s="72"/>
      <c r="AH1362" s="72"/>
      <c r="AI1362" s="72"/>
      <c r="AJ1362" s="72"/>
      <c r="AK1362" s="72"/>
      <c r="AL1362" s="72"/>
      <c r="AM1362" s="72"/>
      <c r="AN1362" s="72"/>
    </row>
    <row r="1363" spans="1:40" ht="13">
      <c r="A1363" s="79"/>
      <c r="B1363" s="79"/>
      <c r="C1363" s="63"/>
      <c r="D1363" s="63"/>
      <c r="E1363" s="63"/>
      <c r="F1363" s="63"/>
      <c r="G1363" s="84"/>
      <c r="H1363" s="63"/>
      <c r="J1363" s="63"/>
      <c r="K1363" s="63"/>
      <c r="L1363" s="63"/>
      <c r="M1363" s="63"/>
      <c r="N1363" s="63"/>
      <c r="O1363" s="63"/>
      <c r="P1363" s="63"/>
      <c r="Q1363" s="63"/>
      <c r="R1363" s="63"/>
      <c r="S1363" s="63"/>
      <c r="T1363" s="63"/>
      <c r="U1363" s="63"/>
      <c r="V1363" s="63"/>
      <c r="W1363" s="63"/>
      <c r="X1363" s="63"/>
      <c r="Y1363" s="63"/>
      <c r="Z1363" s="63"/>
      <c r="AA1363" s="72"/>
      <c r="AB1363" s="72"/>
      <c r="AC1363" s="72"/>
      <c r="AD1363" s="72"/>
      <c r="AE1363" s="72"/>
      <c r="AF1363" s="72"/>
      <c r="AG1363" s="72"/>
      <c r="AH1363" s="72"/>
      <c r="AI1363" s="72"/>
      <c r="AJ1363" s="72"/>
      <c r="AK1363" s="72"/>
      <c r="AL1363" s="72"/>
      <c r="AM1363" s="72"/>
      <c r="AN1363" s="72"/>
    </row>
    <row r="1364" spans="1:40" ht="13">
      <c r="A1364" s="79"/>
      <c r="B1364" s="79"/>
      <c r="C1364" s="63"/>
      <c r="D1364" s="63"/>
      <c r="E1364" s="63"/>
      <c r="F1364" s="63"/>
      <c r="G1364" s="84"/>
      <c r="H1364" s="63"/>
      <c r="J1364" s="63"/>
      <c r="K1364" s="63"/>
      <c r="L1364" s="63"/>
      <c r="M1364" s="63"/>
      <c r="N1364" s="63"/>
      <c r="O1364" s="63"/>
      <c r="P1364" s="63"/>
      <c r="Q1364" s="63"/>
      <c r="R1364" s="63"/>
      <c r="S1364" s="63"/>
      <c r="T1364" s="63"/>
      <c r="U1364" s="63"/>
      <c r="V1364" s="63"/>
      <c r="W1364" s="63"/>
      <c r="X1364" s="63"/>
      <c r="Y1364" s="63"/>
      <c r="Z1364" s="63"/>
      <c r="AA1364" s="72"/>
      <c r="AB1364" s="72"/>
      <c r="AC1364" s="72"/>
      <c r="AD1364" s="72"/>
      <c r="AE1364" s="72"/>
      <c r="AF1364" s="72"/>
      <c r="AG1364" s="72"/>
      <c r="AH1364" s="72"/>
      <c r="AI1364" s="72"/>
      <c r="AJ1364" s="72"/>
      <c r="AK1364" s="72"/>
      <c r="AL1364" s="72"/>
      <c r="AM1364" s="72"/>
      <c r="AN1364" s="72"/>
    </row>
    <row r="1365" spans="1:40" ht="13">
      <c r="A1365" s="79"/>
      <c r="B1365" s="79"/>
      <c r="C1365" s="63"/>
      <c r="D1365" s="63"/>
      <c r="E1365" s="63"/>
      <c r="F1365" s="63"/>
      <c r="G1365" s="84"/>
      <c r="H1365" s="63"/>
      <c r="J1365" s="63"/>
      <c r="K1365" s="63"/>
      <c r="L1365" s="63"/>
      <c r="M1365" s="63"/>
      <c r="N1365" s="63"/>
      <c r="O1365" s="63"/>
      <c r="P1365" s="63"/>
      <c r="Q1365" s="63"/>
      <c r="R1365" s="63"/>
      <c r="S1365" s="63"/>
      <c r="T1365" s="63"/>
      <c r="U1365" s="63"/>
      <c r="V1365" s="63"/>
      <c r="W1365" s="63"/>
      <c r="X1365" s="63"/>
      <c r="Y1365" s="63"/>
      <c r="Z1365" s="63"/>
      <c r="AA1365" s="72"/>
      <c r="AB1365" s="72"/>
      <c r="AC1365" s="72"/>
      <c r="AD1365" s="72"/>
      <c r="AE1365" s="72"/>
      <c r="AF1365" s="72"/>
      <c r="AG1365" s="72"/>
      <c r="AH1365" s="72"/>
      <c r="AI1365" s="72"/>
      <c r="AJ1365" s="72"/>
      <c r="AK1365" s="72"/>
      <c r="AL1365" s="72"/>
      <c r="AM1365" s="72"/>
      <c r="AN1365" s="72"/>
    </row>
    <row r="1366" spans="1:40" ht="13">
      <c r="A1366" s="79"/>
      <c r="B1366" s="79"/>
      <c r="C1366" s="63"/>
      <c r="D1366" s="63"/>
      <c r="E1366" s="63"/>
      <c r="F1366" s="63"/>
      <c r="G1366" s="84"/>
      <c r="H1366" s="63"/>
      <c r="J1366" s="63"/>
      <c r="K1366" s="63"/>
      <c r="L1366" s="63"/>
      <c r="M1366" s="63"/>
      <c r="N1366" s="63"/>
      <c r="O1366" s="63"/>
      <c r="P1366" s="63"/>
      <c r="Q1366" s="63"/>
      <c r="R1366" s="63"/>
      <c r="S1366" s="63"/>
      <c r="T1366" s="63"/>
      <c r="U1366" s="63"/>
      <c r="V1366" s="63"/>
      <c r="W1366" s="63"/>
      <c r="X1366" s="63"/>
      <c r="Y1366" s="63"/>
      <c r="Z1366" s="63"/>
      <c r="AA1366" s="72"/>
      <c r="AB1366" s="72"/>
      <c r="AC1366" s="72"/>
      <c r="AD1366" s="72"/>
      <c r="AE1366" s="72"/>
      <c r="AF1366" s="72"/>
      <c r="AG1366" s="72"/>
      <c r="AH1366" s="72"/>
      <c r="AI1366" s="72"/>
      <c r="AJ1366" s="72"/>
      <c r="AK1366" s="72"/>
      <c r="AL1366" s="72"/>
      <c r="AM1366" s="72"/>
      <c r="AN1366" s="72"/>
    </row>
    <row r="1367" spans="1:40" ht="13">
      <c r="A1367" s="79"/>
      <c r="B1367" s="79"/>
      <c r="C1367" s="63"/>
      <c r="D1367" s="63"/>
      <c r="E1367" s="63"/>
      <c r="F1367" s="63"/>
      <c r="G1367" s="84"/>
      <c r="H1367" s="63"/>
      <c r="J1367" s="63"/>
      <c r="K1367" s="63"/>
      <c r="L1367" s="63"/>
      <c r="M1367" s="63"/>
      <c r="N1367" s="63"/>
      <c r="O1367" s="63"/>
      <c r="P1367" s="63"/>
      <c r="Q1367" s="63"/>
      <c r="R1367" s="63"/>
      <c r="S1367" s="63"/>
      <c r="T1367" s="63"/>
      <c r="U1367" s="63"/>
      <c r="V1367" s="63"/>
      <c r="W1367" s="63"/>
      <c r="X1367" s="63"/>
      <c r="Y1367" s="63"/>
      <c r="Z1367" s="63"/>
      <c r="AA1367" s="72"/>
      <c r="AB1367" s="72"/>
      <c r="AC1367" s="72"/>
      <c r="AD1367" s="72"/>
      <c r="AE1367" s="72"/>
      <c r="AF1367" s="72"/>
      <c r="AG1367" s="72"/>
      <c r="AH1367" s="72"/>
      <c r="AI1367" s="72"/>
      <c r="AJ1367" s="72"/>
      <c r="AK1367" s="72"/>
      <c r="AL1367" s="72"/>
      <c r="AM1367" s="72"/>
      <c r="AN1367" s="72"/>
    </row>
    <row r="1368" spans="1:40" ht="13">
      <c r="A1368" s="79"/>
      <c r="B1368" s="79"/>
      <c r="C1368" s="63"/>
      <c r="D1368" s="63"/>
      <c r="E1368" s="63"/>
      <c r="F1368" s="63"/>
      <c r="G1368" s="84"/>
      <c r="H1368" s="63"/>
      <c r="J1368" s="63"/>
      <c r="K1368" s="63"/>
      <c r="L1368" s="63"/>
      <c r="M1368" s="63"/>
      <c r="N1368" s="63"/>
      <c r="O1368" s="63"/>
      <c r="P1368" s="63"/>
      <c r="Q1368" s="63"/>
      <c r="R1368" s="63"/>
      <c r="S1368" s="63"/>
      <c r="T1368" s="63"/>
      <c r="U1368" s="63"/>
      <c r="V1368" s="63"/>
      <c r="W1368" s="63"/>
      <c r="X1368" s="63"/>
      <c r="Y1368" s="63"/>
      <c r="Z1368" s="63"/>
      <c r="AA1368" s="72"/>
      <c r="AB1368" s="72"/>
      <c r="AC1368" s="72"/>
      <c r="AD1368" s="72"/>
      <c r="AE1368" s="72"/>
      <c r="AF1368" s="72"/>
      <c r="AG1368" s="72"/>
      <c r="AH1368" s="72"/>
      <c r="AI1368" s="72"/>
      <c r="AJ1368" s="72"/>
      <c r="AK1368" s="72"/>
      <c r="AL1368" s="72"/>
      <c r="AM1368" s="72"/>
      <c r="AN1368" s="72"/>
    </row>
    <row r="1369" spans="1:40" ht="13">
      <c r="A1369" s="79"/>
      <c r="B1369" s="79"/>
      <c r="C1369" s="63"/>
      <c r="D1369" s="63"/>
      <c r="E1369" s="63"/>
      <c r="F1369" s="63"/>
      <c r="G1369" s="84"/>
      <c r="H1369" s="63"/>
      <c r="J1369" s="63"/>
      <c r="K1369" s="63"/>
      <c r="L1369" s="63"/>
      <c r="M1369" s="63"/>
      <c r="N1369" s="63"/>
      <c r="O1369" s="63"/>
      <c r="P1369" s="63"/>
      <c r="Q1369" s="63"/>
      <c r="R1369" s="63"/>
      <c r="S1369" s="63"/>
      <c r="T1369" s="63"/>
      <c r="U1369" s="63"/>
      <c r="V1369" s="63"/>
      <c r="W1369" s="63"/>
      <c r="X1369" s="63"/>
      <c r="Y1369" s="63"/>
      <c r="Z1369" s="63"/>
      <c r="AA1369" s="72"/>
      <c r="AB1369" s="72"/>
      <c r="AC1369" s="72"/>
      <c r="AD1369" s="72"/>
      <c r="AE1369" s="72"/>
      <c r="AF1369" s="72"/>
      <c r="AG1369" s="72"/>
      <c r="AH1369" s="72"/>
      <c r="AI1369" s="72"/>
      <c r="AJ1369" s="72"/>
      <c r="AK1369" s="72"/>
      <c r="AL1369" s="72"/>
      <c r="AM1369" s="72"/>
      <c r="AN1369" s="72"/>
    </row>
    <row r="1370" spans="1:40" ht="13">
      <c r="A1370" s="79"/>
      <c r="B1370" s="79"/>
      <c r="C1370" s="63"/>
      <c r="D1370" s="63"/>
      <c r="E1370" s="63"/>
      <c r="F1370" s="63"/>
      <c r="G1370" s="84"/>
      <c r="H1370" s="63"/>
      <c r="J1370" s="63"/>
      <c r="K1370" s="63"/>
      <c r="L1370" s="63"/>
      <c r="M1370" s="63"/>
      <c r="N1370" s="63"/>
      <c r="O1370" s="63"/>
      <c r="P1370" s="63"/>
      <c r="Q1370" s="63"/>
      <c r="R1370" s="63"/>
      <c r="S1370" s="63"/>
      <c r="T1370" s="63"/>
      <c r="U1370" s="63"/>
      <c r="V1370" s="63"/>
      <c r="W1370" s="63"/>
      <c r="X1370" s="63"/>
      <c r="Y1370" s="63"/>
      <c r="Z1370" s="63"/>
      <c r="AA1370" s="72"/>
      <c r="AB1370" s="72"/>
      <c r="AC1370" s="72"/>
      <c r="AD1370" s="72"/>
      <c r="AE1370" s="72"/>
      <c r="AF1370" s="72"/>
      <c r="AG1370" s="72"/>
      <c r="AH1370" s="72"/>
      <c r="AI1370" s="72"/>
      <c r="AJ1370" s="72"/>
      <c r="AK1370" s="72"/>
      <c r="AL1370" s="72"/>
      <c r="AM1370" s="72"/>
      <c r="AN1370" s="72"/>
    </row>
    <row r="1371" spans="1:40" ht="13">
      <c r="A1371" s="79"/>
      <c r="B1371" s="79"/>
      <c r="C1371" s="63"/>
      <c r="D1371" s="63"/>
      <c r="E1371" s="63"/>
      <c r="F1371" s="63"/>
      <c r="G1371" s="84"/>
      <c r="H1371" s="63"/>
      <c r="J1371" s="63"/>
      <c r="K1371" s="63"/>
      <c r="L1371" s="63"/>
      <c r="M1371" s="63"/>
      <c r="N1371" s="63"/>
      <c r="O1371" s="63"/>
      <c r="P1371" s="63"/>
      <c r="Q1371" s="63"/>
      <c r="R1371" s="63"/>
      <c r="S1371" s="63"/>
      <c r="T1371" s="63"/>
      <c r="U1371" s="63"/>
      <c r="V1371" s="63"/>
      <c r="W1371" s="63"/>
      <c r="X1371" s="63"/>
      <c r="Y1371" s="63"/>
      <c r="Z1371" s="63"/>
      <c r="AA1371" s="72"/>
      <c r="AB1371" s="72"/>
      <c r="AC1371" s="72"/>
      <c r="AD1371" s="72"/>
      <c r="AE1371" s="72"/>
      <c r="AF1371" s="72"/>
      <c r="AG1371" s="72"/>
      <c r="AH1371" s="72"/>
      <c r="AI1371" s="72"/>
      <c r="AJ1371" s="72"/>
      <c r="AK1371" s="72"/>
      <c r="AL1371" s="72"/>
      <c r="AM1371" s="72"/>
      <c r="AN1371" s="72"/>
    </row>
    <row r="1372" spans="1:40" ht="13">
      <c r="A1372" s="79"/>
      <c r="B1372" s="79"/>
      <c r="C1372" s="63"/>
      <c r="D1372" s="63"/>
      <c r="E1372" s="63"/>
      <c r="F1372" s="63"/>
      <c r="G1372" s="84"/>
      <c r="H1372" s="63"/>
      <c r="J1372" s="63"/>
      <c r="K1372" s="63"/>
      <c r="L1372" s="63"/>
      <c r="M1372" s="63"/>
      <c r="N1372" s="63"/>
      <c r="O1372" s="63"/>
      <c r="P1372" s="63"/>
      <c r="Q1372" s="63"/>
      <c r="R1372" s="63"/>
      <c r="S1372" s="63"/>
      <c r="T1372" s="63"/>
      <c r="U1372" s="63"/>
      <c r="V1372" s="63"/>
      <c r="W1372" s="63"/>
      <c r="X1372" s="63"/>
      <c r="Y1372" s="63"/>
      <c r="Z1372" s="63"/>
      <c r="AA1372" s="72"/>
      <c r="AB1372" s="72"/>
      <c r="AC1372" s="72"/>
      <c r="AD1372" s="72"/>
      <c r="AE1372" s="72"/>
      <c r="AF1372" s="72"/>
      <c r="AG1372" s="72"/>
      <c r="AH1372" s="72"/>
      <c r="AI1372" s="72"/>
      <c r="AJ1372" s="72"/>
      <c r="AK1372" s="72"/>
      <c r="AL1372" s="72"/>
      <c r="AM1372" s="72"/>
      <c r="AN1372" s="72"/>
    </row>
    <row r="1373" spans="1:40" ht="13">
      <c r="A1373" s="79"/>
      <c r="B1373" s="79"/>
      <c r="C1373" s="63"/>
      <c r="D1373" s="63"/>
      <c r="E1373" s="63"/>
      <c r="F1373" s="63"/>
      <c r="G1373" s="84"/>
      <c r="H1373" s="63"/>
      <c r="J1373" s="63"/>
      <c r="K1373" s="63"/>
      <c r="L1373" s="63"/>
      <c r="M1373" s="63"/>
      <c r="N1373" s="63"/>
      <c r="O1373" s="63"/>
      <c r="P1373" s="63"/>
      <c r="Q1373" s="63"/>
      <c r="R1373" s="63"/>
      <c r="S1373" s="63"/>
      <c r="T1373" s="63"/>
      <c r="U1373" s="63"/>
      <c r="V1373" s="63"/>
      <c r="W1373" s="63"/>
      <c r="X1373" s="63"/>
      <c r="Y1373" s="63"/>
      <c r="Z1373" s="63"/>
      <c r="AA1373" s="72"/>
      <c r="AB1373" s="72"/>
      <c r="AC1373" s="72"/>
      <c r="AD1373" s="72"/>
      <c r="AE1373" s="72"/>
      <c r="AF1373" s="72"/>
      <c r="AG1373" s="72"/>
      <c r="AH1373" s="72"/>
      <c r="AI1373" s="72"/>
      <c r="AJ1373" s="72"/>
      <c r="AK1373" s="72"/>
      <c r="AL1373" s="72"/>
      <c r="AM1373" s="72"/>
      <c r="AN1373" s="72"/>
    </row>
    <row r="1374" spans="1:40" ht="13">
      <c r="A1374" s="79"/>
      <c r="B1374" s="79"/>
      <c r="C1374" s="63"/>
      <c r="D1374" s="63"/>
      <c r="E1374" s="63"/>
      <c r="F1374" s="63"/>
      <c r="G1374" s="84"/>
      <c r="H1374" s="63"/>
      <c r="J1374" s="63"/>
      <c r="K1374" s="63"/>
      <c r="L1374" s="63"/>
      <c r="M1374" s="63"/>
      <c r="N1374" s="63"/>
      <c r="O1374" s="63"/>
      <c r="P1374" s="63"/>
      <c r="Q1374" s="63"/>
      <c r="R1374" s="63"/>
      <c r="S1374" s="63"/>
      <c r="T1374" s="63"/>
      <c r="U1374" s="63"/>
      <c r="V1374" s="63"/>
      <c r="W1374" s="63"/>
      <c r="X1374" s="63"/>
      <c r="Y1374" s="63"/>
      <c r="Z1374" s="63"/>
      <c r="AA1374" s="72"/>
      <c r="AB1374" s="72"/>
      <c r="AC1374" s="72"/>
      <c r="AD1374" s="72"/>
      <c r="AE1374" s="72"/>
      <c r="AF1374" s="72"/>
      <c r="AG1374" s="72"/>
      <c r="AH1374" s="72"/>
      <c r="AI1374" s="72"/>
      <c r="AJ1374" s="72"/>
      <c r="AK1374" s="72"/>
      <c r="AL1374" s="72"/>
      <c r="AM1374" s="72"/>
      <c r="AN1374" s="72"/>
    </row>
    <row r="1375" spans="1:40" ht="13">
      <c r="A1375" s="79"/>
      <c r="B1375" s="79"/>
      <c r="C1375" s="63"/>
      <c r="D1375" s="63"/>
      <c r="E1375" s="63"/>
      <c r="F1375" s="63"/>
      <c r="G1375" s="84"/>
      <c r="H1375" s="63"/>
      <c r="J1375" s="63"/>
      <c r="K1375" s="63"/>
      <c r="L1375" s="63"/>
      <c r="M1375" s="63"/>
      <c r="N1375" s="63"/>
      <c r="O1375" s="63"/>
      <c r="P1375" s="63"/>
      <c r="Q1375" s="63"/>
      <c r="R1375" s="63"/>
      <c r="S1375" s="63"/>
      <c r="T1375" s="63"/>
      <c r="U1375" s="63"/>
      <c r="V1375" s="63"/>
      <c r="W1375" s="63"/>
      <c r="X1375" s="63"/>
      <c r="Y1375" s="63"/>
      <c r="Z1375" s="63"/>
      <c r="AA1375" s="72"/>
      <c r="AB1375" s="72"/>
      <c r="AC1375" s="72"/>
      <c r="AD1375" s="72"/>
      <c r="AE1375" s="72"/>
      <c r="AF1375" s="72"/>
      <c r="AG1375" s="72"/>
      <c r="AH1375" s="72"/>
      <c r="AI1375" s="72"/>
      <c r="AJ1375" s="72"/>
      <c r="AK1375" s="72"/>
      <c r="AL1375" s="72"/>
      <c r="AM1375" s="72"/>
      <c r="AN1375" s="72"/>
    </row>
    <row r="1376" spans="1:40" ht="13">
      <c r="A1376" s="79"/>
      <c r="B1376" s="79"/>
      <c r="C1376" s="63"/>
      <c r="D1376" s="63"/>
      <c r="E1376" s="63"/>
      <c r="F1376" s="63"/>
      <c r="G1376" s="84"/>
      <c r="H1376" s="63"/>
      <c r="J1376" s="63"/>
      <c r="K1376" s="63"/>
      <c r="L1376" s="63"/>
      <c r="M1376" s="63"/>
      <c r="N1376" s="63"/>
      <c r="O1376" s="63"/>
      <c r="P1376" s="63"/>
      <c r="Q1376" s="63"/>
      <c r="R1376" s="63"/>
      <c r="S1376" s="63"/>
      <c r="T1376" s="63"/>
      <c r="U1376" s="63"/>
      <c r="V1376" s="63"/>
      <c r="W1376" s="63"/>
      <c r="X1376" s="63"/>
      <c r="Y1376" s="63"/>
      <c r="Z1376" s="63"/>
      <c r="AA1376" s="72"/>
      <c r="AB1376" s="72"/>
      <c r="AC1376" s="72"/>
      <c r="AD1376" s="72"/>
      <c r="AE1376" s="72"/>
      <c r="AF1376" s="72"/>
      <c r="AG1376" s="72"/>
      <c r="AH1376" s="72"/>
      <c r="AI1376" s="72"/>
      <c r="AJ1376" s="72"/>
      <c r="AK1376" s="72"/>
      <c r="AL1376" s="72"/>
      <c r="AM1376" s="72"/>
      <c r="AN1376" s="72"/>
    </row>
    <row r="1377" spans="1:40" ht="13">
      <c r="A1377" s="79"/>
      <c r="B1377" s="79"/>
      <c r="C1377" s="63"/>
      <c r="D1377" s="63"/>
      <c r="E1377" s="63"/>
      <c r="F1377" s="63"/>
      <c r="G1377" s="84"/>
      <c r="H1377" s="63"/>
      <c r="J1377" s="63"/>
      <c r="K1377" s="63"/>
      <c r="L1377" s="63"/>
      <c r="M1377" s="63"/>
      <c r="N1377" s="63"/>
      <c r="O1377" s="63"/>
      <c r="P1377" s="63"/>
      <c r="Q1377" s="63"/>
      <c r="R1377" s="63"/>
      <c r="S1377" s="63"/>
      <c r="T1377" s="63"/>
      <c r="U1377" s="63"/>
      <c r="V1377" s="63"/>
      <c r="W1377" s="63"/>
      <c r="X1377" s="63"/>
      <c r="Y1377" s="63"/>
      <c r="Z1377" s="63"/>
      <c r="AA1377" s="72"/>
      <c r="AB1377" s="72"/>
      <c r="AC1377" s="72"/>
      <c r="AD1377" s="72"/>
      <c r="AE1377" s="72"/>
      <c r="AF1377" s="72"/>
      <c r="AG1377" s="72"/>
      <c r="AH1377" s="72"/>
      <c r="AI1377" s="72"/>
      <c r="AJ1377" s="72"/>
      <c r="AK1377" s="72"/>
      <c r="AL1377" s="72"/>
      <c r="AM1377" s="72"/>
      <c r="AN1377" s="72"/>
    </row>
    <row r="1378" spans="1:40" ht="13">
      <c r="A1378" s="79"/>
      <c r="B1378" s="79"/>
      <c r="C1378" s="63"/>
      <c r="D1378" s="63"/>
      <c r="E1378" s="63"/>
      <c r="F1378" s="63"/>
      <c r="G1378" s="84"/>
      <c r="H1378" s="63"/>
      <c r="J1378" s="63"/>
      <c r="K1378" s="63"/>
      <c r="L1378" s="63"/>
      <c r="M1378" s="63"/>
      <c r="N1378" s="63"/>
      <c r="O1378" s="63"/>
      <c r="P1378" s="63"/>
      <c r="Q1378" s="63"/>
      <c r="R1378" s="63"/>
      <c r="S1378" s="63"/>
      <c r="T1378" s="63"/>
      <c r="U1378" s="63"/>
      <c r="V1378" s="63"/>
      <c r="W1378" s="63"/>
      <c r="X1378" s="63"/>
      <c r="Y1378" s="63"/>
      <c r="Z1378" s="63"/>
      <c r="AA1378" s="72"/>
      <c r="AB1378" s="72"/>
      <c r="AC1378" s="72"/>
      <c r="AD1378" s="72"/>
      <c r="AE1378" s="72"/>
      <c r="AF1378" s="72"/>
      <c r="AG1378" s="72"/>
      <c r="AH1378" s="72"/>
      <c r="AI1378" s="72"/>
      <c r="AJ1378" s="72"/>
      <c r="AK1378" s="72"/>
      <c r="AL1378" s="72"/>
      <c r="AM1378" s="72"/>
      <c r="AN1378" s="72"/>
    </row>
    <row r="1379" spans="1:40" ht="13">
      <c r="A1379" s="79"/>
      <c r="B1379" s="79"/>
      <c r="C1379" s="63"/>
      <c r="D1379" s="63"/>
      <c r="E1379" s="63"/>
      <c r="F1379" s="63"/>
      <c r="G1379" s="84"/>
      <c r="H1379" s="63"/>
      <c r="J1379" s="63"/>
      <c r="K1379" s="63"/>
      <c r="L1379" s="63"/>
      <c r="M1379" s="63"/>
      <c r="N1379" s="63"/>
      <c r="O1379" s="63"/>
      <c r="P1379" s="63"/>
      <c r="Q1379" s="63"/>
      <c r="R1379" s="63"/>
      <c r="S1379" s="63"/>
      <c r="T1379" s="63"/>
      <c r="U1379" s="63"/>
      <c r="V1379" s="63"/>
      <c r="W1379" s="63"/>
      <c r="X1379" s="63"/>
      <c r="Y1379" s="63"/>
      <c r="Z1379" s="63"/>
      <c r="AA1379" s="72"/>
      <c r="AB1379" s="72"/>
      <c r="AC1379" s="72"/>
      <c r="AD1379" s="72"/>
      <c r="AE1379" s="72"/>
      <c r="AF1379" s="72"/>
      <c r="AG1379" s="72"/>
      <c r="AH1379" s="72"/>
      <c r="AI1379" s="72"/>
      <c r="AJ1379" s="72"/>
      <c r="AK1379" s="72"/>
      <c r="AL1379" s="72"/>
      <c r="AM1379" s="72"/>
      <c r="AN1379" s="72"/>
    </row>
    <row r="1380" spans="1:40" ht="13">
      <c r="A1380" s="79"/>
      <c r="B1380" s="79"/>
      <c r="C1380" s="63"/>
      <c r="D1380" s="63"/>
      <c r="E1380" s="63"/>
      <c r="F1380" s="63"/>
      <c r="G1380" s="84"/>
      <c r="H1380" s="63"/>
      <c r="J1380" s="63"/>
      <c r="K1380" s="63"/>
      <c r="L1380" s="63"/>
      <c r="M1380" s="63"/>
      <c r="N1380" s="63"/>
      <c r="O1380" s="63"/>
      <c r="P1380" s="63"/>
      <c r="Q1380" s="63"/>
      <c r="R1380" s="63"/>
      <c r="S1380" s="63"/>
      <c r="T1380" s="63"/>
      <c r="U1380" s="63"/>
      <c r="V1380" s="63"/>
      <c r="W1380" s="63"/>
      <c r="X1380" s="63"/>
      <c r="Y1380" s="63"/>
      <c r="Z1380" s="63"/>
      <c r="AA1380" s="72"/>
      <c r="AB1380" s="72"/>
      <c r="AC1380" s="72"/>
      <c r="AD1380" s="72"/>
      <c r="AE1380" s="72"/>
      <c r="AF1380" s="72"/>
      <c r="AG1380" s="72"/>
      <c r="AH1380" s="72"/>
      <c r="AI1380" s="72"/>
      <c r="AJ1380" s="72"/>
      <c r="AK1380" s="72"/>
      <c r="AL1380" s="72"/>
      <c r="AM1380" s="72"/>
      <c r="AN1380" s="72"/>
    </row>
    <row r="1381" spans="1:40" ht="13">
      <c r="A1381" s="79"/>
      <c r="B1381" s="79"/>
      <c r="C1381" s="63"/>
      <c r="D1381" s="63"/>
      <c r="E1381" s="63"/>
      <c r="F1381" s="63"/>
      <c r="G1381" s="84"/>
      <c r="H1381" s="63"/>
      <c r="J1381" s="63"/>
      <c r="K1381" s="63"/>
      <c r="L1381" s="63"/>
      <c r="M1381" s="63"/>
      <c r="N1381" s="63"/>
      <c r="O1381" s="63"/>
      <c r="P1381" s="63"/>
      <c r="Q1381" s="63"/>
      <c r="R1381" s="63"/>
      <c r="S1381" s="63"/>
      <c r="T1381" s="63"/>
      <c r="U1381" s="63"/>
      <c r="V1381" s="63"/>
      <c r="W1381" s="63"/>
      <c r="X1381" s="63"/>
      <c r="Y1381" s="63"/>
      <c r="Z1381" s="63"/>
      <c r="AA1381" s="72"/>
      <c r="AB1381" s="72"/>
      <c r="AC1381" s="72"/>
      <c r="AD1381" s="72"/>
      <c r="AE1381" s="72"/>
      <c r="AF1381" s="72"/>
      <c r="AG1381" s="72"/>
      <c r="AH1381" s="72"/>
      <c r="AI1381" s="72"/>
      <c r="AJ1381" s="72"/>
      <c r="AK1381" s="72"/>
      <c r="AL1381" s="72"/>
      <c r="AM1381" s="72"/>
      <c r="AN1381" s="72"/>
    </row>
    <row r="1382" spans="1:40" ht="13">
      <c r="A1382" s="79"/>
      <c r="B1382" s="79"/>
      <c r="C1382" s="63"/>
      <c r="D1382" s="63"/>
      <c r="E1382" s="63"/>
      <c r="F1382" s="63"/>
      <c r="G1382" s="84"/>
      <c r="H1382" s="63"/>
      <c r="J1382" s="63"/>
      <c r="K1382" s="63"/>
      <c r="L1382" s="63"/>
      <c r="M1382" s="63"/>
      <c r="N1382" s="63"/>
      <c r="O1382" s="63"/>
      <c r="P1382" s="63"/>
      <c r="Q1382" s="63"/>
      <c r="R1382" s="63"/>
      <c r="S1382" s="63"/>
      <c r="T1382" s="63"/>
      <c r="U1382" s="63"/>
      <c r="V1382" s="63"/>
      <c r="W1382" s="63"/>
      <c r="X1382" s="63"/>
      <c r="Y1382" s="63"/>
      <c r="Z1382" s="63"/>
      <c r="AA1382" s="72"/>
      <c r="AB1382" s="72"/>
      <c r="AC1382" s="72"/>
      <c r="AD1382" s="72"/>
      <c r="AE1382" s="72"/>
      <c r="AF1382" s="72"/>
      <c r="AG1382" s="72"/>
      <c r="AH1382" s="72"/>
      <c r="AI1382" s="72"/>
      <c r="AJ1382" s="72"/>
      <c r="AK1382" s="72"/>
      <c r="AL1382" s="72"/>
      <c r="AM1382" s="72"/>
      <c r="AN1382" s="72"/>
    </row>
    <row r="1383" spans="1:40" ht="13">
      <c r="A1383" s="79"/>
      <c r="B1383" s="79"/>
      <c r="C1383" s="63"/>
      <c r="D1383" s="63"/>
      <c r="E1383" s="63"/>
      <c r="F1383" s="63"/>
      <c r="G1383" s="84"/>
      <c r="H1383" s="63"/>
      <c r="J1383" s="63"/>
      <c r="K1383" s="63"/>
      <c r="L1383" s="63"/>
      <c r="M1383" s="63"/>
      <c r="N1383" s="63"/>
      <c r="O1383" s="63"/>
      <c r="P1383" s="63"/>
      <c r="Q1383" s="63"/>
      <c r="R1383" s="63"/>
      <c r="S1383" s="63"/>
      <c r="T1383" s="63"/>
      <c r="U1383" s="63"/>
      <c r="V1383" s="63"/>
      <c r="W1383" s="63"/>
      <c r="X1383" s="63"/>
      <c r="Y1383" s="63"/>
      <c r="Z1383" s="63"/>
      <c r="AA1383" s="72"/>
      <c r="AB1383" s="72"/>
      <c r="AC1383" s="72"/>
      <c r="AD1383" s="72"/>
      <c r="AE1383" s="72"/>
      <c r="AF1383" s="72"/>
      <c r="AG1383" s="72"/>
      <c r="AH1383" s="72"/>
      <c r="AI1383" s="72"/>
      <c r="AJ1383" s="72"/>
      <c r="AK1383" s="72"/>
      <c r="AL1383" s="72"/>
      <c r="AM1383" s="72"/>
      <c r="AN1383" s="72"/>
    </row>
    <row r="1384" spans="1:40" ht="13">
      <c r="A1384" s="79"/>
      <c r="B1384" s="79"/>
      <c r="C1384" s="63"/>
      <c r="D1384" s="63"/>
      <c r="E1384" s="63"/>
      <c r="F1384" s="63"/>
      <c r="G1384" s="84"/>
      <c r="H1384" s="63"/>
      <c r="J1384" s="63"/>
      <c r="K1384" s="63"/>
      <c r="L1384" s="63"/>
      <c r="M1384" s="63"/>
      <c r="N1384" s="63"/>
      <c r="O1384" s="63"/>
      <c r="P1384" s="63"/>
      <c r="Q1384" s="63"/>
      <c r="R1384" s="63"/>
      <c r="S1384" s="63"/>
      <c r="T1384" s="63"/>
      <c r="U1384" s="63"/>
      <c r="V1384" s="63"/>
      <c r="W1384" s="63"/>
      <c r="X1384" s="63"/>
      <c r="Y1384" s="63"/>
      <c r="Z1384" s="63"/>
      <c r="AA1384" s="72"/>
      <c r="AB1384" s="72"/>
      <c r="AC1384" s="72"/>
      <c r="AD1384" s="72"/>
      <c r="AE1384" s="72"/>
      <c r="AF1384" s="72"/>
      <c r="AG1384" s="72"/>
      <c r="AH1384" s="72"/>
      <c r="AI1384" s="72"/>
      <c r="AJ1384" s="72"/>
      <c r="AK1384" s="72"/>
      <c r="AL1384" s="72"/>
      <c r="AM1384" s="72"/>
      <c r="AN1384" s="72"/>
    </row>
    <row r="1385" spans="1:40" ht="13">
      <c r="A1385" s="79"/>
      <c r="B1385" s="79"/>
      <c r="C1385" s="63"/>
      <c r="D1385" s="63"/>
      <c r="E1385" s="63"/>
      <c r="F1385" s="63"/>
      <c r="G1385" s="84"/>
      <c r="H1385" s="63"/>
      <c r="J1385" s="63"/>
      <c r="K1385" s="63"/>
      <c r="L1385" s="63"/>
      <c r="M1385" s="63"/>
      <c r="N1385" s="63"/>
      <c r="O1385" s="63"/>
      <c r="P1385" s="63"/>
      <c r="Q1385" s="63"/>
      <c r="R1385" s="63"/>
      <c r="S1385" s="63"/>
      <c r="T1385" s="63"/>
      <c r="U1385" s="63"/>
      <c r="V1385" s="63"/>
      <c r="W1385" s="63"/>
      <c r="X1385" s="63"/>
      <c r="Y1385" s="63"/>
      <c r="Z1385" s="63"/>
      <c r="AA1385" s="72"/>
      <c r="AB1385" s="72"/>
      <c r="AC1385" s="72"/>
      <c r="AD1385" s="72"/>
      <c r="AE1385" s="72"/>
      <c r="AF1385" s="72"/>
      <c r="AG1385" s="72"/>
      <c r="AH1385" s="72"/>
      <c r="AI1385" s="72"/>
      <c r="AJ1385" s="72"/>
      <c r="AK1385" s="72"/>
      <c r="AL1385" s="72"/>
      <c r="AM1385" s="72"/>
      <c r="AN1385" s="72"/>
    </row>
    <row r="1386" spans="1:40" ht="13">
      <c r="A1386" s="79"/>
      <c r="B1386" s="79"/>
      <c r="C1386" s="63"/>
      <c r="D1386" s="63"/>
      <c r="E1386" s="63"/>
      <c r="F1386" s="63"/>
      <c r="G1386" s="84"/>
      <c r="H1386" s="63"/>
      <c r="J1386" s="63"/>
      <c r="K1386" s="63"/>
      <c r="L1386" s="63"/>
      <c r="M1386" s="63"/>
      <c r="N1386" s="63"/>
      <c r="O1386" s="63"/>
      <c r="P1386" s="63"/>
      <c r="Q1386" s="63"/>
      <c r="R1386" s="63"/>
      <c r="S1386" s="63"/>
      <c r="T1386" s="63"/>
      <c r="U1386" s="63"/>
      <c r="V1386" s="63"/>
      <c r="W1386" s="63"/>
      <c r="X1386" s="63"/>
      <c r="Y1386" s="63"/>
      <c r="Z1386" s="63"/>
      <c r="AA1386" s="72"/>
      <c r="AB1386" s="72"/>
      <c r="AC1386" s="72"/>
      <c r="AD1386" s="72"/>
      <c r="AE1386" s="72"/>
      <c r="AF1386" s="72"/>
      <c r="AG1386" s="72"/>
      <c r="AH1386" s="72"/>
      <c r="AI1386" s="72"/>
      <c r="AJ1386" s="72"/>
      <c r="AK1386" s="72"/>
      <c r="AL1386" s="72"/>
      <c r="AM1386" s="72"/>
      <c r="AN1386" s="72"/>
    </row>
    <row r="1387" spans="1:40" ht="13">
      <c r="A1387" s="79"/>
      <c r="B1387" s="79"/>
      <c r="C1387" s="63"/>
      <c r="D1387" s="63"/>
      <c r="E1387" s="63"/>
      <c r="F1387" s="63"/>
      <c r="G1387" s="84"/>
      <c r="H1387" s="63"/>
      <c r="J1387" s="63"/>
      <c r="K1387" s="63"/>
      <c r="L1387" s="63"/>
      <c r="M1387" s="63"/>
      <c r="N1387" s="63"/>
      <c r="O1387" s="63"/>
      <c r="P1387" s="63"/>
      <c r="Q1387" s="63"/>
      <c r="R1387" s="63"/>
      <c r="S1387" s="63"/>
      <c r="T1387" s="63"/>
      <c r="U1387" s="63"/>
      <c r="V1387" s="63"/>
      <c r="W1387" s="63"/>
      <c r="X1387" s="63"/>
      <c r="Y1387" s="63"/>
      <c r="Z1387" s="63"/>
      <c r="AA1387" s="72"/>
      <c r="AB1387" s="72"/>
      <c r="AC1387" s="72"/>
      <c r="AD1387" s="72"/>
      <c r="AE1387" s="72"/>
      <c r="AF1387" s="72"/>
      <c r="AG1387" s="72"/>
      <c r="AH1387" s="72"/>
      <c r="AI1387" s="72"/>
      <c r="AJ1387" s="72"/>
      <c r="AK1387" s="72"/>
      <c r="AL1387" s="72"/>
      <c r="AM1387" s="72"/>
      <c r="AN1387" s="72"/>
    </row>
    <row r="1388" spans="1:40" ht="13">
      <c r="A1388" s="79"/>
      <c r="B1388" s="79"/>
      <c r="C1388" s="63"/>
      <c r="D1388" s="63"/>
      <c r="E1388" s="63"/>
      <c r="F1388" s="63"/>
      <c r="G1388" s="84"/>
      <c r="H1388" s="63"/>
      <c r="J1388" s="63"/>
      <c r="K1388" s="63"/>
      <c r="L1388" s="63"/>
      <c r="M1388" s="63"/>
      <c r="N1388" s="63"/>
      <c r="O1388" s="63"/>
      <c r="P1388" s="63"/>
      <c r="Q1388" s="63"/>
      <c r="R1388" s="63"/>
      <c r="S1388" s="63"/>
      <c r="T1388" s="63"/>
      <c r="U1388" s="63"/>
      <c r="V1388" s="63"/>
      <c r="W1388" s="63"/>
      <c r="X1388" s="63"/>
      <c r="Y1388" s="63"/>
      <c r="Z1388" s="63"/>
      <c r="AA1388" s="72"/>
      <c r="AB1388" s="72"/>
      <c r="AC1388" s="72"/>
      <c r="AD1388" s="72"/>
      <c r="AE1388" s="72"/>
      <c r="AF1388" s="72"/>
      <c r="AG1388" s="72"/>
      <c r="AH1388" s="72"/>
      <c r="AI1388" s="72"/>
      <c r="AJ1388" s="72"/>
      <c r="AK1388" s="72"/>
      <c r="AL1388" s="72"/>
      <c r="AM1388" s="72"/>
      <c r="AN1388" s="72"/>
    </row>
    <row r="1389" spans="1:40" ht="13">
      <c r="A1389" s="79"/>
      <c r="B1389" s="79"/>
      <c r="C1389" s="63"/>
      <c r="D1389" s="63"/>
      <c r="E1389" s="63"/>
      <c r="F1389" s="63"/>
      <c r="G1389" s="84"/>
      <c r="H1389" s="63"/>
      <c r="J1389" s="63"/>
      <c r="K1389" s="63"/>
      <c r="L1389" s="63"/>
      <c r="M1389" s="63"/>
      <c r="N1389" s="63"/>
      <c r="O1389" s="63"/>
      <c r="P1389" s="63"/>
      <c r="Q1389" s="63"/>
      <c r="R1389" s="63"/>
      <c r="S1389" s="63"/>
      <c r="T1389" s="63"/>
      <c r="U1389" s="63"/>
      <c r="V1389" s="63"/>
      <c r="W1389" s="63"/>
      <c r="X1389" s="63"/>
      <c r="Y1389" s="63"/>
      <c r="Z1389" s="63"/>
      <c r="AA1389" s="72"/>
      <c r="AB1389" s="72"/>
      <c r="AC1389" s="72"/>
      <c r="AD1389" s="72"/>
      <c r="AE1389" s="72"/>
      <c r="AF1389" s="72"/>
      <c r="AG1389" s="72"/>
      <c r="AH1389" s="72"/>
      <c r="AI1389" s="72"/>
      <c r="AJ1389" s="72"/>
      <c r="AK1389" s="72"/>
      <c r="AL1389" s="72"/>
      <c r="AM1389" s="72"/>
      <c r="AN1389" s="72"/>
    </row>
    <row r="1390" spans="1:40" ht="13">
      <c r="A1390" s="79"/>
      <c r="B1390" s="79"/>
      <c r="C1390" s="63"/>
      <c r="D1390" s="63"/>
      <c r="E1390" s="63"/>
      <c r="F1390" s="63"/>
      <c r="G1390" s="84"/>
      <c r="H1390" s="63"/>
      <c r="J1390" s="63"/>
      <c r="K1390" s="63"/>
      <c r="L1390" s="63"/>
      <c r="M1390" s="63"/>
      <c r="N1390" s="63"/>
      <c r="O1390" s="63"/>
      <c r="P1390" s="63"/>
      <c r="Q1390" s="63"/>
      <c r="R1390" s="63"/>
      <c r="S1390" s="63"/>
      <c r="T1390" s="63"/>
      <c r="U1390" s="63"/>
      <c r="V1390" s="63"/>
      <c r="W1390" s="63"/>
      <c r="X1390" s="63"/>
      <c r="Y1390" s="63"/>
      <c r="Z1390" s="63"/>
      <c r="AA1390" s="72"/>
      <c r="AB1390" s="72"/>
      <c r="AC1390" s="72"/>
      <c r="AD1390" s="72"/>
      <c r="AE1390" s="72"/>
      <c r="AF1390" s="72"/>
      <c r="AG1390" s="72"/>
      <c r="AH1390" s="72"/>
      <c r="AI1390" s="72"/>
      <c r="AJ1390" s="72"/>
      <c r="AK1390" s="72"/>
      <c r="AL1390" s="72"/>
      <c r="AM1390" s="72"/>
      <c r="AN1390" s="72"/>
    </row>
    <row r="1391" spans="1:40" ht="13">
      <c r="A1391" s="79"/>
      <c r="B1391" s="79"/>
      <c r="C1391" s="63"/>
      <c r="D1391" s="63"/>
      <c r="E1391" s="63"/>
      <c r="F1391" s="63"/>
      <c r="G1391" s="84"/>
      <c r="H1391" s="63"/>
      <c r="J1391" s="63"/>
      <c r="K1391" s="63"/>
      <c r="L1391" s="63"/>
      <c r="M1391" s="63"/>
      <c r="N1391" s="63"/>
      <c r="O1391" s="63"/>
      <c r="P1391" s="63"/>
      <c r="Q1391" s="63"/>
      <c r="R1391" s="63"/>
      <c r="S1391" s="63"/>
      <c r="T1391" s="63"/>
      <c r="U1391" s="63"/>
      <c r="V1391" s="63"/>
      <c r="W1391" s="63"/>
      <c r="X1391" s="63"/>
      <c r="Y1391" s="63"/>
      <c r="Z1391" s="63"/>
      <c r="AA1391" s="72"/>
      <c r="AB1391" s="72"/>
      <c r="AC1391" s="72"/>
      <c r="AD1391" s="72"/>
      <c r="AE1391" s="72"/>
      <c r="AF1391" s="72"/>
      <c r="AG1391" s="72"/>
      <c r="AH1391" s="72"/>
      <c r="AI1391" s="72"/>
      <c r="AJ1391" s="72"/>
      <c r="AK1391" s="72"/>
      <c r="AL1391" s="72"/>
      <c r="AM1391" s="72"/>
      <c r="AN1391" s="72"/>
    </row>
    <row r="1392" spans="1:40" ht="13">
      <c r="A1392" s="79"/>
      <c r="B1392" s="79"/>
      <c r="C1392" s="63"/>
      <c r="D1392" s="63"/>
      <c r="E1392" s="63"/>
      <c r="F1392" s="63"/>
      <c r="G1392" s="84"/>
      <c r="H1392" s="63"/>
      <c r="J1392" s="63"/>
      <c r="K1392" s="63"/>
      <c r="L1392" s="63"/>
      <c r="M1392" s="63"/>
      <c r="N1392" s="63"/>
      <c r="O1392" s="63"/>
      <c r="P1392" s="63"/>
      <c r="Q1392" s="63"/>
      <c r="R1392" s="63"/>
      <c r="S1392" s="63"/>
      <c r="T1392" s="63"/>
      <c r="U1392" s="63"/>
      <c r="V1392" s="63"/>
      <c r="W1392" s="63"/>
      <c r="X1392" s="63"/>
      <c r="Y1392" s="63"/>
      <c r="Z1392" s="63"/>
      <c r="AA1392" s="72"/>
      <c r="AB1392" s="72"/>
      <c r="AC1392" s="72"/>
      <c r="AD1392" s="72"/>
      <c r="AE1392" s="72"/>
      <c r="AF1392" s="72"/>
      <c r="AG1392" s="72"/>
      <c r="AH1392" s="72"/>
      <c r="AI1392" s="72"/>
      <c r="AJ1392" s="72"/>
      <c r="AK1392" s="72"/>
      <c r="AL1392" s="72"/>
      <c r="AM1392" s="72"/>
      <c r="AN1392" s="72"/>
    </row>
    <row r="1393" spans="1:40" ht="13">
      <c r="A1393" s="79"/>
      <c r="B1393" s="79"/>
      <c r="C1393" s="63"/>
      <c r="D1393" s="63"/>
      <c r="E1393" s="63"/>
      <c r="F1393" s="63"/>
      <c r="G1393" s="84"/>
      <c r="H1393" s="63"/>
      <c r="J1393" s="63"/>
      <c r="K1393" s="63"/>
      <c r="L1393" s="63"/>
      <c r="M1393" s="63"/>
      <c r="N1393" s="63"/>
      <c r="O1393" s="63"/>
      <c r="P1393" s="63"/>
      <c r="Q1393" s="63"/>
      <c r="R1393" s="63"/>
      <c r="S1393" s="63"/>
      <c r="T1393" s="63"/>
      <c r="U1393" s="63"/>
      <c r="V1393" s="63"/>
      <c r="W1393" s="63"/>
      <c r="X1393" s="63"/>
      <c r="Y1393" s="63"/>
      <c r="Z1393" s="63"/>
      <c r="AA1393" s="72"/>
      <c r="AB1393" s="72"/>
      <c r="AC1393" s="72"/>
      <c r="AD1393" s="72"/>
      <c r="AE1393" s="72"/>
      <c r="AF1393" s="72"/>
      <c r="AG1393" s="72"/>
      <c r="AH1393" s="72"/>
      <c r="AI1393" s="72"/>
      <c r="AJ1393" s="72"/>
      <c r="AK1393" s="72"/>
      <c r="AL1393" s="72"/>
      <c r="AM1393" s="72"/>
      <c r="AN1393" s="72"/>
    </row>
    <row r="1394" spans="1:40" ht="13">
      <c r="A1394" s="79"/>
      <c r="B1394" s="79"/>
      <c r="C1394" s="63"/>
      <c r="D1394" s="63"/>
      <c r="E1394" s="63"/>
      <c r="F1394" s="63"/>
      <c r="G1394" s="84"/>
      <c r="H1394" s="63"/>
      <c r="J1394" s="63"/>
      <c r="K1394" s="63"/>
      <c r="L1394" s="63"/>
      <c r="M1394" s="63"/>
      <c r="N1394" s="63"/>
      <c r="O1394" s="63"/>
      <c r="P1394" s="63"/>
      <c r="Q1394" s="63"/>
      <c r="R1394" s="63"/>
      <c r="S1394" s="63"/>
      <c r="T1394" s="63"/>
      <c r="U1394" s="63"/>
      <c r="V1394" s="63"/>
      <c r="W1394" s="63"/>
      <c r="X1394" s="63"/>
      <c r="Y1394" s="63"/>
      <c r="Z1394" s="63"/>
      <c r="AA1394" s="72"/>
      <c r="AB1394" s="72"/>
      <c r="AC1394" s="72"/>
      <c r="AD1394" s="72"/>
      <c r="AE1394" s="72"/>
      <c r="AF1394" s="72"/>
      <c r="AG1394" s="72"/>
      <c r="AH1394" s="72"/>
      <c r="AI1394" s="72"/>
      <c r="AJ1394" s="72"/>
      <c r="AK1394" s="72"/>
      <c r="AL1394" s="72"/>
      <c r="AM1394" s="72"/>
      <c r="AN1394" s="72"/>
    </row>
    <row r="1395" spans="1:40" ht="13">
      <c r="A1395" s="79"/>
      <c r="B1395" s="79"/>
      <c r="C1395" s="63"/>
      <c r="D1395" s="63"/>
      <c r="E1395" s="63"/>
      <c r="F1395" s="63"/>
      <c r="G1395" s="84"/>
      <c r="H1395" s="63"/>
      <c r="J1395" s="63"/>
      <c r="K1395" s="63"/>
      <c r="L1395" s="63"/>
      <c r="M1395" s="63"/>
      <c r="N1395" s="63"/>
      <c r="O1395" s="63"/>
      <c r="P1395" s="63"/>
      <c r="Q1395" s="63"/>
      <c r="R1395" s="63"/>
      <c r="S1395" s="63"/>
      <c r="T1395" s="63"/>
      <c r="U1395" s="63"/>
      <c r="V1395" s="63"/>
      <c r="W1395" s="63"/>
      <c r="X1395" s="63"/>
      <c r="Y1395" s="63"/>
      <c r="Z1395" s="63"/>
      <c r="AA1395" s="72"/>
      <c r="AB1395" s="72"/>
      <c r="AC1395" s="72"/>
      <c r="AD1395" s="72"/>
      <c r="AE1395" s="72"/>
      <c r="AF1395" s="72"/>
      <c r="AG1395" s="72"/>
      <c r="AH1395" s="72"/>
      <c r="AI1395" s="72"/>
      <c r="AJ1395" s="72"/>
      <c r="AK1395" s="72"/>
      <c r="AL1395" s="72"/>
      <c r="AM1395" s="72"/>
      <c r="AN1395" s="72"/>
    </row>
    <row r="1396" spans="1:40" ht="13">
      <c r="A1396" s="79"/>
      <c r="B1396" s="79"/>
      <c r="C1396" s="63"/>
      <c r="D1396" s="63"/>
      <c r="E1396" s="63"/>
      <c r="F1396" s="63"/>
      <c r="G1396" s="84"/>
      <c r="H1396" s="63"/>
      <c r="J1396" s="63"/>
      <c r="K1396" s="63"/>
      <c r="L1396" s="63"/>
      <c r="M1396" s="63"/>
      <c r="N1396" s="63"/>
      <c r="O1396" s="63"/>
      <c r="P1396" s="63"/>
      <c r="Q1396" s="63"/>
      <c r="R1396" s="63"/>
      <c r="S1396" s="63"/>
      <c r="T1396" s="63"/>
      <c r="U1396" s="63"/>
      <c r="V1396" s="63"/>
      <c r="W1396" s="63"/>
      <c r="X1396" s="63"/>
      <c r="Y1396" s="63"/>
      <c r="Z1396" s="63"/>
      <c r="AA1396" s="72"/>
      <c r="AB1396" s="72"/>
      <c r="AC1396" s="72"/>
      <c r="AD1396" s="72"/>
      <c r="AE1396" s="72"/>
      <c r="AF1396" s="72"/>
      <c r="AG1396" s="72"/>
      <c r="AH1396" s="72"/>
      <c r="AI1396" s="72"/>
      <c r="AJ1396" s="72"/>
      <c r="AK1396" s="72"/>
      <c r="AL1396" s="72"/>
      <c r="AM1396" s="72"/>
      <c r="AN1396" s="72"/>
    </row>
    <row r="1397" spans="1:40" ht="13">
      <c r="A1397" s="79"/>
      <c r="B1397" s="79"/>
      <c r="C1397" s="63"/>
      <c r="D1397" s="63"/>
      <c r="E1397" s="63"/>
      <c r="F1397" s="63"/>
      <c r="G1397" s="84"/>
      <c r="H1397" s="63"/>
      <c r="J1397" s="63"/>
      <c r="K1397" s="63"/>
      <c r="L1397" s="63"/>
      <c r="M1397" s="63"/>
      <c r="N1397" s="63"/>
      <c r="O1397" s="63"/>
      <c r="P1397" s="63"/>
      <c r="Q1397" s="63"/>
      <c r="R1397" s="63"/>
      <c r="S1397" s="63"/>
      <c r="T1397" s="63"/>
      <c r="U1397" s="63"/>
      <c r="V1397" s="63"/>
      <c r="W1397" s="63"/>
      <c r="X1397" s="63"/>
      <c r="Y1397" s="63"/>
      <c r="Z1397" s="63"/>
      <c r="AA1397" s="72"/>
      <c r="AB1397" s="72"/>
      <c r="AC1397" s="72"/>
      <c r="AD1397" s="72"/>
      <c r="AE1397" s="72"/>
      <c r="AF1397" s="72"/>
      <c r="AG1397" s="72"/>
      <c r="AH1397" s="72"/>
      <c r="AI1397" s="72"/>
      <c r="AJ1397" s="72"/>
      <c r="AK1397" s="72"/>
      <c r="AL1397" s="72"/>
      <c r="AM1397" s="72"/>
      <c r="AN1397" s="72"/>
    </row>
    <row r="1398" spans="1:40" ht="13">
      <c r="A1398" s="79"/>
      <c r="B1398" s="79"/>
      <c r="C1398" s="63"/>
      <c r="D1398" s="63"/>
      <c r="E1398" s="63"/>
      <c r="F1398" s="63"/>
      <c r="G1398" s="84"/>
      <c r="H1398" s="63"/>
      <c r="J1398" s="63"/>
      <c r="K1398" s="63"/>
      <c r="L1398" s="63"/>
      <c r="M1398" s="63"/>
      <c r="N1398" s="63"/>
      <c r="O1398" s="63"/>
      <c r="P1398" s="63"/>
      <c r="Q1398" s="63"/>
      <c r="R1398" s="63"/>
      <c r="S1398" s="63"/>
      <c r="T1398" s="63"/>
      <c r="U1398" s="63"/>
      <c r="V1398" s="63"/>
      <c r="W1398" s="63"/>
      <c r="X1398" s="63"/>
      <c r="Y1398" s="63"/>
      <c r="Z1398" s="63"/>
      <c r="AA1398" s="72"/>
      <c r="AB1398" s="72"/>
      <c r="AC1398" s="72"/>
      <c r="AD1398" s="72"/>
      <c r="AE1398" s="72"/>
      <c r="AF1398" s="72"/>
      <c r="AG1398" s="72"/>
      <c r="AH1398" s="72"/>
      <c r="AI1398" s="72"/>
      <c r="AJ1398" s="72"/>
      <c r="AK1398" s="72"/>
      <c r="AL1398" s="72"/>
      <c r="AM1398" s="72"/>
      <c r="AN1398" s="72"/>
    </row>
    <row r="1399" spans="1:40" ht="13">
      <c r="A1399" s="79"/>
      <c r="B1399" s="79"/>
      <c r="C1399" s="63"/>
      <c r="D1399" s="63"/>
      <c r="E1399" s="63"/>
      <c r="F1399" s="63"/>
      <c r="G1399" s="84"/>
      <c r="H1399" s="63"/>
      <c r="J1399" s="63"/>
      <c r="K1399" s="63"/>
      <c r="L1399" s="63"/>
      <c r="M1399" s="63"/>
      <c r="N1399" s="63"/>
      <c r="O1399" s="63"/>
      <c r="P1399" s="63"/>
      <c r="Q1399" s="63"/>
      <c r="R1399" s="63"/>
      <c r="S1399" s="63"/>
      <c r="T1399" s="63"/>
      <c r="U1399" s="63"/>
      <c r="V1399" s="63"/>
      <c r="W1399" s="63"/>
      <c r="X1399" s="63"/>
      <c r="Y1399" s="63"/>
      <c r="Z1399" s="63"/>
      <c r="AA1399" s="72"/>
      <c r="AB1399" s="72"/>
      <c r="AC1399" s="72"/>
      <c r="AD1399" s="72"/>
      <c r="AE1399" s="72"/>
      <c r="AF1399" s="72"/>
      <c r="AG1399" s="72"/>
      <c r="AH1399" s="72"/>
      <c r="AI1399" s="72"/>
      <c r="AJ1399" s="72"/>
      <c r="AK1399" s="72"/>
      <c r="AL1399" s="72"/>
      <c r="AM1399" s="72"/>
      <c r="AN1399" s="72"/>
    </row>
    <row r="1400" spans="1:40" ht="13">
      <c r="A1400" s="79"/>
      <c r="B1400" s="79"/>
      <c r="C1400" s="63"/>
      <c r="D1400" s="63"/>
      <c r="E1400" s="63"/>
      <c r="F1400" s="63"/>
      <c r="G1400" s="84"/>
      <c r="H1400" s="63"/>
      <c r="J1400" s="63"/>
      <c r="K1400" s="63"/>
      <c r="L1400" s="63"/>
      <c r="M1400" s="63"/>
      <c r="N1400" s="63"/>
      <c r="O1400" s="63"/>
      <c r="P1400" s="63"/>
      <c r="Q1400" s="63"/>
      <c r="R1400" s="63"/>
      <c r="S1400" s="63"/>
      <c r="T1400" s="63"/>
      <c r="U1400" s="63"/>
      <c r="V1400" s="63"/>
      <c r="W1400" s="63"/>
      <c r="X1400" s="63"/>
      <c r="Y1400" s="63"/>
      <c r="Z1400" s="63"/>
      <c r="AA1400" s="72"/>
      <c r="AB1400" s="72"/>
      <c r="AC1400" s="72"/>
      <c r="AD1400" s="72"/>
      <c r="AE1400" s="72"/>
      <c r="AF1400" s="72"/>
      <c r="AG1400" s="72"/>
      <c r="AH1400" s="72"/>
      <c r="AI1400" s="72"/>
      <c r="AJ1400" s="72"/>
      <c r="AK1400" s="72"/>
      <c r="AL1400" s="72"/>
      <c r="AM1400" s="72"/>
      <c r="AN1400" s="72"/>
    </row>
    <row r="1401" spans="1:40" ht="13">
      <c r="A1401" s="79"/>
      <c r="B1401" s="79"/>
      <c r="C1401" s="63"/>
      <c r="D1401" s="63"/>
      <c r="E1401" s="63"/>
      <c r="F1401" s="63"/>
      <c r="G1401" s="84"/>
      <c r="H1401" s="63"/>
      <c r="J1401" s="63"/>
      <c r="K1401" s="63"/>
      <c r="L1401" s="63"/>
      <c r="M1401" s="63"/>
      <c r="N1401" s="63"/>
      <c r="O1401" s="63"/>
      <c r="P1401" s="63"/>
      <c r="Q1401" s="63"/>
      <c r="R1401" s="63"/>
      <c r="S1401" s="63"/>
      <c r="T1401" s="63"/>
      <c r="U1401" s="63"/>
      <c r="V1401" s="63"/>
      <c r="W1401" s="63"/>
      <c r="X1401" s="63"/>
      <c r="Y1401" s="63"/>
      <c r="Z1401" s="63"/>
      <c r="AA1401" s="72"/>
      <c r="AB1401" s="72"/>
      <c r="AC1401" s="72"/>
      <c r="AD1401" s="72"/>
      <c r="AE1401" s="72"/>
      <c r="AF1401" s="72"/>
      <c r="AG1401" s="72"/>
      <c r="AH1401" s="72"/>
      <c r="AI1401" s="72"/>
      <c r="AJ1401" s="72"/>
      <c r="AK1401" s="72"/>
      <c r="AL1401" s="72"/>
      <c r="AM1401" s="72"/>
      <c r="AN1401" s="72"/>
    </row>
    <row r="1402" spans="1:40" ht="13">
      <c r="A1402" s="79"/>
      <c r="B1402" s="79"/>
      <c r="C1402" s="63"/>
      <c r="D1402" s="63"/>
      <c r="E1402" s="63"/>
      <c r="F1402" s="63"/>
      <c r="G1402" s="84"/>
      <c r="H1402" s="63"/>
      <c r="J1402" s="63"/>
      <c r="K1402" s="63"/>
      <c r="L1402" s="63"/>
      <c r="M1402" s="63"/>
      <c r="N1402" s="63"/>
      <c r="O1402" s="63"/>
      <c r="P1402" s="63"/>
      <c r="Q1402" s="63"/>
      <c r="R1402" s="63"/>
      <c r="S1402" s="63"/>
      <c r="T1402" s="63"/>
      <c r="U1402" s="63"/>
      <c r="V1402" s="63"/>
      <c r="W1402" s="63"/>
      <c r="X1402" s="63"/>
      <c r="Y1402" s="63"/>
      <c r="Z1402" s="63"/>
      <c r="AA1402" s="72"/>
      <c r="AB1402" s="72"/>
      <c r="AC1402" s="72"/>
      <c r="AD1402" s="72"/>
      <c r="AE1402" s="72"/>
      <c r="AF1402" s="72"/>
      <c r="AG1402" s="72"/>
      <c r="AH1402" s="72"/>
      <c r="AI1402" s="72"/>
      <c r="AJ1402" s="72"/>
      <c r="AK1402" s="72"/>
      <c r="AL1402" s="72"/>
      <c r="AM1402" s="72"/>
      <c r="AN1402" s="72"/>
    </row>
    <row r="1403" spans="1:40" ht="13">
      <c r="A1403" s="79"/>
      <c r="B1403" s="79"/>
      <c r="C1403" s="63"/>
      <c r="D1403" s="63"/>
      <c r="E1403" s="63"/>
      <c r="F1403" s="63"/>
      <c r="G1403" s="84"/>
      <c r="H1403" s="63"/>
      <c r="J1403" s="63"/>
      <c r="K1403" s="63"/>
      <c r="L1403" s="63"/>
      <c r="M1403" s="63"/>
      <c r="N1403" s="63"/>
      <c r="O1403" s="63"/>
      <c r="P1403" s="63"/>
      <c r="Q1403" s="63"/>
      <c r="R1403" s="63"/>
      <c r="S1403" s="63"/>
      <c r="T1403" s="63"/>
      <c r="U1403" s="63"/>
      <c r="V1403" s="63"/>
      <c r="W1403" s="63"/>
      <c r="X1403" s="63"/>
      <c r="Y1403" s="63"/>
      <c r="Z1403" s="63"/>
      <c r="AA1403" s="72"/>
      <c r="AB1403" s="72"/>
      <c r="AC1403" s="72"/>
      <c r="AD1403" s="72"/>
      <c r="AE1403" s="72"/>
      <c r="AF1403" s="72"/>
      <c r="AG1403" s="72"/>
      <c r="AH1403" s="72"/>
      <c r="AI1403" s="72"/>
      <c r="AJ1403" s="72"/>
      <c r="AK1403" s="72"/>
      <c r="AL1403" s="72"/>
      <c r="AM1403" s="72"/>
      <c r="AN1403" s="72"/>
    </row>
    <row r="1404" spans="1:40" ht="13">
      <c r="A1404" s="79"/>
      <c r="B1404" s="79"/>
      <c r="C1404" s="63"/>
      <c r="D1404" s="63"/>
      <c r="E1404" s="63"/>
      <c r="F1404" s="63"/>
      <c r="G1404" s="84"/>
      <c r="H1404" s="63"/>
      <c r="J1404" s="63"/>
      <c r="K1404" s="63"/>
      <c r="L1404" s="63"/>
      <c r="M1404" s="63"/>
      <c r="N1404" s="63"/>
      <c r="O1404" s="63"/>
      <c r="P1404" s="63"/>
      <c r="Q1404" s="63"/>
      <c r="R1404" s="63"/>
      <c r="S1404" s="63"/>
      <c r="T1404" s="63"/>
      <c r="U1404" s="63"/>
      <c r="V1404" s="63"/>
      <c r="W1404" s="63"/>
      <c r="X1404" s="63"/>
      <c r="Y1404" s="63"/>
      <c r="Z1404" s="63"/>
      <c r="AA1404" s="72"/>
      <c r="AB1404" s="72"/>
      <c r="AC1404" s="72"/>
      <c r="AD1404" s="72"/>
      <c r="AE1404" s="72"/>
      <c r="AF1404" s="72"/>
      <c r="AG1404" s="72"/>
      <c r="AH1404" s="72"/>
      <c r="AI1404" s="72"/>
      <c r="AJ1404" s="72"/>
      <c r="AK1404" s="72"/>
      <c r="AL1404" s="72"/>
      <c r="AM1404" s="72"/>
      <c r="AN1404" s="72"/>
    </row>
    <row r="1405" spans="1:40" ht="13">
      <c r="A1405" s="79"/>
      <c r="B1405" s="79"/>
      <c r="C1405" s="63"/>
      <c r="D1405" s="63"/>
      <c r="E1405" s="63"/>
      <c r="F1405" s="63"/>
      <c r="G1405" s="84"/>
      <c r="H1405" s="63"/>
      <c r="J1405" s="63"/>
      <c r="K1405" s="63"/>
      <c r="L1405" s="63"/>
      <c r="M1405" s="63"/>
      <c r="N1405" s="63"/>
      <c r="O1405" s="63"/>
      <c r="P1405" s="63"/>
      <c r="Q1405" s="63"/>
      <c r="R1405" s="63"/>
      <c r="S1405" s="63"/>
      <c r="T1405" s="63"/>
      <c r="U1405" s="63"/>
      <c r="V1405" s="63"/>
      <c r="W1405" s="63"/>
      <c r="X1405" s="63"/>
      <c r="Y1405" s="63"/>
      <c r="Z1405" s="63"/>
      <c r="AA1405" s="72"/>
      <c r="AB1405" s="72"/>
      <c r="AC1405" s="72"/>
      <c r="AD1405" s="72"/>
      <c r="AE1405" s="72"/>
      <c r="AF1405" s="72"/>
      <c r="AG1405" s="72"/>
      <c r="AH1405" s="72"/>
      <c r="AI1405" s="72"/>
      <c r="AJ1405" s="72"/>
      <c r="AK1405" s="72"/>
      <c r="AL1405" s="72"/>
      <c r="AM1405" s="72"/>
      <c r="AN1405" s="72"/>
    </row>
    <row r="1406" spans="1:40" ht="13">
      <c r="A1406" s="79"/>
      <c r="B1406" s="79"/>
      <c r="C1406" s="63"/>
      <c r="D1406" s="63"/>
      <c r="E1406" s="63"/>
      <c r="F1406" s="63"/>
      <c r="G1406" s="84"/>
      <c r="H1406" s="63"/>
      <c r="J1406" s="63"/>
      <c r="K1406" s="63"/>
      <c r="L1406" s="63"/>
      <c r="M1406" s="63"/>
      <c r="N1406" s="63"/>
      <c r="O1406" s="63"/>
      <c r="P1406" s="63"/>
      <c r="Q1406" s="63"/>
      <c r="R1406" s="63"/>
      <c r="S1406" s="63"/>
      <c r="T1406" s="63"/>
      <c r="U1406" s="63"/>
      <c r="V1406" s="63"/>
      <c r="W1406" s="63"/>
      <c r="X1406" s="63"/>
      <c r="Y1406" s="63"/>
      <c r="Z1406" s="63"/>
      <c r="AA1406" s="72"/>
      <c r="AB1406" s="72"/>
      <c r="AC1406" s="72"/>
      <c r="AD1406" s="72"/>
      <c r="AE1406" s="72"/>
      <c r="AF1406" s="72"/>
      <c r="AG1406" s="72"/>
      <c r="AH1406" s="72"/>
      <c r="AI1406" s="72"/>
      <c r="AJ1406" s="72"/>
      <c r="AK1406" s="72"/>
      <c r="AL1406" s="72"/>
      <c r="AM1406" s="72"/>
      <c r="AN1406" s="72"/>
    </row>
    <row r="1407" spans="1:40" ht="13">
      <c r="A1407" s="79"/>
      <c r="B1407" s="79"/>
      <c r="C1407" s="63"/>
      <c r="D1407" s="63"/>
      <c r="E1407" s="63"/>
      <c r="F1407" s="63"/>
      <c r="G1407" s="84"/>
      <c r="H1407" s="63"/>
      <c r="J1407" s="63"/>
      <c r="K1407" s="63"/>
      <c r="L1407" s="63"/>
      <c r="M1407" s="63"/>
      <c r="N1407" s="63"/>
      <c r="O1407" s="63"/>
      <c r="P1407" s="63"/>
      <c r="Q1407" s="63"/>
      <c r="R1407" s="63"/>
      <c r="S1407" s="63"/>
      <c r="T1407" s="63"/>
      <c r="U1407" s="63"/>
      <c r="V1407" s="63"/>
      <c r="W1407" s="63"/>
      <c r="X1407" s="63"/>
      <c r="Y1407" s="63"/>
      <c r="Z1407" s="63"/>
      <c r="AA1407" s="72"/>
      <c r="AB1407" s="72"/>
      <c r="AC1407" s="72"/>
      <c r="AD1407" s="72"/>
      <c r="AE1407" s="72"/>
      <c r="AF1407" s="72"/>
      <c r="AG1407" s="72"/>
      <c r="AH1407" s="72"/>
      <c r="AI1407" s="72"/>
      <c r="AJ1407" s="72"/>
      <c r="AK1407" s="72"/>
      <c r="AL1407" s="72"/>
      <c r="AM1407" s="72"/>
      <c r="AN1407" s="72"/>
    </row>
    <row r="1408" spans="1:40" ht="13">
      <c r="A1408" s="79"/>
      <c r="B1408" s="79"/>
      <c r="C1408" s="63"/>
      <c r="D1408" s="63"/>
      <c r="E1408" s="63"/>
      <c r="F1408" s="63"/>
      <c r="G1408" s="84"/>
      <c r="H1408" s="63"/>
      <c r="J1408" s="63"/>
      <c r="K1408" s="63"/>
      <c r="L1408" s="63"/>
      <c r="M1408" s="63"/>
      <c r="N1408" s="63"/>
      <c r="O1408" s="63"/>
      <c r="P1408" s="63"/>
      <c r="Q1408" s="63"/>
      <c r="R1408" s="63"/>
      <c r="S1408" s="63"/>
      <c r="T1408" s="63"/>
      <c r="U1408" s="63"/>
      <c r="V1408" s="63"/>
      <c r="W1408" s="63"/>
      <c r="X1408" s="63"/>
      <c r="Y1408" s="63"/>
      <c r="Z1408" s="63"/>
      <c r="AA1408" s="72"/>
      <c r="AB1408" s="72"/>
      <c r="AC1408" s="72"/>
      <c r="AD1408" s="72"/>
      <c r="AE1408" s="72"/>
      <c r="AF1408" s="72"/>
      <c r="AG1408" s="72"/>
      <c r="AH1408" s="72"/>
      <c r="AI1408" s="72"/>
      <c r="AJ1408" s="72"/>
      <c r="AK1408" s="72"/>
      <c r="AL1408" s="72"/>
      <c r="AM1408" s="72"/>
      <c r="AN1408" s="72"/>
    </row>
    <row r="1409" spans="1:40" ht="13">
      <c r="A1409" s="79"/>
      <c r="B1409" s="79"/>
      <c r="C1409" s="63"/>
      <c r="D1409" s="63"/>
      <c r="E1409" s="63"/>
      <c r="F1409" s="63"/>
      <c r="G1409" s="84"/>
      <c r="H1409" s="63"/>
      <c r="J1409" s="63"/>
      <c r="K1409" s="63"/>
      <c r="L1409" s="63"/>
      <c r="M1409" s="63"/>
      <c r="N1409" s="63"/>
      <c r="O1409" s="63"/>
      <c r="P1409" s="63"/>
      <c r="Q1409" s="63"/>
      <c r="R1409" s="63"/>
      <c r="S1409" s="63"/>
      <c r="T1409" s="63"/>
      <c r="U1409" s="63"/>
      <c r="V1409" s="63"/>
      <c r="W1409" s="63"/>
      <c r="X1409" s="63"/>
      <c r="Y1409" s="63"/>
      <c r="Z1409" s="63"/>
      <c r="AA1409" s="72"/>
      <c r="AB1409" s="72"/>
      <c r="AC1409" s="72"/>
      <c r="AD1409" s="72"/>
      <c r="AE1409" s="72"/>
      <c r="AF1409" s="72"/>
      <c r="AG1409" s="72"/>
      <c r="AH1409" s="72"/>
      <c r="AI1409" s="72"/>
      <c r="AJ1409" s="72"/>
      <c r="AK1409" s="72"/>
      <c r="AL1409" s="72"/>
      <c r="AM1409" s="72"/>
      <c r="AN1409" s="72"/>
    </row>
    <row r="1410" spans="1:40" ht="13">
      <c r="A1410" s="79"/>
      <c r="B1410" s="79"/>
      <c r="C1410" s="63"/>
      <c r="D1410" s="63"/>
      <c r="E1410" s="63"/>
      <c r="F1410" s="63"/>
      <c r="G1410" s="84"/>
      <c r="H1410" s="63"/>
      <c r="J1410" s="63"/>
      <c r="K1410" s="63"/>
      <c r="L1410" s="63"/>
      <c r="M1410" s="63"/>
      <c r="N1410" s="63"/>
      <c r="O1410" s="63"/>
      <c r="P1410" s="63"/>
      <c r="Q1410" s="63"/>
      <c r="R1410" s="63"/>
      <c r="S1410" s="63"/>
      <c r="T1410" s="63"/>
      <c r="U1410" s="63"/>
      <c r="V1410" s="63"/>
      <c r="W1410" s="63"/>
      <c r="X1410" s="63"/>
      <c r="Y1410" s="63"/>
      <c r="Z1410" s="63"/>
      <c r="AA1410" s="72"/>
      <c r="AB1410" s="72"/>
      <c r="AC1410" s="72"/>
      <c r="AD1410" s="72"/>
      <c r="AE1410" s="72"/>
      <c r="AF1410" s="72"/>
      <c r="AG1410" s="72"/>
      <c r="AH1410" s="72"/>
      <c r="AI1410" s="72"/>
      <c r="AJ1410" s="72"/>
      <c r="AK1410" s="72"/>
      <c r="AL1410" s="72"/>
      <c r="AM1410" s="72"/>
      <c r="AN1410" s="72"/>
    </row>
    <row r="1411" spans="1:40" ht="13">
      <c r="A1411" s="79"/>
      <c r="B1411" s="79"/>
      <c r="C1411" s="63"/>
      <c r="D1411" s="63"/>
      <c r="E1411" s="63"/>
      <c r="F1411" s="63"/>
      <c r="G1411" s="84"/>
      <c r="H1411" s="63"/>
      <c r="J1411" s="63"/>
      <c r="K1411" s="63"/>
      <c r="L1411" s="63"/>
      <c r="M1411" s="63"/>
      <c r="N1411" s="63"/>
      <c r="O1411" s="63"/>
      <c r="P1411" s="63"/>
      <c r="Q1411" s="63"/>
      <c r="R1411" s="63"/>
      <c r="S1411" s="63"/>
      <c r="T1411" s="63"/>
      <c r="U1411" s="63"/>
      <c r="V1411" s="63"/>
      <c r="W1411" s="63"/>
      <c r="X1411" s="63"/>
      <c r="Y1411" s="63"/>
      <c r="Z1411" s="63"/>
      <c r="AA1411" s="72"/>
      <c r="AB1411" s="72"/>
      <c r="AC1411" s="72"/>
      <c r="AD1411" s="72"/>
      <c r="AE1411" s="72"/>
      <c r="AF1411" s="72"/>
      <c r="AG1411" s="72"/>
      <c r="AH1411" s="72"/>
      <c r="AI1411" s="72"/>
      <c r="AJ1411" s="72"/>
      <c r="AK1411" s="72"/>
      <c r="AL1411" s="72"/>
      <c r="AM1411" s="72"/>
      <c r="AN1411" s="72"/>
    </row>
    <row r="1412" spans="1:40" ht="13">
      <c r="A1412" s="79"/>
      <c r="B1412" s="79"/>
      <c r="C1412" s="63"/>
      <c r="D1412" s="63"/>
      <c r="E1412" s="63"/>
      <c r="F1412" s="63"/>
      <c r="G1412" s="84"/>
      <c r="H1412" s="63"/>
      <c r="J1412" s="63"/>
      <c r="K1412" s="63"/>
      <c r="L1412" s="63"/>
      <c r="M1412" s="63"/>
      <c r="N1412" s="63"/>
      <c r="O1412" s="63"/>
      <c r="P1412" s="63"/>
      <c r="Q1412" s="63"/>
      <c r="R1412" s="63"/>
      <c r="S1412" s="63"/>
      <c r="T1412" s="63"/>
      <c r="U1412" s="63"/>
      <c r="V1412" s="63"/>
      <c r="W1412" s="63"/>
      <c r="X1412" s="63"/>
      <c r="Y1412" s="63"/>
      <c r="Z1412" s="63"/>
      <c r="AA1412" s="72"/>
      <c r="AB1412" s="72"/>
      <c r="AC1412" s="72"/>
      <c r="AD1412" s="72"/>
      <c r="AE1412" s="72"/>
      <c r="AF1412" s="72"/>
      <c r="AG1412" s="72"/>
      <c r="AH1412" s="72"/>
      <c r="AI1412" s="72"/>
      <c r="AJ1412" s="72"/>
      <c r="AK1412" s="72"/>
      <c r="AL1412" s="72"/>
      <c r="AM1412" s="72"/>
      <c r="AN1412" s="72"/>
    </row>
    <row r="1413" spans="1:40" ht="13">
      <c r="A1413" s="79"/>
      <c r="B1413" s="79"/>
      <c r="C1413" s="63"/>
      <c r="D1413" s="63"/>
      <c r="E1413" s="63"/>
      <c r="F1413" s="63"/>
      <c r="G1413" s="84"/>
      <c r="H1413" s="63"/>
      <c r="J1413" s="63"/>
      <c r="K1413" s="63"/>
      <c r="L1413" s="63"/>
      <c r="M1413" s="63"/>
      <c r="N1413" s="63"/>
      <c r="O1413" s="63"/>
      <c r="P1413" s="63"/>
      <c r="Q1413" s="63"/>
      <c r="R1413" s="63"/>
      <c r="S1413" s="63"/>
      <c r="T1413" s="63"/>
      <c r="U1413" s="63"/>
      <c r="V1413" s="63"/>
      <c r="W1413" s="63"/>
      <c r="X1413" s="63"/>
      <c r="Y1413" s="63"/>
      <c r="Z1413" s="63"/>
      <c r="AA1413" s="72"/>
      <c r="AB1413" s="72"/>
      <c r="AC1413" s="72"/>
      <c r="AD1413" s="72"/>
      <c r="AE1413" s="72"/>
      <c r="AF1413" s="72"/>
      <c r="AG1413" s="72"/>
      <c r="AH1413" s="72"/>
      <c r="AI1413" s="72"/>
      <c r="AJ1413" s="72"/>
      <c r="AK1413" s="72"/>
      <c r="AL1413" s="72"/>
      <c r="AM1413" s="72"/>
      <c r="AN1413" s="72"/>
    </row>
    <row r="1414" spans="1:40" ht="13">
      <c r="A1414" s="79"/>
      <c r="B1414" s="79"/>
      <c r="C1414" s="63"/>
      <c r="D1414" s="63"/>
      <c r="E1414" s="63"/>
      <c r="F1414" s="63"/>
      <c r="G1414" s="84"/>
      <c r="H1414" s="63"/>
      <c r="J1414" s="63"/>
      <c r="K1414" s="63"/>
      <c r="L1414" s="63"/>
      <c r="M1414" s="63"/>
      <c r="N1414" s="63"/>
      <c r="O1414" s="63"/>
      <c r="P1414" s="63"/>
      <c r="Q1414" s="63"/>
      <c r="R1414" s="63"/>
      <c r="S1414" s="63"/>
      <c r="T1414" s="63"/>
      <c r="U1414" s="63"/>
      <c r="V1414" s="63"/>
      <c r="W1414" s="63"/>
      <c r="X1414" s="63"/>
      <c r="Y1414" s="63"/>
      <c r="Z1414" s="63"/>
      <c r="AA1414" s="72"/>
      <c r="AB1414" s="72"/>
      <c r="AC1414" s="72"/>
      <c r="AD1414" s="72"/>
      <c r="AE1414" s="72"/>
      <c r="AF1414" s="72"/>
      <c r="AG1414" s="72"/>
      <c r="AH1414" s="72"/>
      <c r="AI1414" s="72"/>
      <c r="AJ1414" s="72"/>
      <c r="AK1414" s="72"/>
      <c r="AL1414" s="72"/>
      <c r="AM1414" s="72"/>
      <c r="AN1414" s="72"/>
    </row>
    <row r="1415" spans="1:40" ht="13">
      <c r="A1415" s="79"/>
      <c r="B1415" s="79"/>
      <c r="C1415" s="63"/>
      <c r="D1415" s="63"/>
      <c r="E1415" s="63"/>
      <c r="F1415" s="63"/>
      <c r="G1415" s="84"/>
      <c r="H1415" s="63"/>
      <c r="J1415" s="63"/>
      <c r="K1415" s="63"/>
      <c r="L1415" s="63"/>
      <c r="M1415" s="63"/>
      <c r="N1415" s="63"/>
      <c r="O1415" s="63"/>
      <c r="P1415" s="63"/>
      <c r="Q1415" s="63"/>
      <c r="R1415" s="63"/>
      <c r="S1415" s="63"/>
      <c r="T1415" s="63"/>
      <c r="U1415" s="63"/>
      <c r="V1415" s="63"/>
      <c r="W1415" s="63"/>
      <c r="X1415" s="63"/>
      <c r="Y1415" s="63"/>
      <c r="Z1415" s="63"/>
      <c r="AA1415" s="72"/>
      <c r="AB1415" s="72"/>
      <c r="AC1415" s="72"/>
      <c r="AD1415" s="72"/>
      <c r="AE1415" s="72"/>
      <c r="AF1415" s="72"/>
      <c r="AG1415" s="72"/>
      <c r="AH1415" s="72"/>
      <c r="AI1415" s="72"/>
      <c r="AJ1415" s="72"/>
      <c r="AK1415" s="72"/>
      <c r="AL1415" s="72"/>
      <c r="AM1415" s="72"/>
      <c r="AN1415" s="72"/>
    </row>
    <row r="1416" spans="1:40" ht="13">
      <c r="A1416" s="79"/>
      <c r="B1416" s="79"/>
      <c r="C1416" s="63"/>
      <c r="D1416" s="63"/>
      <c r="E1416" s="63"/>
      <c r="F1416" s="63"/>
      <c r="G1416" s="84"/>
      <c r="H1416" s="63"/>
      <c r="J1416" s="63"/>
      <c r="K1416" s="63"/>
      <c r="L1416" s="63"/>
      <c r="M1416" s="63"/>
      <c r="N1416" s="63"/>
      <c r="O1416" s="63"/>
      <c r="P1416" s="63"/>
      <c r="Q1416" s="63"/>
      <c r="R1416" s="63"/>
      <c r="S1416" s="63"/>
      <c r="T1416" s="63"/>
      <c r="U1416" s="63"/>
      <c r="V1416" s="63"/>
      <c r="W1416" s="63"/>
      <c r="X1416" s="63"/>
      <c r="Y1416" s="63"/>
      <c r="Z1416" s="63"/>
      <c r="AA1416" s="72"/>
      <c r="AB1416" s="72"/>
      <c r="AC1416" s="72"/>
      <c r="AD1416" s="72"/>
      <c r="AE1416" s="72"/>
      <c r="AF1416" s="72"/>
      <c r="AG1416" s="72"/>
      <c r="AH1416" s="72"/>
      <c r="AI1416" s="72"/>
      <c r="AJ1416" s="72"/>
      <c r="AK1416" s="72"/>
      <c r="AL1416" s="72"/>
      <c r="AM1416" s="72"/>
      <c r="AN1416" s="72"/>
    </row>
    <row r="1417" spans="1:40" ht="13">
      <c r="A1417" s="79"/>
      <c r="B1417" s="79"/>
      <c r="C1417" s="63"/>
      <c r="D1417" s="63"/>
      <c r="E1417" s="63"/>
      <c r="F1417" s="63"/>
      <c r="G1417" s="84"/>
      <c r="H1417" s="63"/>
      <c r="J1417" s="63"/>
      <c r="K1417" s="63"/>
      <c r="L1417" s="63"/>
      <c r="M1417" s="63"/>
      <c r="N1417" s="63"/>
      <c r="O1417" s="63"/>
      <c r="P1417" s="63"/>
      <c r="Q1417" s="63"/>
      <c r="R1417" s="63"/>
      <c r="S1417" s="63"/>
      <c r="T1417" s="63"/>
      <c r="U1417" s="63"/>
      <c r="V1417" s="63"/>
      <c r="W1417" s="63"/>
      <c r="X1417" s="63"/>
      <c r="Y1417" s="63"/>
      <c r="Z1417" s="63"/>
      <c r="AA1417" s="72"/>
      <c r="AB1417" s="72"/>
      <c r="AC1417" s="72"/>
      <c r="AD1417" s="72"/>
      <c r="AE1417" s="72"/>
      <c r="AF1417" s="72"/>
      <c r="AG1417" s="72"/>
      <c r="AH1417" s="72"/>
      <c r="AI1417" s="72"/>
      <c r="AJ1417" s="72"/>
      <c r="AK1417" s="72"/>
      <c r="AL1417" s="72"/>
      <c r="AM1417" s="72"/>
      <c r="AN1417" s="72"/>
    </row>
    <row r="1418" spans="1:40" ht="13">
      <c r="A1418" s="79"/>
      <c r="B1418" s="79"/>
      <c r="C1418" s="63"/>
      <c r="D1418" s="63"/>
      <c r="E1418" s="63"/>
      <c r="F1418" s="63"/>
      <c r="G1418" s="84"/>
      <c r="H1418" s="63"/>
      <c r="J1418" s="75"/>
      <c r="K1418" s="63"/>
      <c r="L1418" s="63"/>
      <c r="M1418" s="63"/>
      <c r="N1418" s="63"/>
      <c r="O1418" s="63"/>
      <c r="P1418" s="63"/>
      <c r="Q1418" s="63"/>
      <c r="R1418" s="63"/>
      <c r="S1418" s="63"/>
      <c r="T1418" s="63"/>
      <c r="U1418" s="63"/>
      <c r="V1418" s="63"/>
      <c r="W1418" s="63"/>
      <c r="X1418" s="63"/>
      <c r="Y1418" s="63"/>
      <c r="Z1418" s="63"/>
      <c r="AA1418" s="72"/>
      <c r="AB1418" s="72"/>
      <c r="AC1418" s="72"/>
      <c r="AD1418" s="72"/>
      <c r="AE1418" s="72"/>
      <c r="AF1418" s="72"/>
      <c r="AG1418" s="72"/>
      <c r="AH1418" s="72"/>
      <c r="AI1418" s="72"/>
      <c r="AJ1418" s="72"/>
      <c r="AK1418" s="72"/>
      <c r="AL1418" s="72"/>
      <c r="AM1418" s="72"/>
      <c r="AN1418" s="72"/>
    </row>
    <row r="1419" spans="1:40" ht="13">
      <c r="A1419" s="79"/>
      <c r="B1419" s="79"/>
      <c r="C1419" s="63"/>
      <c r="D1419" s="63"/>
      <c r="E1419" s="63"/>
      <c r="F1419" s="63"/>
      <c r="G1419" s="374"/>
      <c r="H1419" s="75"/>
      <c r="I1419" s="74"/>
      <c r="K1419" s="75"/>
      <c r="L1419" s="63"/>
      <c r="M1419" s="63"/>
      <c r="N1419" s="63"/>
      <c r="O1419" s="63"/>
      <c r="P1419" s="63"/>
      <c r="Q1419" s="63"/>
      <c r="R1419" s="63"/>
      <c r="S1419" s="63"/>
      <c r="T1419" s="63"/>
      <c r="U1419" s="63"/>
      <c r="V1419" s="63"/>
      <c r="W1419" s="63"/>
      <c r="X1419" s="63"/>
      <c r="Y1419" s="63"/>
      <c r="Z1419" s="63"/>
      <c r="AA1419" s="72"/>
      <c r="AB1419" s="72"/>
      <c r="AC1419" s="72"/>
      <c r="AD1419" s="72"/>
      <c r="AE1419" s="72"/>
      <c r="AF1419" s="72"/>
      <c r="AG1419" s="72"/>
      <c r="AH1419" s="72"/>
      <c r="AI1419" s="72"/>
      <c r="AJ1419" s="72"/>
      <c r="AK1419" s="72"/>
      <c r="AL1419" s="72"/>
      <c r="AM1419" s="72"/>
      <c r="AN1419" s="72"/>
    </row>
  </sheetData>
  <mergeCells count="67">
    <mergeCell ref="K51:N51"/>
    <mergeCell ref="K52:N52"/>
    <mergeCell ref="K53:N53"/>
    <mergeCell ref="K54:N54"/>
    <mergeCell ref="K55:Z55"/>
    <mergeCell ref="K56:O56"/>
    <mergeCell ref="K57:O57"/>
    <mergeCell ref="K58:O58"/>
    <mergeCell ref="K59:N59"/>
    <mergeCell ref="K60:O60"/>
    <mergeCell ref="K65:N65"/>
    <mergeCell ref="K66:O66"/>
    <mergeCell ref="K69:O69"/>
    <mergeCell ref="E142:F142"/>
    <mergeCell ref="K61:N61"/>
    <mergeCell ref="K62:N62"/>
    <mergeCell ref="K63:V63"/>
    <mergeCell ref="K64:R64"/>
    <mergeCell ref="K2:P2"/>
    <mergeCell ref="K3:R3"/>
    <mergeCell ref="K4:S4"/>
    <mergeCell ref="K5:P5"/>
    <mergeCell ref="K6:S6"/>
    <mergeCell ref="K7:P7"/>
    <mergeCell ref="K8:S8"/>
    <mergeCell ref="K9:P9"/>
    <mergeCell ref="K10:S10"/>
    <mergeCell ref="K11:S11"/>
    <mergeCell ref="K12:S12"/>
    <mergeCell ref="K13:Q13"/>
    <mergeCell ref="K14:R14"/>
    <mergeCell ref="K15:S15"/>
    <mergeCell ref="K16:R16"/>
    <mergeCell ref="K17:Q17"/>
    <mergeCell ref="K18:P18"/>
    <mergeCell ref="K19:S19"/>
    <mergeCell ref="K20:Q20"/>
    <mergeCell ref="K21:Q21"/>
    <mergeCell ref="K22:S22"/>
    <mergeCell ref="K23:P23"/>
    <mergeCell ref="K24:Q24"/>
    <mergeCell ref="K25:Q25"/>
    <mergeCell ref="K26:Q26"/>
    <mergeCell ref="K27:Q27"/>
    <mergeCell ref="K28:R28"/>
    <mergeCell ref="K29:Q29"/>
    <mergeCell ref="K30:N30"/>
    <mergeCell ref="O31:S31"/>
    <mergeCell ref="K32:N32"/>
    <mergeCell ref="K33:V33"/>
    <mergeCell ref="K34:O34"/>
    <mergeCell ref="K35:N35"/>
    <mergeCell ref="K36:N36"/>
    <mergeCell ref="K37:N37"/>
    <mergeCell ref="K38:V38"/>
    <mergeCell ref="K39:O39"/>
    <mergeCell ref="K40:N40"/>
    <mergeCell ref="K41:N41"/>
    <mergeCell ref="K47:P47"/>
    <mergeCell ref="K48:P48"/>
    <mergeCell ref="K49:N49"/>
    <mergeCell ref="K50:O50"/>
    <mergeCell ref="K42:N42"/>
    <mergeCell ref="K43:N43"/>
    <mergeCell ref="K44:Q44"/>
    <mergeCell ref="K45:M45"/>
    <mergeCell ref="K46:M46"/>
  </mergeCells>
  <phoneticPr fontId="57" type="noConversion"/>
  <hyperlinks>
    <hyperlink ref="K2" r:id="rId1" xr:uid="{00000000-0004-0000-0400-000000000000}"/>
    <hyperlink ref="K3" r:id="rId2" xr:uid="{00000000-0004-0000-0400-000001000000}"/>
    <hyperlink ref="K4" r:id="rId3" location="bib0004" xr:uid="{00000000-0004-0000-0400-000002000000}"/>
    <hyperlink ref="K5" r:id="rId4" xr:uid="{00000000-0004-0000-0400-000003000000}"/>
    <hyperlink ref="K6" r:id="rId5" xr:uid="{00000000-0004-0000-0400-000004000000}"/>
    <hyperlink ref="K7" r:id="rId6" xr:uid="{00000000-0004-0000-0400-000005000000}"/>
    <hyperlink ref="K8" r:id="rId7" xr:uid="{00000000-0004-0000-0400-000006000000}"/>
    <hyperlink ref="K10" r:id="rId8" xr:uid="{00000000-0004-0000-0400-000007000000}"/>
    <hyperlink ref="K11" r:id="rId9" xr:uid="{00000000-0004-0000-0400-000008000000}"/>
    <hyperlink ref="K12" r:id="rId10" xr:uid="{00000000-0004-0000-0400-000009000000}"/>
    <hyperlink ref="K13" r:id="rId11" xr:uid="{00000000-0004-0000-0400-00000A000000}"/>
    <hyperlink ref="K14" r:id="rId12" xr:uid="{00000000-0004-0000-0400-00000B000000}"/>
    <hyperlink ref="K15" r:id="rId13" xr:uid="{00000000-0004-0000-0400-00000C000000}"/>
    <hyperlink ref="K16" r:id="rId14" location="Bib1" xr:uid="{00000000-0004-0000-0400-00000D000000}"/>
    <hyperlink ref="K17" r:id="rId15" xr:uid="{00000000-0004-0000-0400-00000E000000}"/>
    <hyperlink ref="K18" r:id="rId16" xr:uid="{00000000-0004-0000-0400-00000F000000}"/>
    <hyperlink ref="K19" r:id="rId17" xr:uid="{00000000-0004-0000-0400-000010000000}"/>
    <hyperlink ref="K20" r:id="rId18" xr:uid="{00000000-0004-0000-0400-000011000000}"/>
    <hyperlink ref="K21" r:id="rId19" xr:uid="{00000000-0004-0000-0400-000012000000}"/>
    <hyperlink ref="K22" r:id="rId20" xr:uid="{00000000-0004-0000-0400-000013000000}"/>
    <hyperlink ref="K23" r:id="rId21" xr:uid="{00000000-0004-0000-0400-000014000000}"/>
    <hyperlink ref="K24" r:id="rId22" xr:uid="{00000000-0004-0000-0400-000015000000}"/>
    <hyperlink ref="K25" r:id="rId23" xr:uid="{00000000-0004-0000-0400-000016000000}"/>
    <hyperlink ref="K26" r:id="rId24" xr:uid="{00000000-0004-0000-0400-000017000000}"/>
    <hyperlink ref="K27" r:id="rId25" xr:uid="{00000000-0004-0000-0400-000018000000}"/>
    <hyperlink ref="K28" r:id="rId26" xr:uid="{00000000-0004-0000-0400-000019000000}"/>
    <hyperlink ref="K29" r:id="rId27" xr:uid="{00000000-0004-0000-0400-00001A000000}"/>
    <hyperlink ref="K30" r:id="rId28" xr:uid="{00000000-0004-0000-0400-00001B000000}"/>
    <hyperlink ref="K31" r:id="rId29" xr:uid="{00000000-0004-0000-0400-00001C000000}"/>
    <hyperlink ref="O31" r:id="rId30" xr:uid="{00000000-0004-0000-0400-00001D000000}"/>
    <hyperlink ref="K32" r:id="rId31" xr:uid="{00000000-0004-0000-0400-00001E000000}"/>
    <hyperlink ref="K33" r:id="rId32" xr:uid="{00000000-0004-0000-0400-00001F000000}"/>
    <hyperlink ref="K34" r:id="rId33" xr:uid="{00000000-0004-0000-0400-000020000000}"/>
    <hyperlink ref="K35" r:id="rId34" xr:uid="{00000000-0004-0000-0400-000021000000}"/>
    <hyperlink ref="K36" r:id="rId35" xr:uid="{00000000-0004-0000-0400-000022000000}"/>
    <hyperlink ref="K37" r:id="rId36" xr:uid="{00000000-0004-0000-0400-000023000000}"/>
    <hyperlink ref="K38" r:id="rId37" xr:uid="{00000000-0004-0000-0400-000024000000}"/>
    <hyperlink ref="K39" r:id="rId38" xr:uid="{00000000-0004-0000-0400-000025000000}"/>
    <hyperlink ref="K40" r:id="rId39" xr:uid="{00000000-0004-0000-0400-000026000000}"/>
    <hyperlink ref="K41" r:id="rId40" xr:uid="{00000000-0004-0000-0400-000027000000}"/>
    <hyperlink ref="K42" r:id="rId41" xr:uid="{00000000-0004-0000-0400-000028000000}"/>
    <hyperlink ref="K43" r:id="rId42" xr:uid="{00000000-0004-0000-0400-000029000000}"/>
    <hyperlink ref="K44" r:id="rId43" xr:uid="{00000000-0004-0000-0400-00002A000000}"/>
    <hyperlink ref="K45" r:id="rId44" xr:uid="{00000000-0004-0000-0400-00002B000000}"/>
    <hyperlink ref="K46" r:id="rId45" xr:uid="{00000000-0004-0000-0400-00002C000000}"/>
    <hyperlink ref="K47" r:id="rId46" xr:uid="{00000000-0004-0000-0400-00002D000000}"/>
    <hyperlink ref="K48" r:id="rId47" xr:uid="{00000000-0004-0000-0400-00002E000000}"/>
    <hyperlink ref="K49" r:id="rId48" xr:uid="{00000000-0004-0000-0400-00002F000000}"/>
    <hyperlink ref="K50" r:id="rId49" xr:uid="{00000000-0004-0000-0400-000030000000}"/>
    <hyperlink ref="K51" r:id="rId50" xr:uid="{00000000-0004-0000-0400-000031000000}"/>
    <hyperlink ref="K52" r:id="rId51" xr:uid="{00000000-0004-0000-0400-000032000000}"/>
    <hyperlink ref="K53" r:id="rId52" xr:uid="{00000000-0004-0000-0400-000033000000}"/>
    <hyperlink ref="K54" r:id="rId53" xr:uid="{00000000-0004-0000-0400-000034000000}"/>
    <hyperlink ref="K55" r:id="rId54" xr:uid="{00000000-0004-0000-0400-000035000000}"/>
    <hyperlink ref="K56" r:id="rId55" xr:uid="{00000000-0004-0000-0400-000036000000}"/>
    <hyperlink ref="K57" r:id="rId56" xr:uid="{00000000-0004-0000-0400-000037000000}"/>
    <hyperlink ref="K58" r:id="rId57" xr:uid="{00000000-0004-0000-0400-000038000000}"/>
    <hyperlink ref="K59" r:id="rId58" xr:uid="{00000000-0004-0000-0400-000039000000}"/>
    <hyperlink ref="K60" r:id="rId59" xr:uid="{00000000-0004-0000-0400-00003A000000}"/>
    <hyperlink ref="K61" r:id="rId60" xr:uid="{00000000-0004-0000-0400-00003B000000}"/>
    <hyperlink ref="K62" r:id="rId61" xr:uid="{00000000-0004-0000-0400-00003C000000}"/>
    <hyperlink ref="K63" r:id="rId62" xr:uid="{00000000-0004-0000-0400-00003D000000}"/>
    <hyperlink ref="K64" r:id="rId63" xr:uid="{00000000-0004-0000-0400-00003E000000}"/>
    <hyperlink ref="K65" r:id="rId64" xr:uid="{00000000-0004-0000-0400-00003F000000}"/>
    <hyperlink ref="K66" r:id="rId65" xr:uid="{00000000-0004-0000-0400-000040000000}"/>
    <hyperlink ref="K67" r:id="rId66" xr:uid="{00000000-0004-0000-0400-000041000000}"/>
    <hyperlink ref="K68" r:id="rId67" xr:uid="{00000000-0004-0000-0400-000042000000}"/>
    <hyperlink ref="K69" r:id="rId68" xr:uid="{00000000-0004-0000-0400-000043000000}"/>
    <hyperlink ref="K71" r:id="rId69" xr:uid="{00000000-0004-0000-0400-000044000000}"/>
    <hyperlink ref="K72" r:id="rId70" xr:uid="{00000000-0004-0000-0400-000045000000}"/>
    <hyperlink ref="K73" r:id="rId71" xr:uid="{00000000-0004-0000-0400-000046000000}"/>
    <hyperlink ref="K74" r:id="rId72" xr:uid="{00000000-0004-0000-0400-000047000000}"/>
    <hyperlink ref="K75" r:id="rId73" xr:uid="{00000000-0004-0000-0400-000048000000}"/>
    <hyperlink ref="K76" r:id="rId74" xr:uid="{00000000-0004-0000-0400-000049000000}"/>
    <hyperlink ref="K77" r:id="rId75" xr:uid="{00000000-0004-0000-0400-00004A000000}"/>
    <hyperlink ref="K78" r:id="rId76" xr:uid="{00000000-0004-0000-0400-00004B000000}"/>
    <hyperlink ref="K79" r:id="rId77" xr:uid="{00000000-0004-0000-0400-00004C000000}"/>
    <hyperlink ref="K80" r:id="rId78" xr:uid="{00000000-0004-0000-0400-00004D000000}"/>
    <hyperlink ref="K81" r:id="rId79" xr:uid="{00000000-0004-0000-0400-00004E000000}"/>
    <hyperlink ref="K82" r:id="rId80" xr:uid="{00000000-0004-0000-0400-00004F000000}"/>
    <hyperlink ref="K83" r:id="rId81" xr:uid="{00000000-0004-0000-0400-000050000000}"/>
    <hyperlink ref="K84" r:id="rId82" xr:uid="{00000000-0004-0000-0400-000051000000}"/>
    <hyperlink ref="K85" r:id="rId83" xr:uid="{00000000-0004-0000-0400-000052000000}"/>
    <hyperlink ref="K86" display="https://pdf.sciencedirectassets.com/320199/AIP/1-s2.0-S258993332030077X/main.pdf?X-Amz-Security-Token=IQoJb3JpZ2luX2VjEOH%2F%2F%2F%2F%2F%2F%2F%2F%2F%2FwEaCXVzLWVhc3QtMSJIMEYCIQCJ3XyUQ8jE3FjiPlIFlRXYg8BhkrYbxCYajBSlhOIvcgIhAMtDTfpB1wB%2BKO9y4iCG67XqKJifyZW" xr:uid="{00000000-0004-0000-0400-000053000000}"/>
    <hyperlink ref="K87" display="https://pdf.sciencedirectassets.com/320199/AIP/1-s2.0-S2589933320300768/main.pdf?X-Amz-Security-Token=IQoJb3JpZ2luX2VjEOH%2F%2F%2F%2F%2F%2F%2F%2F%2F%2FwEaCXVzLWVhc3QtMSJGMEQCIGZ2Ii9sAu%2FCzw3CicjN96LcB9yMEY6Mu7nFeyPaV9u5AiBA3qhL7g6pRjXH%2BSlQhaNtNPTcYXpi1" xr:uid="{00000000-0004-0000-0400-000054000000}"/>
    <hyperlink ref="K88" r:id="rId84" xr:uid="{00000000-0004-0000-0400-000055000000}"/>
    <hyperlink ref="K89" r:id="rId85" xr:uid="{00000000-0004-0000-0400-000056000000}"/>
    <hyperlink ref="K90" r:id="rId86" xr:uid="{00000000-0004-0000-0400-000057000000}"/>
    <hyperlink ref="K91" r:id="rId87" xr:uid="{00000000-0004-0000-0400-000058000000}"/>
    <hyperlink ref="K92" r:id="rId88" xr:uid="{00000000-0004-0000-0400-000059000000}"/>
    <hyperlink ref="K93" r:id="rId89" xr:uid="{00000000-0004-0000-0400-00005A000000}"/>
    <hyperlink ref="K94" r:id="rId90" xr:uid="{00000000-0004-0000-0400-00005B000000}"/>
    <hyperlink ref="K95" r:id="rId91" xr:uid="{00000000-0004-0000-0400-00005C000000}"/>
    <hyperlink ref="K96" r:id="rId92" xr:uid="{00000000-0004-0000-0400-00005D000000}"/>
    <hyperlink ref="K97" r:id="rId93" xr:uid="{00000000-0004-0000-0400-00005E000000}"/>
    <hyperlink ref="K98" r:id="rId94" xr:uid="{00000000-0004-0000-0400-00005F000000}"/>
    <hyperlink ref="K99" r:id="rId95" xr:uid="{00000000-0004-0000-0400-000060000000}"/>
    <hyperlink ref="K100" r:id="rId96" xr:uid="{00000000-0004-0000-0400-000061000000}"/>
    <hyperlink ref="K102" r:id="rId97" xr:uid="{00000000-0004-0000-0400-000063000000}"/>
    <hyperlink ref="K103" r:id="rId98" xr:uid="{00000000-0004-0000-0400-000064000000}"/>
    <hyperlink ref="K104" r:id="rId99" xr:uid="{00000000-0004-0000-0400-000065000000}"/>
    <hyperlink ref="K105" r:id="rId100" xr:uid="{00000000-0004-0000-0400-000066000000}"/>
    <hyperlink ref="K106" r:id="rId101" xr:uid="{00000000-0004-0000-0400-000067000000}"/>
    <hyperlink ref="K108" r:id="rId102" xr:uid="{00000000-0004-0000-0400-000069000000}"/>
    <hyperlink ref="K109" r:id="rId103" xr:uid="{00000000-0004-0000-0400-00006A000000}"/>
    <hyperlink ref="K110" r:id="rId104" xr:uid="{00000000-0004-0000-0400-00006B000000}"/>
    <hyperlink ref="K111" r:id="rId105" xr:uid="{00000000-0004-0000-0400-00006C000000}"/>
    <hyperlink ref="K112" r:id="rId106" xr:uid="{00000000-0004-0000-0400-00006D000000}"/>
    <hyperlink ref="K113" r:id="rId107" xr:uid="{00000000-0004-0000-0400-00006E000000}"/>
    <hyperlink ref="K114" r:id="rId108" xr:uid="{00000000-0004-0000-0400-00006F000000}"/>
    <hyperlink ref="K115" r:id="rId109" xr:uid="{00000000-0004-0000-0400-000070000000}"/>
    <hyperlink ref="K116" r:id="rId110" xr:uid="{00000000-0004-0000-0400-000071000000}"/>
    <hyperlink ref="K117" r:id="rId111" xr:uid="{00000000-0004-0000-0400-000072000000}"/>
    <hyperlink ref="K118" r:id="rId112" xr:uid="{00000000-0004-0000-0400-000073000000}"/>
    <hyperlink ref="K119" r:id="rId113" xr:uid="{00000000-0004-0000-0400-000074000000}"/>
    <hyperlink ref="K120" r:id="rId114" xr:uid="{00000000-0004-0000-0400-000075000000}"/>
    <hyperlink ref="K121" r:id="rId115" xr:uid="{00000000-0004-0000-0400-000076000000}"/>
    <hyperlink ref="K122" r:id="rId116" xr:uid="{00000000-0004-0000-0400-000077000000}"/>
    <hyperlink ref="K123" r:id="rId117" xr:uid="{00000000-0004-0000-0400-000078000000}"/>
    <hyperlink ref="K124" r:id="rId118" xr:uid="{00000000-0004-0000-0400-000079000000}"/>
    <hyperlink ref="K125" r:id="rId119" xr:uid="{00000000-0004-0000-0400-00007A000000}"/>
    <hyperlink ref="K126" r:id="rId120" xr:uid="{00000000-0004-0000-0400-00007B000000}"/>
    <hyperlink ref="K127" r:id="rId121" xr:uid="{00000000-0004-0000-0400-00007C000000}"/>
    <hyperlink ref="K128" r:id="rId122" xr:uid="{00000000-0004-0000-0400-00007D000000}"/>
    <hyperlink ref="K129" r:id="rId123" xr:uid="{00000000-0004-0000-0400-00007E000000}"/>
    <hyperlink ref="K130" r:id="rId124" xr:uid="{00000000-0004-0000-0400-00007F000000}"/>
    <hyperlink ref="K131" r:id="rId125" xr:uid="{00000000-0004-0000-0400-000080000000}"/>
    <hyperlink ref="K132" r:id="rId126" xr:uid="{00000000-0004-0000-0400-000081000000}"/>
    <hyperlink ref="K133" r:id="rId127" xr:uid="{00000000-0004-0000-0400-000082000000}"/>
    <hyperlink ref="K134" r:id="rId128" xr:uid="{00000000-0004-0000-0400-000083000000}"/>
    <hyperlink ref="K135" display="https://pdf.sciencedirectassets.com/271296/1-s2.0-S0952818020X00079/1-s2.0-S0952818020308953/main.pdf?X-Amz-Security-Token=IQoJb3JpZ2luX2VjECAaCXVzLWVhc3QtMSJHMEUCIQDZlyquhWmOsUFUNQapcAfVMBFhvJXtUruzRbo70Eym1QIgEbEc4wK9ioEIHfFwBQwVw1AOPO4st6972o839WexIg8q" xr:uid="{00000000-0004-0000-0400-000084000000}"/>
    <hyperlink ref="K136" r:id="rId129" xr:uid="{00000000-0004-0000-0400-000085000000}"/>
    <hyperlink ref="K137" r:id="rId130" xr:uid="{00000000-0004-0000-0400-000086000000}"/>
    <hyperlink ref="K138" r:id="rId131" xr:uid="{00000000-0004-0000-0400-000087000000}"/>
    <hyperlink ref="K139" r:id="rId132" xr:uid="{00000000-0004-0000-0400-000088000000}"/>
    <hyperlink ref="K140" display="https://pdf.sciencedirectassets.com/320199/AIP/1-s2.0-S2589933320300951/main.pdf?X-Amz-Security-Token=IQoJb3JpZ2luX2VjEIH%2F%2F%2F%2F%2F%2F%2F%2F%2F%2FwEaCXVzLWVhc3QtMSJHMEUCIH7mggLCiE%2BrC%2BMyTjsnoVunCdrHMX5TrnNiMh1CUXq5AiEAhpSN%2FlJ7ujLONXKWo9QDLZj0Dt7" xr:uid="{00000000-0004-0000-0400-000089000000}"/>
    <hyperlink ref="K141" r:id="rId133" xr:uid="{00000000-0004-0000-0400-00008A000000}"/>
    <hyperlink ref="K142" r:id="rId134" xr:uid="{00000000-0004-0000-0400-00008B000000}"/>
    <hyperlink ref="K143" r:id="rId135" xr:uid="{00000000-0004-0000-0400-00008C000000}"/>
    <hyperlink ref="K144" r:id="rId136" xr:uid="{00000000-0004-0000-0400-00008D000000}"/>
    <hyperlink ref="K145" r:id="rId137" xr:uid="{00000000-0004-0000-0400-00008E000000}"/>
    <hyperlink ref="K146" r:id="rId138" xr:uid="{00000000-0004-0000-0400-00008F000000}"/>
    <hyperlink ref="K147" r:id="rId139" xr:uid="{00000000-0004-0000-0400-000090000000}"/>
    <hyperlink ref="K148" r:id="rId140" xr:uid="{00000000-0004-0000-0400-000091000000}"/>
    <hyperlink ref="K149" r:id="rId141" xr:uid="{00000000-0004-0000-0400-000092000000}"/>
    <hyperlink ref="K150" r:id="rId142" xr:uid="{00000000-0004-0000-0400-000093000000}"/>
    <hyperlink ref="K151" r:id="rId143" xr:uid="{00000000-0004-0000-0400-000094000000}"/>
    <hyperlink ref="K152" r:id="rId144" xr:uid="{00000000-0004-0000-0400-000095000000}"/>
    <hyperlink ref="K153" r:id="rId145" xr:uid="{00000000-0004-0000-0400-000096000000}"/>
    <hyperlink ref="K154" r:id="rId146" xr:uid="{00000000-0004-0000-0400-000097000000}"/>
    <hyperlink ref="K155" r:id="rId147" xr:uid="{00000000-0004-0000-0400-000098000000}"/>
    <hyperlink ref="K156" r:id="rId148" xr:uid="{00000000-0004-0000-0400-000099000000}"/>
    <hyperlink ref="K157" r:id="rId149" xr:uid="{00000000-0004-0000-0400-00009A000000}"/>
    <hyperlink ref="K158" r:id="rId150" xr:uid="{00000000-0004-0000-0400-00009B000000}"/>
    <hyperlink ref="K159" r:id="rId151" xr:uid="{00000000-0004-0000-0400-00009C000000}"/>
    <hyperlink ref="K160" r:id="rId152" xr:uid="{00000000-0004-0000-0400-00009D000000}"/>
    <hyperlink ref="K161" r:id="rId153" xr:uid="{00000000-0004-0000-0400-00009E000000}"/>
    <hyperlink ref="K162" r:id="rId154" xr:uid="{00000000-0004-0000-0400-00009F000000}"/>
    <hyperlink ref="K163" r:id="rId155" xr:uid="{00000000-0004-0000-0400-0000A0000000}"/>
    <hyperlink ref="K164" r:id="rId156" xr:uid="{00000000-0004-0000-0400-0000A1000000}"/>
    <hyperlink ref="K165" r:id="rId157" xr:uid="{00000000-0004-0000-0400-0000A2000000}"/>
    <hyperlink ref="K166" r:id="rId158" xr:uid="{00000000-0004-0000-0400-0000A3000000}"/>
    <hyperlink ref="K167" r:id="rId159" xr:uid="{00000000-0004-0000-0400-0000A4000000}"/>
    <hyperlink ref="K168" r:id="rId160" xr:uid="{00000000-0004-0000-0400-0000A5000000}"/>
    <hyperlink ref="K169" r:id="rId161" xr:uid="{00000000-0004-0000-0400-0000A6000000}"/>
    <hyperlink ref="K170" display="https://pdf.sciencedirectassets.com/306148/AIP/1-s2.0-S2214911220300679/main.pdf?X-Amz-Security-Token=IQoJb3JpZ2luX2VjEML%2F%2F%2F%2F%2F%2F%2F%2F%2F%2FwEaCXVzLWVhc3QtMSJHMEUCIGDQPQaha9hb6wIyNS9P6Iq7N2ha%2FZkz0E9rjK9ZHvsFAiEA5F13v5BJJaRuEImW4N1cV8XLcHj4V2x" xr:uid="{00000000-0004-0000-0400-0000A7000000}"/>
    <hyperlink ref="K171" r:id="rId162" xr:uid="{00000000-0004-0000-0400-0000A8000000}"/>
    <hyperlink ref="K172" display="https://pdf.sciencedirectassets.com/280288/1-s2.0-S0012369220X00079/1-s2.0-S001236922030533X/main.pdf?X-Amz-Security-Token=IQoJb3JpZ2luX2VjEMP%2F%2F%2F%2F%2F%2F%2F%2F%2F%2FwEaCXVzLWVhc3QtMSJHMEUCIQDBTOUmoreVCeV58RagxAEiMdaroTrY%2Bm%2FC9QevHpDcVgIgWCMH8e1c" xr:uid="{00000000-0004-0000-0400-0000A9000000}"/>
    <hyperlink ref="K173" r:id="rId163" xr:uid="{00000000-0004-0000-0400-0000AA000000}"/>
    <hyperlink ref="K174" r:id="rId164" xr:uid="{00000000-0004-0000-0400-0000AB000000}"/>
    <hyperlink ref="K175" r:id="rId165" xr:uid="{00000000-0004-0000-0400-0000AC000000}"/>
    <hyperlink ref="K176" r:id="rId166" xr:uid="{00000000-0004-0000-0400-0000AD000000}"/>
    <hyperlink ref="K177" r:id="rId167" xr:uid="{00000000-0004-0000-0400-0000AE000000}"/>
    <hyperlink ref="K178" r:id="rId168" xr:uid="{00000000-0004-0000-0400-0000AF000000}"/>
    <hyperlink ref="K179" r:id="rId169" xr:uid="{00000000-0004-0000-0400-0000B0000000}"/>
    <hyperlink ref="K180" r:id="rId170" xr:uid="{00000000-0004-0000-0400-0000B1000000}"/>
    <hyperlink ref="K181" r:id="rId171" xr:uid="{00000000-0004-0000-0400-0000B2000000}"/>
    <hyperlink ref="K182" r:id="rId172" xr:uid="{00000000-0004-0000-0400-0000B3000000}"/>
    <hyperlink ref="K183" r:id="rId173" xr:uid="{00000000-0004-0000-0400-0000B4000000}"/>
    <hyperlink ref="K184" r:id="rId174" xr:uid="{00000000-0004-0000-0400-0000B5000000}"/>
    <hyperlink ref="K185" r:id="rId175" xr:uid="{00000000-0004-0000-0400-0000B6000000}"/>
    <hyperlink ref="K186" r:id="rId176" xr:uid="{00000000-0004-0000-0400-0000B7000000}"/>
    <hyperlink ref="K187" r:id="rId177" xr:uid="{00000000-0004-0000-0400-0000B8000000}"/>
    <hyperlink ref="K188" r:id="rId178" xr:uid="{00000000-0004-0000-0400-0000B9000000}"/>
    <hyperlink ref="K189" r:id="rId179" xr:uid="{00000000-0004-0000-0400-0000BA000000}"/>
    <hyperlink ref="K190" r:id="rId180" xr:uid="{00000000-0004-0000-0400-0000BB000000}"/>
    <hyperlink ref="K191" r:id="rId181" xr:uid="{00000000-0004-0000-0400-0000BC000000}"/>
    <hyperlink ref="K192" r:id="rId182" xr:uid="{00000000-0004-0000-0400-0000BD000000}"/>
    <hyperlink ref="K193" r:id="rId183" xr:uid="{00000000-0004-0000-0400-0000BE000000}"/>
    <hyperlink ref="K194" r:id="rId184" xr:uid="{00000000-0004-0000-0400-0000BF000000}"/>
    <hyperlink ref="K195" r:id="rId185" xr:uid="{00000000-0004-0000-0400-0000C0000000}"/>
    <hyperlink ref="K196" r:id="rId186" xr:uid="{00000000-0004-0000-0400-0000C1000000}"/>
    <hyperlink ref="K197" r:id="rId187" xr:uid="{00000000-0004-0000-0400-0000C2000000}"/>
    <hyperlink ref="K198" r:id="rId188" xr:uid="{00000000-0004-0000-0400-0000C3000000}"/>
    <hyperlink ref="K199" r:id="rId189" xr:uid="{00000000-0004-0000-0400-0000C4000000}"/>
    <hyperlink ref="K200" r:id="rId190" xr:uid="{00000000-0004-0000-0400-0000C5000000}"/>
    <hyperlink ref="K201" r:id="rId191" xr:uid="{00000000-0004-0000-0400-0000C6000000}"/>
    <hyperlink ref="K202" r:id="rId192" xr:uid="{00000000-0004-0000-0400-0000C7000000}"/>
    <hyperlink ref="K203" r:id="rId193" xr:uid="{00000000-0004-0000-0400-0000C8000000}"/>
    <hyperlink ref="K204" r:id="rId194" xr:uid="{00000000-0004-0000-0400-0000C9000000}"/>
    <hyperlink ref="K205" r:id="rId195" xr:uid="{00000000-0004-0000-0400-0000CA000000}"/>
    <hyperlink ref="K206" display="https://pdf.sciencedirectassets.com/272448/1-s2.0-S0959289X20X00069/1-s2.0-S0959289X20300716/main.pdf?X-Amz-Security-Token=IQoJb3JpZ2luX2VjEHMaCXVzLWVhc3QtMSJIMEYCIQCIcQ2aujKOl%2B7s5lrtZC4CFf2GFfpR4tWKFMVcuX8qGgIhAOzkHIFF0lEWw56HFfSpl5A3rjac0%2FRhoq%2Fj4j" xr:uid="{00000000-0004-0000-0400-0000CB000000}"/>
    <hyperlink ref="K207" r:id="rId196" xr:uid="{00000000-0004-0000-0400-0000CC000000}"/>
    <hyperlink ref="K208" r:id="rId197" xr:uid="{00000000-0004-0000-0400-0000CD000000}"/>
    <hyperlink ref="K209" r:id="rId198" xr:uid="{00000000-0004-0000-0400-0000CE000000}"/>
    <hyperlink ref="K210" r:id="rId199" xr:uid="{00000000-0004-0000-0400-0000CF000000}"/>
    <hyperlink ref="K211" r:id="rId200" xr:uid="{00000000-0004-0000-0400-0000D0000000}"/>
    <hyperlink ref="K212" r:id="rId201" xr:uid="{00000000-0004-0000-0400-0000D1000000}"/>
    <hyperlink ref="K213" r:id="rId202" xr:uid="{00000000-0004-0000-0400-0000D2000000}"/>
    <hyperlink ref="K214" r:id="rId203" xr:uid="{00000000-0004-0000-0400-0000D3000000}"/>
    <hyperlink ref="K215" display="https://pdf.sciencedirectassets.com/271236/AIP/1-s2.0-S0301211520304486/main.pdf?X-Amz-Security-Token=IQoJb3JpZ2luX2VjEKb%2F%2F%2F%2F%2F%2F%2F%2F%2F%2FwEaCXVzLWVhc3QtMSJHMEUCIQDxqBJaUEGGJ9cGzlu9V%2BTfLmX8sDqLE1TTcjgEoVukBwIgSaWRyxjx6yeZLJl83Of4hxkuA5YPKc6" xr:uid="{00000000-0004-0000-0400-0000D4000000}"/>
    <hyperlink ref="K216" r:id="rId204" xr:uid="{00000000-0004-0000-0400-0000D5000000}"/>
    <hyperlink ref="K217" r:id="rId205" xr:uid="{00000000-0004-0000-0400-0000D6000000}"/>
    <hyperlink ref="K218" r:id="rId206" xr:uid="{00000000-0004-0000-0400-0000D7000000}"/>
    <hyperlink ref="K219" r:id="rId207" xr:uid="{00000000-0004-0000-0400-0000D8000000}"/>
    <hyperlink ref="K220" r:id="rId208" xr:uid="{00000000-0004-0000-0400-0000D9000000}"/>
    <hyperlink ref="K221" r:id="rId209" xr:uid="{00000000-0004-0000-0400-0000DA000000}"/>
    <hyperlink ref="K222" r:id="rId210" xr:uid="{00000000-0004-0000-0400-0000DB000000}"/>
    <hyperlink ref="K223" r:id="rId211" xr:uid="{00000000-0004-0000-0400-0000DC000000}"/>
    <hyperlink ref="K224" display="https://pdf.sciencedirectassets.com/316666/AIP/1-s2.0-S2352464220302352/main.pdf?X-Amz-Security-Token=IQoJb3JpZ2luX2VjEBsaCXVzLWVhc3QtMSJHMEUCIQCTvcYiV8vl5uh2dCBxxyUKaCi%2Bg1h0unz%2BBFw%2F%2BBquJAIgV1kM%2BFivU4TsQkXjgQFTst3S3%2FmJuLjNQXq7w3gGkr0qvQMI1P%2F" xr:uid="{00000000-0004-0000-0400-0000DD000000}"/>
    <hyperlink ref="K225" display="https://pdf.sciencedirectassets.com/314103/AIP/1-s2.0-S246804512030050X/main.pdf?X-Amz-Security-Token=IQoJb3JpZ2luX2VjEBsaCXVzLWVhc3QtMSJHMEUCIGGiHxHAaJ7XYl7%2B8Fs3xH6hinbIyM7AzGxYBvFy4nCyAiEA9Ny%2FYzDs%2B4BBCj%2F%2BVUcgTNyGSEO9vXsqGadetLly%2BrsqvQMI1P%2F" xr:uid="{00000000-0004-0000-0400-0000DE000000}"/>
    <hyperlink ref="K226" r:id="rId212" xr:uid="{00000000-0004-0000-0400-0000DF000000}"/>
    <hyperlink ref="K227" r:id="rId213" xr:uid="{00000000-0004-0000-0400-0000E0000000}"/>
    <hyperlink ref="K228" r:id="rId214" xr:uid="{00000000-0004-0000-0400-0000E1000000}"/>
    <hyperlink ref="K229" r:id="rId215" xr:uid="{00000000-0004-0000-0400-0000E2000000}"/>
    <hyperlink ref="K230" r:id="rId216" xr:uid="{00000000-0004-0000-0400-0000E3000000}"/>
    <hyperlink ref="K231" r:id="rId217" xr:uid="{00000000-0004-0000-0400-0000E4000000}"/>
    <hyperlink ref="K232" r:id="rId218" xr:uid="{00000000-0004-0000-0400-0000E5000000}"/>
    <hyperlink ref="K233" r:id="rId219" xr:uid="{00000000-0004-0000-0400-0000E6000000}"/>
    <hyperlink ref="K234" r:id="rId220" xr:uid="{00000000-0004-0000-0400-0000E7000000}"/>
    <hyperlink ref="K235" r:id="rId221" xr:uid="{00000000-0004-0000-0400-0000E8000000}"/>
    <hyperlink ref="K236" r:id="rId222" xr:uid="{00000000-0004-0000-0400-0000E9000000}"/>
    <hyperlink ref="K237" r:id="rId223" xr:uid="{00000000-0004-0000-0400-0000EA000000}"/>
    <hyperlink ref="K238" r:id="rId224" xr:uid="{00000000-0004-0000-0400-0000EB000000}"/>
    <hyperlink ref="K239" r:id="rId225" xr:uid="{00000000-0004-0000-0400-0000EC000000}"/>
    <hyperlink ref="K240" r:id="rId226" xr:uid="{00000000-0004-0000-0400-0000ED000000}"/>
    <hyperlink ref="K241" r:id="rId227" xr:uid="{00000000-0004-0000-0400-0000EE000000}"/>
    <hyperlink ref="K242" r:id="rId228" xr:uid="{00000000-0004-0000-0400-0000EF000000}"/>
    <hyperlink ref="K243" r:id="rId229" xr:uid="{00000000-0004-0000-0400-0000F0000000}"/>
    <hyperlink ref="K244" r:id="rId230" xr:uid="{00000000-0004-0000-0400-0000F1000000}"/>
    <hyperlink ref="K245" r:id="rId231" xr:uid="{00000000-0004-0000-0400-0000F2000000}"/>
    <hyperlink ref="K246" r:id="rId232" xr:uid="{00000000-0004-0000-0400-0000F3000000}"/>
    <hyperlink ref="K247" r:id="rId233" xr:uid="{00000000-0004-0000-0400-0000F4000000}"/>
    <hyperlink ref="K248" r:id="rId234" xr:uid="{00000000-0004-0000-0400-0000F5000000}"/>
    <hyperlink ref="K249" r:id="rId235" xr:uid="{00000000-0004-0000-0400-0000F6000000}"/>
    <hyperlink ref="K250" r:id="rId236" xr:uid="{00000000-0004-0000-0400-0000F7000000}"/>
    <hyperlink ref="K251" r:id="rId237" xr:uid="{00000000-0004-0000-0400-0000F8000000}"/>
    <hyperlink ref="K252" r:id="rId238" xr:uid="{00000000-0004-0000-0400-0000F9000000}"/>
    <hyperlink ref="K253" r:id="rId239" xr:uid="{00000000-0004-0000-0400-0000FA000000}"/>
    <hyperlink ref="K254" r:id="rId240" xr:uid="{00000000-0004-0000-0400-0000FB000000}"/>
    <hyperlink ref="K255" r:id="rId241" xr:uid="{00000000-0004-0000-0400-0000FC000000}"/>
    <hyperlink ref="K256" r:id="rId242" xr:uid="{00000000-0004-0000-0400-0000FD000000}"/>
    <hyperlink ref="K257" r:id="rId243" xr:uid="{00000000-0004-0000-0400-0000FE000000}"/>
    <hyperlink ref="K258" r:id="rId244" xr:uid="{00000000-0004-0000-0400-0000FF000000}"/>
    <hyperlink ref="K259" r:id="rId245" xr:uid="{00000000-0004-0000-0400-000000010000}"/>
    <hyperlink ref="K260" r:id="rId246" xr:uid="{00000000-0004-0000-0400-000001010000}"/>
    <hyperlink ref="K261" r:id="rId247" xr:uid="{00000000-0004-0000-0400-000002010000}"/>
    <hyperlink ref="K262" r:id="rId248" xr:uid="{00000000-0004-0000-0400-000003010000}"/>
    <hyperlink ref="K263" r:id="rId249" xr:uid="{00000000-0004-0000-0400-000004010000}"/>
    <hyperlink ref="K264" r:id="rId250" xr:uid="{00000000-0004-0000-0400-000005010000}"/>
    <hyperlink ref="K265" r:id="rId251" location="%20" xr:uid="{00000000-0004-0000-0400-000006010000}"/>
    <hyperlink ref="K266" r:id="rId252" xr:uid="{00000000-0004-0000-0400-000007010000}"/>
    <hyperlink ref="K267" r:id="rId253" xr:uid="{00000000-0004-0000-0400-000008010000}"/>
    <hyperlink ref="K268" r:id="rId254" xr:uid="{00000000-0004-0000-0400-000009010000}"/>
    <hyperlink ref="K269" r:id="rId255" xr:uid="{00000000-0004-0000-0400-00000A010000}"/>
    <hyperlink ref="K270" r:id="rId256" xr:uid="{00000000-0004-0000-0400-00000B010000}"/>
    <hyperlink ref="K271" r:id="rId257" xr:uid="{00000000-0004-0000-0400-00000C010000}"/>
    <hyperlink ref="K272" r:id="rId258" xr:uid="{00000000-0004-0000-0400-00000D010000}"/>
    <hyperlink ref="K273" r:id="rId259" xr:uid="{00000000-0004-0000-0400-00000E010000}"/>
    <hyperlink ref="K274" r:id="rId260" xr:uid="{00000000-0004-0000-0400-00000F010000}"/>
    <hyperlink ref="K275" r:id="rId261" xr:uid="{00000000-0004-0000-0400-000010010000}"/>
    <hyperlink ref="K276" r:id="rId262" xr:uid="{00000000-0004-0000-0400-000011010000}"/>
    <hyperlink ref="K277" r:id="rId263" xr:uid="{00000000-0004-0000-0400-000012010000}"/>
    <hyperlink ref="K278" r:id="rId264" xr:uid="{00000000-0004-0000-0400-000013010000}"/>
    <hyperlink ref="K279" r:id="rId265" xr:uid="{00000000-0004-0000-0400-000014010000}"/>
    <hyperlink ref="AB55" r:id="rId266" xr:uid="{00000000-0004-0000-0400-000015010000}"/>
    <hyperlink ref="K280" r:id="rId267" xr:uid="{00000000-0004-0000-0400-000017010000}"/>
    <hyperlink ref="K282" r:id="rId268" xr:uid="{00000000-0004-0000-0400-000018010000}"/>
    <hyperlink ref="K281" r:id="rId269" xr:uid="{00000000-0004-0000-0400-000019010000}"/>
    <hyperlink ref="K288" r:id="rId270" xr:uid="{00000000-0004-0000-0400-00001A010000}"/>
    <hyperlink ref="K291" r:id="rId271" xr:uid="{00000000-0004-0000-0400-00001B010000}"/>
    <hyperlink ref="K292" r:id="rId272" xr:uid="{00000000-0004-0000-0400-00001C010000}"/>
    <hyperlink ref="K293" r:id="rId273" xr:uid="{00000000-0004-0000-0400-00001D010000}"/>
    <hyperlink ref="K294" r:id="rId274" xr:uid="{00000000-0004-0000-0400-00001E010000}"/>
    <hyperlink ref="K305" r:id="rId275" xr:uid="{00000000-0004-0000-0400-00001F010000}"/>
    <hyperlink ref="K287" r:id="rId276" location="info" xr:uid="{00000000-0004-0000-0400-000020010000}"/>
    <hyperlink ref="K300" r:id="rId277" xr:uid="{00000000-0004-0000-0400-000021010000}"/>
    <hyperlink ref="K303" r:id="rId278" xr:uid="{00000000-0004-0000-0400-000022010000}"/>
    <hyperlink ref="K302" r:id="rId279" xr:uid="{00000000-0004-0000-0400-000023010000}"/>
    <hyperlink ref="K308" r:id="rId280" xr:uid="{00000000-0004-0000-0400-000024010000}"/>
    <hyperlink ref="K326" r:id="rId281" location="tbl1" xr:uid="{00000000-0004-0000-0400-000025010000}"/>
    <hyperlink ref="K327" r:id="rId282" xr:uid="{00000000-0004-0000-0400-000026010000}"/>
    <hyperlink ref="K328" r:id="rId283" location="!" xr:uid="{00000000-0004-0000-0400-000027010000}"/>
    <hyperlink ref="K329" r:id="rId284" location="!" xr:uid="{00000000-0004-0000-0400-000028010000}"/>
    <hyperlink ref="K337" r:id="rId285" xr:uid="{00000000-0004-0000-0400-000029010000}"/>
    <hyperlink ref="K330" r:id="rId286" xr:uid="{00000000-0004-0000-0400-00002A010000}"/>
    <hyperlink ref="K331" r:id="rId287" xr:uid="{00000000-0004-0000-0400-00002B010000}"/>
    <hyperlink ref="K332" r:id="rId288" xr:uid="{00000000-0004-0000-0400-00002C010000}"/>
    <hyperlink ref="K290" r:id="rId289" xr:uid="{00000000-0004-0000-0400-00002D010000}"/>
    <hyperlink ref="K334" r:id="rId290" xr:uid="{00000000-0004-0000-0400-00002E010000}"/>
    <hyperlink ref="K335" r:id="rId291" xr:uid="{00000000-0004-0000-0400-00002F010000}"/>
    <hyperlink ref="K333" r:id="rId292" xr:uid="{00000000-0004-0000-0400-000030010000}"/>
    <hyperlink ref="K336" r:id="rId293" xr:uid="{00000000-0004-0000-0400-000031010000}"/>
    <hyperlink ref="K338" r:id="rId294" xr:uid="{00000000-0004-0000-0400-000032010000}"/>
    <hyperlink ref="K339" r:id="rId295" xr:uid="{00000000-0004-0000-0400-000033010000}"/>
    <hyperlink ref="K340" r:id="rId296" xr:uid="{00000000-0004-0000-0400-000034010000}"/>
    <hyperlink ref="K341" r:id="rId297" xr:uid="{00000000-0004-0000-0400-000035010000}"/>
    <hyperlink ref="K342" r:id="rId298" xr:uid="{00000000-0004-0000-0400-000036010000}"/>
    <hyperlink ref="K343" r:id="rId299" xr:uid="{00000000-0004-0000-0400-000037010000}"/>
    <hyperlink ref="K344" r:id="rId300" xr:uid="{00000000-0004-0000-0400-000038010000}"/>
    <hyperlink ref="K353" r:id="rId301" xr:uid="{0082C62A-F7EF-42F1-A342-258A66B1F18B}"/>
    <hyperlink ref="K356" r:id="rId302" location="contribAff" xr:uid="{AF37C3B1-A2E0-4A25-A52E-4F88CE7CCC1B}"/>
    <hyperlink ref="K358" r:id="rId303" xr:uid="{938CE9DB-A9E6-4E92-A4DE-730A0F7A4C9C}"/>
    <hyperlink ref="K359" r:id="rId304" xr:uid="{73984D0F-0FD0-4D35-BB58-563B4006BED2}"/>
    <hyperlink ref="K360" r:id="rId305" xr:uid="{9307EFDD-24C7-480A-8A21-CC55ED430386}"/>
    <hyperlink ref="K361" r:id="rId306" xr:uid="{1D0C327A-352D-4B05-AABE-87483E9C0785}"/>
    <hyperlink ref="K362" r:id="rId307" xr:uid="{55B8FF1F-6457-47BE-9F84-3905EB7FE85E}"/>
    <hyperlink ref="K363" r:id="rId308" xr:uid="{4F1C2831-BD16-4480-A621-68AD467380C4}"/>
    <hyperlink ref="K366" r:id="rId309" xr:uid="{9E3917AC-8984-43EE-890F-FC85A8F2E298}"/>
    <hyperlink ref="K364" r:id="rId310" xr:uid="{F71FB5EB-413E-40F9-A80E-654CB383BD7F}"/>
    <hyperlink ref="K365" r:id="rId311" xr:uid="{FCC08B1B-8297-4CB5-90E2-81EFCD4C6AD6}"/>
    <hyperlink ref="K367" r:id="rId312" xr:uid="{31AB93BA-C093-9745-AAEE-2C1C39F784FD}"/>
    <hyperlink ref="K371" r:id="rId313" xr:uid="{155CB87A-3B5A-EE4B-B189-1A23A541B292}"/>
    <hyperlink ref="K374" r:id="rId314" xr:uid="{7C845078-F2C5-ED4F-8587-B0E598FA5EE7}"/>
    <hyperlink ref="K375" r:id="rId315" xr:uid="{0D1199F3-A981-DC4C-BF06-648802FEC7C9}"/>
    <hyperlink ref="K378" r:id="rId316" xr:uid="{FD9F2C1C-B5C6-E346-A986-E0C2AFB46604}"/>
    <hyperlink ref="K387" r:id="rId317" xr:uid="{CB23D4C0-CA76-C445-9BDE-5F64C99CB10E}"/>
    <hyperlink ref="K388" r:id="rId318" xr:uid="{68C07076-FBEA-4CF7-B096-72BF43B9A1F1}"/>
    <hyperlink ref="K380" r:id="rId319" xr:uid="{79D3D70B-07FA-469E-BBBD-2D8878EEEB98}"/>
    <hyperlink ref="K391" r:id="rId320" xr:uid="{97A7C0BE-A3BF-B04E-937B-21025AE55558}"/>
    <hyperlink ref="K392" r:id="rId321" xr:uid="{3A93A24D-878B-484F-ABCB-52FDF8027ACB}"/>
    <hyperlink ref="K398" r:id="rId322" xr:uid="{205B3729-8B06-B740-AD86-D5F9FE5E1DBB}"/>
    <hyperlink ref="K401" r:id="rId323" xr:uid="{C42DEE6B-3D44-4E45-8684-B2F9D156CA85}"/>
    <hyperlink ref="K406" r:id="rId324" xr:uid="{7C10ABAE-3AA9-4AA2-8DB1-8EBDAC221E45}"/>
    <hyperlink ref="K410" r:id="rId325" xr:uid="{E043088D-ED1B-4FA9-9053-51F110C1D835}"/>
    <hyperlink ref="K394" r:id="rId326" xr:uid="{EF5CBF16-14C1-4559-964B-E9FAD83BBE5C}"/>
    <hyperlink ref="K423" r:id="rId327" xr:uid="{66F1FD6F-C738-0147-AEF0-1CC84CE88BC6}"/>
    <hyperlink ref="K438" r:id="rId328" xr:uid="{8526207F-C7C3-2440-9F85-DA42D68C0BB3}"/>
    <hyperlink ref="K439" r:id="rId329" xr:uid="{3D66592B-FA38-D447-A582-5F048B5CAA12}"/>
    <hyperlink ref="K425" r:id="rId330" xr:uid="{321CF604-A877-4DDB-A24C-99A71B8B837C}"/>
    <hyperlink ref="K442" r:id="rId331" xr:uid="{574F6898-C3CF-4A42-B3A2-3005739E7F13}"/>
    <hyperlink ref="K427" r:id="rId332" xr:uid="{6DFD7AD6-CBCF-45E7-ACD2-DEEB60325804}"/>
    <hyperlink ref="K436" r:id="rId333" xr:uid="{CDDD0F83-E111-4B53-8C22-644D193AD6FF}"/>
    <hyperlink ref="K451" r:id="rId334" xr:uid="{68598BE9-8315-4542-8EE0-619C65E9CF8D}"/>
    <hyperlink ref="K455" r:id="rId335" xr:uid="{72E671E7-0E5E-4B19-AFDF-7753C8F1C392}"/>
    <hyperlink ref="K457" r:id="rId336" xr:uid="{3E9176DF-C947-495A-9304-952A121FFF8C}"/>
    <hyperlink ref="K462" r:id="rId337" xr:uid="{21004055-427D-4FA6-907F-0BB457E18343}"/>
    <hyperlink ref="K463" r:id="rId338" xr:uid="{487B0A62-C76D-46AE-B0F3-CCD7F232EF0B}"/>
    <hyperlink ref="K464" r:id="rId339" xr:uid="{7F326F0A-139E-403A-83FB-03ADE1D5A657}"/>
    <hyperlink ref="K465" r:id="rId340" xr:uid="{275F9DA2-A3A9-4522-B111-284DEF16BA0C}"/>
    <hyperlink ref="K466" r:id="rId341" xr:uid="{05413616-5AE0-4685-B187-B06A37B32188}"/>
    <hyperlink ref="K475" r:id="rId342" xr:uid="{C070BBCF-5677-41A5-B381-81236B50310F}"/>
    <hyperlink ref="K474" r:id="rId343" xr:uid="{F3A6E86B-136F-461C-911C-76C047DFAEDD}"/>
    <hyperlink ref="K480" r:id="rId344" xr:uid="{274EB607-DFD5-4991-8C4C-A0210FAEE937}"/>
    <hyperlink ref="K481" r:id="rId345" xr:uid="{FE82921F-A701-4BE7-9D90-39D52D5BA3CE}"/>
    <hyperlink ref="K482" r:id="rId346" xr:uid="{9FF19E3F-2FA6-4986-8864-D23D27A4FC80}"/>
    <hyperlink ref="K483" r:id="rId347" xr:uid="{2C206BF2-024F-45C4-96B5-25A38F0B5B45}"/>
    <hyperlink ref="K484" r:id="rId348" xr:uid="{5D2E766D-0BAD-46A1-8636-ED0D2EAF6204}"/>
    <hyperlink ref="K485" r:id="rId349" xr:uid="{0CEA0650-B53B-4955-84E0-3E80A805237D}"/>
    <hyperlink ref="K486" r:id="rId350" location=":~:text=Per%201%20maart%202020%20is,een%20bewezen%20COVID%2D19%20infectie." xr:uid="{9B1D8E82-329F-47B4-8499-30E48EA09FA7}"/>
    <hyperlink ref="K101" r:id="rId351" xr:uid="{1AD65BED-0C29-4134-8F1E-14BFE12F9A4B}"/>
    <hyperlink ref="K490" r:id="rId352" xr:uid="{94243117-2821-41D9-8509-EC0E123E0581}"/>
    <hyperlink ref="K496" r:id="rId353" xr:uid="{4693968B-5862-40BA-9CFC-1E870FE29B9F}"/>
    <hyperlink ref="K497" r:id="rId354" xr:uid="{8DB53948-07D7-4C22-AE73-915079BA851A}"/>
    <hyperlink ref="K507" r:id="rId355" xr:uid="{C08E4FEB-3BDD-014C-A7E6-2B17D6E5132B}"/>
    <hyperlink ref="K503" r:id="rId356" xr:uid="{305D07BB-DC96-4D26-8C1D-924BD5E93F79}"/>
    <hyperlink ref="K510" r:id="rId357" xr:uid="{53263455-8CDE-4C9A-AFBC-1E6574B9D8A9}"/>
    <hyperlink ref="K316" r:id="rId358" xr:uid="{01CF5536-BE3B-43AB-AECB-691462D40CF5}"/>
    <hyperlink ref="K419" r:id="rId359" xr:uid="{27ED3FD5-E9F3-45D8-B4C4-889499FC81BA}"/>
    <hyperlink ref="K420" r:id="rId360" xr:uid="{3401BB97-BE90-48D8-B677-37B22759F5FE}"/>
    <hyperlink ref="K283" r:id="rId361" location="Tab2" xr:uid="{B33E3D99-27E9-47A7-9402-56D3D741D3C9}"/>
    <hyperlink ref="K415" r:id="rId362" xr:uid="{B8EEEC28-D696-45C8-9298-17D0EC449FCD}"/>
    <hyperlink ref="K500" r:id="rId363" xr:uid="{4F4E2496-8AD4-4A94-932F-DC121742154B}"/>
    <hyperlink ref="K502" r:id="rId364" xr:uid="{2FAC0561-A09A-48BA-86C5-7183AF92EF46}"/>
    <hyperlink ref="K512" r:id="rId365" xr:uid="{A48C1916-B404-184A-BE2D-D31DE0277574}"/>
    <hyperlink ref="K652" r:id="rId366" xr:uid="{1C343065-073E-5246-BE8F-DD32F439DA2E}"/>
    <hyperlink ref="K517" r:id="rId367" xr:uid="{CB964743-89E2-4E4C-A3ED-3D2598C62539}"/>
    <hyperlink ref="K518" r:id="rId368" xr:uid="{4E55731F-10F1-49D3-B213-C48C51EF0940}"/>
    <hyperlink ref="K521" r:id="rId369" xr:uid="{99BEC13D-2A61-470C-904F-2F17E5E2F851}"/>
    <hyperlink ref="K527" r:id="rId370" xr:uid="{B2F272B9-4D90-4208-8953-601795430EA2}"/>
    <hyperlink ref="K543" r:id="rId371" xr:uid="{05EBD11C-21DC-4612-B189-782DC5F1D70F}"/>
    <hyperlink ref="K547" r:id="rId372" xr:uid="{7D68FDD6-1AFC-604C-9850-38174523C833}"/>
    <hyperlink ref="K552" r:id="rId373" xr:uid="{04A2F1CB-9998-6746-923D-84FD043F8E51}"/>
    <hyperlink ref="K561" r:id="rId374" xr:uid="{A53EEAB9-7E07-054E-A92F-4987A1F2B035}"/>
    <hyperlink ref="K572" r:id="rId375" xr:uid="{032735FC-FB80-4FDE-8F53-5376AD79F6C0}"/>
    <hyperlink ref="K573" r:id="rId376" xr:uid="{6E491A51-D67A-4269-9C23-7D788CED27E0}"/>
    <hyperlink ref="K574" r:id="rId377" xr:uid="{945EE5D4-6440-4998-ADAE-8629A16D5881}"/>
    <hyperlink ref="K575" r:id="rId378" xr:uid="{1BEA7A2C-C397-4BCB-8E48-C185E351542B}"/>
    <hyperlink ref="K576" r:id="rId379" xr:uid="{4FE75B18-7871-48F6-9BA9-D59A47F80D8E}"/>
    <hyperlink ref="K577" r:id="rId380" xr:uid="{100AC6EB-62FA-4A9E-A8D5-91A3A097CA81}"/>
    <hyperlink ref="K578" r:id="rId381" xr:uid="{84E902CA-7D64-48B9-9816-0BAC33A09C4A}"/>
    <hyperlink ref="K579" r:id="rId382" xr:uid="{C5456FB1-D982-4959-BE86-65B94D2145D3}"/>
    <hyperlink ref="K580" r:id="rId383" xr:uid="{45D3D21F-1081-4C21-A5CA-69F008E63B90}"/>
    <hyperlink ref="K588" r:id="rId384" xr:uid="{CACD1A9E-FD2F-4DE3-BDF0-E9045B7B66CC}"/>
    <hyperlink ref="K584" r:id="rId385" location="TB201042-4" xr:uid="{D85FE77C-4E0E-436E-9C71-8110CF2F29C1}"/>
    <hyperlink ref="K571" r:id="rId386" xr:uid="{88F8BE76-4533-47FA-B758-6B36B11F4D81}"/>
    <hyperlink ref="K592" r:id="rId387" xr:uid="{E267FA8C-FE79-4E64-BE27-BD1F07904759}"/>
    <hyperlink ref="K593" r:id="rId388" xr:uid="{7D8E6AB5-0421-4389-865D-F077F0C1DEAC}"/>
    <hyperlink ref="K594" r:id="rId389" xr:uid="{617F75A9-6977-4FD0-8D73-828E0CEB3F3A}"/>
    <hyperlink ref="K596" r:id="rId390" xr:uid="{F465A973-B5B7-4CB6-A077-C4511928DC4E}"/>
    <hyperlink ref="K595" r:id="rId391" xr:uid="{16E156DB-157D-4CBF-953F-F60BB5560E96}"/>
    <hyperlink ref="K597" r:id="rId392" location="T1" xr:uid="{0B496041-1B9D-4A6F-9954-40AF4C73020D}"/>
    <hyperlink ref="K598" r:id="rId393" xr:uid="{D57BCA44-A53A-415E-A798-1E2D9740FB94}"/>
    <hyperlink ref="K599" r:id="rId394" xr:uid="{07728E7E-4BF1-4EBF-9E2B-EA764761E630}"/>
    <hyperlink ref="K600" r:id="rId395" xr:uid="{32D892C1-2160-49A7-B9B5-3DD725D570C7}"/>
    <hyperlink ref="K525" r:id="rId396" xr:uid="{31C84110-B999-473E-A892-1CE3A17EA665}"/>
    <hyperlink ref="K601" r:id="rId397" xr:uid="{BC96C4CF-947C-4487-AE2F-D412E547B0F2}"/>
    <hyperlink ref="K591" r:id="rId398" xr:uid="{57E3C37D-0164-49B6-A698-5E3FBC830603}"/>
    <hyperlink ref="K603" r:id="rId399" xr:uid="{499FD2C5-7451-442F-829C-B35CD8268D0B}"/>
    <hyperlink ref="K602" r:id="rId400" xr:uid="{BE45308E-AF86-403F-A3FC-ACC9B6F9C493}"/>
    <hyperlink ref="K610" r:id="rId401" location="citeas" xr:uid="{C9660695-A580-48F0-A9AD-10C1FE4AA4C5}"/>
    <hyperlink ref="K611" r:id="rId402" xr:uid="{84D16577-107D-4D55-8554-6DFD57AC7D18}"/>
    <hyperlink ref="K612" r:id="rId403" xr:uid="{5EE089C1-A3EE-48F4-9388-3927871145EC}"/>
    <hyperlink ref="K613" r:id="rId404" xr:uid="{3DA497BD-C390-41D2-BDEF-803A9CFC9953}"/>
    <hyperlink ref="K614" r:id="rId405" location="articleCitationDownloadContainer" xr:uid="{58757673-ED5D-49CC-85CE-069F9E0DC0F6}"/>
    <hyperlink ref="C658" r:id="rId406" xr:uid="{E0AE0F24-7C55-4503-9F62-0CC75795F6E6}"/>
    <hyperlink ref="K623" r:id="rId407" xr:uid="{5BB9C0D0-9AB8-458E-BE95-D1196C1AB416}"/>
    <hyperlink ref="K626" r:id="rId408" xr:uid="{9DFF9841-81A7-4E75-8408-143788E8CFF5}"/>
    <hyperlink ref="K627" r:id="rId409" xr:uid="{0D1143A5-B266-4703-BAC0-C4B6BA0E0354}"/>
    <hyperlink ref="K628" r:id="rId410" xr:uid="{4782B290-6114-4417-A372-6B766BC1ADF2}"/>
    <hyperlink ref="K629" r:id="rId411" xr:uid="{347FD20C-DEBC-4D59-8000-F8A1E4747C57}"/>
    <hyperlink ref="K630" r:id="rId412" xr:uid="{5375F6DA-B30D-4BC4-915E-581EC077967E}"/>
    <hyperlink ref="K631" r:id="rId413" xr:uid="{4F6CA376-A422-4626-B734-4206892F97E6}"/>
    <hyperlink ref="K636" r:id="rId414" location="%20" xr:uid="{98392F9F-D5FC-47C4-951D-574805B14F68}"/>
    <hyperlink ref="K637" r:id="rId415" xr:uid="{2ADA7475-B5D3-4E53-B68B-4E4B46AE9FC2}"/>
    <hyperlink ref="K638" r:id="rId416" xr:uid="{0693CFD7-1D96-45A4-8667-0110AFC918AC}"/>
    <hyperlink ref="K639" r:id="rId417" location="seccesectitle0006" xr:uid="{043EFBDD-EA03-4FB6-B6BC-0D3D07C575B6}"/>
    <hyperlink ref="K640" r:id="rId418" xr:uid="{A47DE27D-A909-4AB0-9F20-68A569F36E8D}"/>
  </hyperlinks>
  <pageMargins left="0.75" right="0.75" top="1" bottom="1" header="0.5" footer="0.5"/>
  <pageSetup paperSize="9" orientation="portrait" horizontalDpi="300" verticalDpi="300" r:id="rId419"/>
  <drawing r:id="rId42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2B5E2-1FDA-1342-8C00-03E08BC313E8}">
  <dimension ref="A1:BB58"/>
  <sheetViews>
    <sheetView topLeftCell="A25" workbookViewId="0">
      <selection activeCell="C51" sqref="C51"/>
    </sheetView>
  </sheetViews>
  <sheetFormatPr defaultColWidth="10.81640625" defaultRowHeight="12.5"/>
  <sheetData>
    <row r="1" spans="1:54" s="400" customFormat="1" ht="13">
      <c r="A1" s="397">
        <v>100</v>
      </c>
      <c r="B1" s="398" t="s">
        <v>4084</v>
      </c>
      <c r="C1" s="399" t="s">
        <v>2038</v>
      </c>
      <c r="D1" s="399" t="s">
        <v>1997</v>
      </c>
      <c r="E1" s="400" t="s">
        <v>2039</v>
      </c>
      <c r="F1" s="400" t="s">
        <v>2039</v>
      </c>
      <c r="G1" s="430">
        <v>427</v>
      </c>
      <c r="H1" s="399" t="s">
        <v>2005</v>
      </c>
      <c r="I1" s="401">
        <v>44140</v>
      </c>
      <c r="J1" s="400" t="s">
        <v>2040</v>
      </c>
      <c r="K1" s="402" t="s">
        <v>2041</v>
      </c>
      <c r="L1" s="399"/>
      <c r="M1" s="399"/>
      <c r="N1" s="399"/>
      <c r="O1" s="399"/>
      <c r="P1" s="399"/>
      <c r="Q1" s="399"/>
      <c r="R1" s="399"/>
      <c r="S1" s="399"/>
      <c r="T1" s="399"/>
      <c r="U1" s="399"/>
      <c r="V1" s="399"/>
      <c r="W1" s="399"/>
      <c r="X1" s="399"/>
      <c r="Y1" s="399"/>
      <c r="Z1" s="399"/>
    </row>
    <row r="2" spans="1:54" s="416" customFormat="1" ht="15.75" customHeight="1">
      <c r="A2" s="417"/>
      <c r="B2" s="417" t="s">
        <v>1122</v>
      </c>
      <c r="C2" s="417" t="s">
        <v>1123</v>
      </c>
      <c r="D2" s="417" t="s">
        <v>1124</v>
      </c>
      <c r="E2" s="91" t="s">
        <v>1125</v>
      </c>
      <c r="F2" s="91" t="s">
        <v>1126</v>
      </c>
      <c r="G2" s="91" t="s">
        <v>1127</v>
      </c>
      <c r="H2" s="91" t="s">
        <v>1128</v>
      </c>
      <c r="I2" s="91" t="s">
        <v>1129</v>
      </c>
      <c r="J2" s="91" t="s">
        <v>1130</v>
      </c>
      <c r="K2" s="91" t="s">
        <v>1131</v>
      </c>
      <c r="L2" s="91" t="s">
        <v>1132</v>
      </c>
      <c r="M2" s="91" t="s">
        <v>1133</v>
      </c>
      <c r="N2" s="91"/>
      <c r="O2" s="91"/>
      <c r="P2" s="91"/>
      <c r="Q2" s="91"/>
      <c r="R2" s="91"/>
      <c r="S2" s="91"/>
      <c r="T2" s="91"/>
      <c r="U2" s="91"/>
      <c r="V2" s="91"/>
      <c r="W2" s="91"/>
      <c r="X2" s="91"/>
      <c r="Y2" s="91"/>
      <c r="Z2" s="91"/>
      <c r="AA2" s="91"/>
    </row>
    <row r="3" spans="1:54" s="416" customFormat="1" ht="14.5">
      <c r="A3" s="417"/>
      <c r="B3" s="421" t="s">
        <v>1317</v>
      </c>
      <c r="C3" s="421" t="s">
        <v>1318</v>
      </c>
      <c r="D3" s="421"/>
      <c r="E3" s="421"/>
      <c r="F3" s="421" t="s">
        <v>51</v>
      </c>
      <c r="G3" s="421" t="s">
        <v>51</v>
      </c>
      <c r="H3" s="421" t="s">
        <v>1137</v>
      </c>
      <c r="I3" s="421" t="s">
        <v>1011</v>
      </c>
      <c r="J3" s="421" t="s">
        <v>661</v>
      </c>
      <c r="K3" s="421" t="s">
        <v>735</v>
      </c>
      <c r="L3" s="421"/>
      <c r="M3" s="421"/>
      <c r="N3" s="421"/>
      <c r="O3" s="421"/>
      <c r="P3" s="421"/>
      <c r="Q3" s="421"/>
      <c r="R3" s="421"/>
      <c r="S3" s="421"/>
      <c r="T3" s="421"/>
      <c r="U3" s="421"/>
      <c r="V3" s="421"/>
      <c r="W3" s="421"/>
      <c r="X3" s="421"/>
      <c r="Y3" s="421"/>
      <c r="Z3" s="421"/>
      <c r="AA3" s="421"/>
    </row>
    <row r="4" spans="1:54" s="416" customFormat="1" ht="14.5">
      <c r="A4" s="421"/>
      <c r="B4" s="421" t="s">
        <v>1317</v>
      </c>
      <c r="C4" s="421" t="s">
        <v>1319</v>
      </c>
      <c r="D4" s="421"/>
      <c r="E4" s="421"/>
      <c r="F4" s="421" t="s">
        <v>51</v>
      </c>
      <c r="G4" s="421" t="s">
        <v>51</v>
      </c>
      <c r="H4" s="421" t="s">
        <v>1137</v>
      </c>
      <c r="I4" s="421" t="s">
        <v>1011</v>
      </c>
      <c r="J4" s="421" t="s">
        <v>661</v>
      </c>
      <c r="K4" s="421" t="s">
        <v>735</v>
      </c>
      <c r="L4" s="421"/>
      <c r="M4" s="421"/>
      <c r="N4" s="421"/>
      <c r="O4" s="421"/>
      <c r="P4" s="421"/>
      <c r="Q4" s="421"/>
      <c r="R4" s="421"/>
      <c r="S4" s="421"/>
      <c r="T4" s="421"/>
      <c r="U4" s="421"/>
      <c r="V4" s="421"/>
      <c r="W4" s="421"/>
      <c r="X4" s="421"/>
      <c r="Y4" s="421"/>
      <c r="Z4" s="421"/>
      <c r="AA4" s="421"/>
    </row>
    <row r="5" spans="1:54" s="416" customFormat="1" ht="14.5">
      <c r="A5" s="421"/>
      <c r="B5" s="421"/>
      <c r="C5" s="421"/>
      <c r="D5" s="421"/>
      <c r="E5" s="421"/>
      <c r="F5" s="421"/>
      <c r="G5" s="421"/>
      <c r="H5" s="421"/>
      <c r="I5" s="421"/>
      <c r="J5" s="421"/>
      <c r="K5" s="421"/>
      <c r="L5" s="421"/>
      <c r="M5" s="421"/>
      <c r="N5" s="421"/>
      <c r="O5" s="421"/>
      <c r="P5" s="421"/>
      <c r="Q5" s="421"/>
      <c r="R5" s="421"/>
      <c r="S5" s="421"/>
      <c r="T5" s="421"/>
      <c r="U5" s="421"/>
      <c r="V5" s="421"/>
      <c r="W5" s="421"/>
      <c r="X5" s="421"/>
      <c r="Y5" s="421"/>
      <c r="Z5" s="421"/>
      <c r="AA5" s="421"/>
    </row>
    <row r="6" spans="1:54" s="416" customFormat="1" ht="15.75" customHeight="1">
      <c r="A6" s="61"/>
      <c r="B6" s="234" t="s">
        <v>726</v>
      </c>
      <c r="C6" s="61" t="s">
        <v>727</v>
      </c>
      <c r="D6" s="253" t="s">
        <v>728</v>
      </c>
      <c r="E6" s="253" t="s">
        <v>729</v>
      </c>
      <c r="F6" s="61" t="s">
        <v>730</v>
      </c>
      <c r="G6" s="61" t="s">
        <v>731</v>
      </c>
      <c r="H6" s="61" t="s">
        <v>732</v>
      </c>
      <c r="I6" s="61" t="s">
        <v>733</v>
      </c>
      <c r="J6" s="61" t="s">
        <v>734</v>
      </c>
      <c r="K6" s="418"/>
      <c r="L6" s="84" t="s">
        <v>4695</v>
      </c>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row>
    <row r="7" spans="1:54" s="416" customFormat="1" ht="15.75" customHeight="1">
      <c r="A7" s="419"/>
      <c r="B7" s="420">
        <v>240</v>
      </c>
      <c r="C7" s="418" t="s">
        <v>918</v>
      </c>
      <c r="D7" s="418"/>
      <c r="E7" s="418"/>
      <c r="F7" s="418"/>
      <c r="G7" s="418"/>
      <c r="H7" s="418"/>
      <c r="I7" s="418" t="s">
        <v>919</v>
      </c>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c r="AJ7" s="418"/>
      <c r="AK7" s="418"/>
      <c r="AL7" s="418"/>
      <c r="AM7" s="418"/>
      <c r="AN7" s="418"/>
      <c r="AO7" s="418"/>
      <c r="AP7" s="418"/>
      <c r="AQ7" s="418"/>
      <c r="AR7" s="418"/>
      <c r="AS7" s="418"/>
      <c r="AT7" s="418"/>
      <c r="AU7" s="418"/>
      <c r="AV7" s="418"/>
      <c r="AW7" s="418"/>
      <c r="AX7" s="418"/>
      <c r="AY7" s="418"/>
      <c r="AZ7" s="418"/>
      <c r="BA7" s="418"/>
      <c r="BB7" s="418"/>
    </row>
    <row r="9" spans="1:54" s="50" customFormat="1" ht="15.75" customHeight="1">
      <c r="A9" s="18"/>
      <c r="B9" s="50" t="s">
        <v>5017</v>
      </c>
      <c r="C9" s="417" t="s">
        <v>612</v>
      </c>
      <c r="D9" s="417" t="s">
        <v>613</v>
      </c>
      <c r="E9" s="417" t="s">
        <v>614</v>
      </c>
      <c r="F9" s="417" t="s">
        <v>615</v>
      </c>
      <c r="G9" s="417" t="s">
        <v>616</v>
      </c>
      <c r="H9" s="417" t="s">
        <v>617</v>
      </c>
      <c r="I9" s="417" t="s">
        <v>618</v>
      </c>
      <c r="J9" s="417" t="s">
        <v>619</v>
      </c>
      <c r="K9" s="417" t="s">
        <v>620</v>
      </c>
      <c r="L9" s="417" t="s">
        <v>8</v>
      </c>
      <c r="M9" s="417" t="s">
        <v>621</v>
      </c>
      <c r="N9" s="417" t="s">
        <v>622</v>
      </c>
      <c r="O9" s="417" t="s">
        <v>623</v>
      </c>
      <c r="P9" s="417" t="s">
        <v>624</v>
      </c>
      <c r="Q9" s="417" t="s">
        <v>625</v>
      </c>
      <c r="R9" s="417" t="s">
        <v>626</v>
      </c>
      <c r="S9" s="417" t="s">
        <v>627</v>
      </c>
      <c r="T9" s="417"/>
      <c r="U9" s="417"/>
      <c r="V9" s="18"/>
      <c r="W9" s="18"/>
      <c r="X9" s="18"/>
      <c r="Y9" s="18"/>
      <c r="Z9" s="18"/>
      <c r="AA9" s="18"/>
      <c r="AB9" s="18"/>
      <c r="AC9" s="18"/>
      <c r="AD9" s="18"/>
      <c r="AE9" s="18"/>
      <c r="AF9" s="18"/>
      <c r="AG9" s="18"/>
      <c r="AH9" s="18"/>
      <c r="AI9" s="18"/>
      <c r="AJ9" s="18"/>
      <c r="AK9" s="18"/>
      <c r="AL9" s="18"/>
      <c r="AM9" s="18"/>
      <c r="AN9" s="18"/>
    </row>
    <row r="10" spans="1:54" ht="14.5">
      <c r="A10" s="1"/>
      <c r="B10" s="13"/>
      <c r="C10" s="185">
        <v>243</v>
      </c>
      <c r="D10" s="185">
        <v>243</v>
      </c>
      <c r="E10" s="2">
        <v>180</v>
      </c>
      <c r="F10" s="2"/>
      <c r="G10" s="2">
        <v>9</v>
      </c>
      <c r="H10" s="2">
        <v>17</v>
      </c>
      <c r="I10" s="2">
        <v>41</v>
      </c>
      <c r="J10" s="2">
        <v>180</v>
      </c>
      <c r="K10" s="2"/>
      <c r="L10" s="2"/>
      <c r="M10" s="2"/>
      <c r="N10" s="2"/>
      <c r="O10" s="2">
        <v>64</v>
      </c>
      <c r="P10" s="2"/>
      <c r="Q10" s="2">
        <v>3</v>
      </c>
      <c r="R10" s="2"/>
      <c r="S10" s="2">
        <v>2</v>
      </c>
      <c r="T10" s="3"/>
      <c r="U10" s="3"/>
      <c r="V10" s="40"/>
      <c r="W10" s="40"/>
      <c r="X10" s="40"/>
      <c r="Y10" s="40"/>
      <c r="Z10" s="40"/>
      <c r="AA10" s="40"/>
      <c r="AB10" s="40"/>
      <c r="AC10" s="40"/>
      <c r="AD10" s="40"/>
      <c r="AE10" s="40"/>
      <c r="AF10" s="40"/>
      <c r="AG10" s="40"/>
      <c r="AH10" s="40"/>
      <c r="AI10" s="40"/>
      <c r="AJ10" s="40"/>
      <c r="AK10" s="40"/>
      <c r="AL10" s="40"/>
      <c r="AM10" s="40"/>
      <c r="AN10" s="40"/>
    </row>
    <row r="12" spans="1:54" s="50" customFormat="1" ht="16" customHeight="1">
      <c r="B12" s="417" t="s">
        <v>2978</v>
      </c>
      <c r="C12" s="417" t="s">
        <v>1</v>
      </c>
      <c r="D12" s="417" t="s">
        <v>2</v>
      </c>
      <c r="E12" s="417" t="s">
        <v>3</v>
      </c>
      <c r="F12" s="417" t="s">
        <v>4</v>
      </c>
      <c r="G12" s="417" t="s">
        <v>5</v>
      </c>
      <c r="H12" s="417" t="s">
        <v>6</v>
      </c>
      <c r="I12" s="417" t="s">
        <v>7</v>
      </c>
      <c r="J12" s="417" t="s">
        <v>8</v>
      </c>
      <c r="K12" s="417" t="s">
        <v>9</v>
      </c>
      <c r="L12" s="417" t="s">
        <v>10</v>
      </c>
      <c r="M12" s="417" t="s">
        <v>11</v>
      </c>
      <c r="N12" s="417" t="s">
        <v>12</v>
      </c>
      <c r="O12" s="417" t="s">
        <v>13</v>
      </c>
      <c r="P12" s="417" t="s">
        <v>14</v>
      </c>
      <c r="Q12" s="18" t="s">
        <v>15</v>
      </c>
      <c r="R12" s="417" t="s">
        <v>16</v>
      </c>
      <c r="S12" s="436" t="s">
        <v>3853</v>
      </c>
      <c r="T12" s="417" t="s">
        <v>17</v>
      </c>
      <c r="U12" s="417" t="s">
        <v>18</v>
      </c>
      <c r="V12" s="417" t="s">
        <v>19</v>
      </c>
      <c r="W12" s="417" t="s">
        <v>20</v>
      </c>
      <c r="X12" s="417" t="s">
        <v>21</v>
      </c>
      <c r="Y12" s="417" t="s">
        <v>22</v>
      </c>
      <c r="Z12" s="417" t="s">
        <v>23</v>
      </c>
      <c r="AA12" s="417" t="s">
        <v>24</v>
      </c>
      <c r="AB12" s="417" t="s">
        <v>25</v>
      </c>
      <c r="AC12" s="417" t="s">
        <v>26</v>
      </c>
      <c r="AD12" s="417" t="s">
        <v>27</v>
      </c>
      <c r="AE12" s="417" t="s">
        <v>28</v>
      </c>
      <c r="AF12" s="417" t="s">
        <v>29</v>
      </c>
      <c r="AG12" s="417" t="s">
        <v>30</v>
      </c>
      <c r="AH12" s="417" t="s">
        <v>31</v>
      </c>
      <c r="AI12" s="417" t="s">
        <v>32</v>
      </c>
      <c r="AJ12" s="417" t="s">
        <v>33</v>
      </c>
      <c r="AK12" s="417" t="s">
        <v>34</v>
      </c>
      <c r="AL12" s="417"/>
      <c r="AM12" s="417"/>
      <c r="AN12" s="417"/>
    </row>
    <row r="13" spans="1:54" ht="14.5">
      <c r="A13" s="1"/>
      <c r="B13" s="13"/>
      <c r="C13" s="2">
        <v>427</v>
      </c>
      <c r="D13" s="2" t="s">
        <v>285</v>
      </c>
      <c r="E13" s="2"/>
      <c r="F13" s="185"/>
      <c r="G13" s="185"/>
      <c r="H13" s="185">
        <v>342</v>
      </c>
      <c r="I13" s="2"/>
      <c r="J13" s="2">
        <v>101</v>
      </c>
      <c r="K13" s="2"/>
      <c r="L13" s="2">
        <v>50</v>
      </c>
      <c r="M13" s="2"/>
      <c r="N13" s="2"/>
      <c r="O13" s="2">
        <v>5</v>
      </c>
      <c r="P13" s="2">
        <v>144</v>
      </c>
      <c r="Q13" s="214">
        <v>243</v>
      </c>
      <c r="R13" s="2">
        <v>4</v>
      </c>
      <c r="T13" s="2"/>
      <c r="U13" s="311">
        <v>180</v>
      </c>
      <c r="V13" s="311"/>
      <c r="W13" s="311"/>
      <c r="X13" s="311"/>
      <c r="Y13" s="311"/>
      <c r="Z13" s="311"/>
      <c r="AA13" s="311"/>
      <c r="AB13" s="311"/>
      <c r="AC13" s="311"/>
      <c r="AD13" s="311"/>
      <c r="AE13" s="311"/>
      <c r="AF13" s="311"/>
      <c r="AG13" s="311"/>
      <c r="AH13" s="311"/>
      <c r="AI13" s="311"/>
      <c r="AJ13" s="311"/>
      <c r="AK13" s="311" t="s">
        <v>286</v>
      </c>
      <c r="AL13" s="311"/>
      <c r="AM13" s="311" t="s">
        <v>287</v>
      </c>
      <c r="AN13" s="314" t="s">
        <v>288</v>
      </c>
      <c r="AO13" s="44" t="s">
        <v>289</v>
      </c>
    </row>
    <row r="15" spans="1:54" s="450" customFormat="1" ht="16.5" customHeight="1">
      <c r="A15" s="449">
        <v>106</v>
      </c>
      <c r="B15" s="449" t="s">
        <v>301</v>
      </c>
      <c r="C15" s="450" t="s">
        <v>1940</v>
      </c>
      <c r="D15" s="451" t="s">
        <v>1725</v>
      </c>
      <c r="E15" s="451" t="s">
        <v>2069</v>
      </c>
      <c r="F15" s="450" t="s">
        <v>2070</v>
      </c>
      <c r="G15" s="452">
        <v>46</v>
      </c>
      <c r="H15" s="451" t="s">
        <v>2071</v>
      </c>
      <c r="I15" s="451" t="s">
        <v>2006</v>
      </c>
      <c r="J15" s="453" t="s">
        <v>2072</v>
      </c>
      <c r="K15" s="454" t="s">
        <v>2073</v>
      </c>
      <c r="L15" s="451"/>
      <c r="M15" s="451"/>
      <c r="N15" s="451"/>
      <c r="O15" s="451"/>
      <c r="P15" s="451"/>
      <c r="Q15" s="451"/>
      <c r="R15" s="451"/>
      <c r="S15" s="451"/>
      <c r="T15" s="451"/>
      <c r="U15" s="451"/>
      <c r="V15" s="451"/>
      <c r="W15" s="451"/>
      <c r="X15" s="451"/>
      <c r="Y15" s="451"/>
      <c r="Z15" s="451"/>
      <c r="AA15" s="451"/>
      <c r="AB15" s="451"/>
      <c r="AC15" s="451"/>
      <c r="AD15" s="451"/>
      <c r="AE15" s="451"/>
      <c r="AF15" s="451"/>
      <c r="AG15" s="451"/>
      <c r="AH15" s="451"/>
      <c r="AI15" s="451"/>
      <c r="AJ15" s="451"/>
      <c r="AK15" s="451"/>
      <c r="AL15" s="451"/>
      <c r="AM15" s="451"/>
      <c r="AN15" s="451"/>
    </row>
    <row r="16" spans="1:54" ht="14.5">
      <c r="B16" s="446" t="s">
        <v>1122</v>
      </c>
      <c r="C16" s="446" t="s">
        <v>1123</v>
      </c>
      <c r="D16" s="446" t="s">
        <v>1124</v>
      </c>
      <c r="E16" s="91" t="s">
        <v>1125</v>
      </c>
      <c r="F16" s="91" t="s">
        <v>1126</v>
      </c>
      <c r="G16" s="91" t="s">
        <v>1127</v>
      </c>
      <c r="H16" s="91" t="s">
        <v>1128</v>
      </c>
      <c r="I16" s="91" t="s">
        <v>1129</v>
      </c>
      <c r="J16" s="91" t="s">
        <v>1130</v>
      </c>
      <c r="K16" s="91" t="s">
        <v>1131</v>
      </c>
      <c r="L16" s="91" t="s">
        <v>1132</v>
      </c>
      <c r="M16" s="91" t="s">
        <v>1133</v>
      </c>
    </row>
    <row r="17" spans="1:54" ht="14.5">
      <c r="A17" s="90"/>
      <c r="B17" s="92" t="s">
        <v>1011</v>
      </c>
      <c r="C17" s="92" t="s">
        <v>1011</v>
      </c>
      <c r="D17" s="92" t="s">
        <v>1011</v>
      </c>
      <c r="E17" s="92" t="s">
        <v>1011</v>
      </c>
      <c r="F17" s="92" t="s">
        <v>1011</v>
      </c>
      <c r="G17" s="92" t="s">
        <v>1011</v>
      </c>
      <c r="H17" s="92" t="s">
        <v>1011</v>
      </c>
      <c r="I17" s="92" t="s">
        <v>1011</v>
      </c>
      <c r="J17" s="92" t="s">
        <v>1011</v>
      </c>
      <c r="K17" s="92" t="s">
        <v>1011</v>
      </c>
      <c r="L17" s="92"/>
      <c r="M17" s="92"/>
      <c r="N17" s="92"/>
      <c r="O17" s="93"/>
      <c r="P17" s="93"/>
      <c r="Q17" s="93"/>
      <c r="R17" s="93"/>
      <c r="S17" s="93"/>
      <c r="T17" s="93"/>
      <c r="U17" s="93"/>
      <c r="V17" s="93"/>
      <c r="W17" s="93"/>
      <c r="X17" s="93"/>
      <c r="Y17" s="93"/>
      <c r="Z17" s="93"/>
      <c r="AA17" s="93"/>
    </row>
    <row r="19" spans="1:54" ht="13">
      <c r="B19" s="234" t="s">
        <v>726</v>
      </c>
      <c r="C19" s="61" t="s">
        <v>727</v>
      </c>
      <c r="D19" s="253" t="s">
        <v>728</v>
      </c>
      <c r="E19" s="253" t="s">
        <v>729</v>
      </c>
      <c r="F19" s="61" t="s">
        <v>730</v>
      </c>
      <c r="G19" s="61" t="s">
        <v>731</v>
      </c>
      <c r="H19" s="61" t="s">
        <v>732</v>
      </c>
      <c r="I19" s="61" t="s">
        <v>733</v>
      </c>
      <c r="J19" s="61" t="s">
        <v>734</v>
      </c>
      <c r="K19" s="447"/>
    </row>
    <row r="20" spans="1:54" ht="15.75" customHeight="1">
      <c r="A20" s="24"/>
      <c r="B20" s="235">
        <v>1</v>
      </c>
      <c r="C20" s="58">
        <v>1090</v>
      </c>
      <c r="D20" s="63"/>
      <c r="E20" s="63"/>
      <c r="F20" s="63"/>
      <c r="G20" s="63"/>
      <c r="H20" s="63"/>
      <c r="I20" s="76" t="s">
        <v>924</v>
      </c>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row>
    <row r="21" spans="1:54" ht="15.75" customHeight="1">
      <c r="A21" s="24"/>
      <c r="B21" s="235">
        <v>2</v>
      </c>
      <c r="C21" s="58">
        <v>1091</v>
      </c>
      <c r="D21" s="63"/>
      <c r="E21" s="63"/>
      <c r="F21" s="63"/>
      <c r="G21" s="63"/>
      <c r="H21" s="63"/>
      <c r="I21" s="58" t="s">
        <v>924</v>
      </c>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row>
    <row r="22" spans="1:54" ht="15.75" customHeight="1">
      <c r="A22" s="24"/>
      <c r="B22" s="235">
        <v>3</v>
      </c>
      <c r="C22" s="58">
        <v>1092</v>
      </c>
      <c r="D22" s="63"/>
      <c r="E22" s="63"/>
      <c r="F22" s="58" t="s">
        <v>882</v>
      </c>
      <c r="G22" s="58">
        <v>33</v>
      </c>
      <c r="H22" s="63"/>
      <c r="I22" s="76" t="s">
        <v>925</v>
      </c>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row>
    <row r="23" spans="1:54" ht="15.75" customHeight="1">
      <c r="A23" s="24"/>
      <c r="B23" s="235">
        <v>4</v>
      </c>
      <c r="C23" s="58">
        <v>1093</v>
      </c>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row>
    <row r="24" spans="1:54" ht="15.75" customHeight="1">
      <c r="A24" s="24"/>
      <c r="B24" s="235">
        <v>5</v>
      </c>
      <c r="C24" s="58">
        <v>1094</v>
      </c>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row>
    <row r="25" spans="1:54" ht="15.75" customHeight="1">
      <c r="A25" s="24"/>
      <c r="B25" s="235">
        <v>6</v>
      </c>
      <c r="C25" s="58">
        <v>1095</v>
      </c>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row>
    <row r="26" spans="1:54" ht="15.75" customHeight="1">
      <c r="A26" s="24"/>
      <c r="B26" s="235">
        <v>7</v>
      </c>
      <c r="C26" s="58">
        <v>1096</v>
      </c>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row>
    <row r="28" spans="1:54" ht="14.5">
      <c r="B28" s="446" t="s">
        <v>2978</v>
      </c>
      <c r="C28" s="446" t="s">
        <v>1</v>
      </c>
      <c r="D28" s="446" t="s">
        <v>2</v>
      </c>
      <c r="E28" s="446" t="s">
        <v>3</v>
      </c>
      <c r="F28" s="446" t="s">
        <v>4</v>
      </c>
      <c r="G28" s="446" t="s">
        <v>5</v>
      </c>
      <c r="H28" s="446" t="s">
        <v>6</v>
      </c>
      <c r="I28" s="446" t="s">
        <v>7</v>
      </c>
      <c r="J28" s="446" t="s">
        <v>8</v>
      </c>
      <c r="K28" s="446" t="s">
        <v>9</v>
      </c>
      <c r="L28" s="446" t="s">
        <v>10</v>
      </c>
      <c r="M28" s="446" t="s">
        <v>11</v>
      </c>
      <c r="N28" s="446" t="s">
        <v>12</v>
      </c>
      <c r="O28" s="446" t="s">
        <v>13</v>
      </c>
      <c r="P28" s="446" t="s">
        <v>14</v>
      </c>
      <c r="Q28" s="18" t="s">
        <v>15</v>
      </c>
      <c r="R28" s="446" t="s">
        <v>16</v>
      </c>
      <c r="S28" s="436" t="s">
        <v>3853</v>
      </c>
      <c r="T28" s="446" t="s">
        <v>17</v>
      </c>
      <c r="U28" s="446" t="s">
        <v>18</v>
      </c>
      <c r="V28" s="446" t="s">
        <v>19</v>
      </c>
      <c r="W28" s="446" t="s">
        <v>20</v>
      </c>
      <c r="X28" s="446" t="s">
        <v>21</v>
      </c>
      <c r="Y28" s="446" t="s">
        <v>22</v>
      </c>
      <c r="Z28" s="446" t="s">
        <v>23</v>
      </c>
      <c r="AA28" s="446" t="s">
        <v>24</v>
      </c>
      <c r="AB28" s="446" t="s">
        <v>25</v>
      </c>
      <c r="AC28" s="446" t="s">
        <v>26</v>
      </c>
      <c r="AD28" s="446" t="s">
        <v>27</v>
      </c>
      <c r="AE28" s="446" t="s">
        <v>28</v>
      </c>
      <c r="AF28" s="446" t="s">
        <v>29</v>
      </c>
      <c r="AG28" s="446" t="s">
        <v>30</v>
      </c>
      <c r="AH28" s="446" t="s">
        <v>31</v>
      </c>
      <c r="AI28" s="446" t="s">
        <v>32</v>
      </c>
      <c r="AJ28" s="446" t="s">
        <v>33</v>
      </c>
      <c r="AK28" s="446" t="s">
        <v>34</v>
      </c>
      <c r="AL28" s="446"/>
    </row>
    <row r="29" spans="1:54" ht="14.5">
      <c r="A29" s="1"/>
      <c r="B29" s="13"/>
      <c r="C29" s="2">
        <v>46</v>
      </c>
      <c r="D29" s="2">
        <v>29</v>
      </c>
      <c r="E29" s="2" t="s">
        <v>302</v>
      </c>
      <c r="F29" s="185">
        <v>3</v>
      </c>
      <c r="G29" s="185">
        <v>20</v>
      </c>
      <c r="H29" s="185">
        <v>23</v>
      </c>
      <c r="I29" s="2" t="s">
        <v>303</v>
      </c>
      <c r="J29" s="2">
        <v>2</v>
      </c>
      <c r="K29" s="2">
        <v>2</v>
      </c>
      <c r="L29" s="2">
        <v>1</v>
      </c>
      <c r="M29" s="2" t="s">
        <v>304</v>
      </c>
      <c r="N29" s="2">
        <v>1</v>
      </c>
      <c r="O29" s="2"/>
      <c r="P29" s="2">
        <v>3</v>
      </c>
      <c r="Q29" s="42">
        <v>8</v>
      </c>
      <c r="R29" s="2"/>
      <c r="T29" s="2"/>
      <c r="U29" s="311">
        <v>38</v>
      </c>
      <c r="V29" s="311"/>
      <c r="W29" s="311"/>
      <c r="X29" s="311"/>
      <c r="Y29" s="311"/>
      <c r="Z29" s="311"/>
      <c r="AA29" s="311"/>
      <c r="AB29" s="311"/>
      <c r="AC29" s="311"/>
      <c r="AD29" s="311"/>
      <c r="AE29" s="311"/>
      <c r="AF29" s="311"/>
      <c r="AG29" s="311"/>
      <c r="AH29" s="311"/>
      <c r="AI29" s="311"/>
      <c r="AJ29" s="311"/>
      <c r="AK29" s="311" t="s">
        <v>209</v>
      </c>
      <c r="AL29" s="311"/>
      <c r="AM29" s="311"/>
      <c r="AN29" s="311"/>
      <c r="AO29" s="311"/>
    </row>
    <row r="32" spans="1:54" s="400" customFormat="1" ht="15" customHeight="1">
      <c r="A32" s="398">
        <v>522</v>
      </c>
      <c r="B32" s="398" t="s">
        <v>5275</v>
      </c>
      <c r="C32" s="430" t="s">
        <v>1842</v>
      </c>
      <c r="D32" s="430" t="s">
        <v>1632</v>
      </c>
      <c r="E32" s="430" t="s">
        <v>5276</v>
      </c>
      <c r="F32" s="430" t="s">
        <v>5277</v>
      </c>
      <c r="G32" s="521">
        <v>1219</v>
      </c>
      <c r="H32" s="430" t="s">
        <v>5278</v>
      </c>
      <c r="I32" s="522">
        <v>44228</v>
      </c>
      <c r="J32" s="523" t="s">
        <v>5279</v>
      </c>
      <c r="K32" s="400" t="s">
        <v>5280</v>
      </c>
    </row>
    <row r="33" spans="1:41" s="479" customFormat="1" ht="14.5">
      <c r="B33" s="480" t="s">
        <v>1122</v>
      </c>
      <c r="C33" s="480" t="s">
        <v>1123</v>
      </c>
      <c r="D33" s="480" t="s">
        <v>1124</v>
      </c>
      <c r="E33" s="91" t="s">
        <v>1125</v>
      </c>
      <c r="F33" s="91" t="s">
        <v>1126</v>
      </c>
      <c r="G33" s="91" t="s">
        <v>1127</v>
      </c>
      <c r="H33" s="91" t="s">
        <v>1128</v>
      </c>
      <c r="I33" s="91" t="s">
        <v>1129</v>
      </c>
      <c r="J33" s="91" t="s">
        <v>1130</v>
      </c>
      <c r="K33" s="91" t="s">
        <v>1131</v>
      </c>
      <c r="L33" s="91" t="s">
        <v>1132</v>
      </c>
      <c r="M33" s="91" t="s">
        <v>1133</v>
      </c>
    </row>
    <row r="34" spans="1:41" s="466" customFormat="1" ht="15.75" customHeight="1">
      <c r="A34" s="83"/>
      <c r="B34" s="405" t="s">
        <v>309</v>
      </c>
      <c r="C34" s="189"/>
      <c r="D34" s="405"/>
      <c r="E34" s="189"/>
      <c r="F34" s="189"/>
      <c r="G34" s="189"/>
      <c r="K34" s="189"/>
      <c r="L34" s="189"/>
      <c r="M34" s="189"/>
    </row>
    <row r="36" spans="1:41" s="479" customFormat="1" ht="13">
      <c r="B36" s="234" t="s">
        <v>726</v>
      </c>
      <c r="C36" s="61" t="s">
        <v>727</v>
      </c>
      <c r="D36" s="253" t="s">
        <v>728</v>
      </c>
      <c r="E36" s="253" t="s">
        <v>729</v>
      </c>
      <c r="F36" s="61" t="s">
        <v>730</v>
      </c>
      <c r="G36" s="61" t="s">
        <v>731</v>
      </c>
      <c r="H36" s="61" t="s">
        <v>732</v>
      </c>
      <c r="I36" s="61" t="s">
        <v>733</v>
      </c>
      <c r="J36" s="61" t="s">
        <v>734</v>
      </c>
      <c r="K36" s="483"/>
    </row>
    <row r="37" spans="1:41" s="466" customFormat="1" ht="15.75" customHeight="1">
      <c r="A37" s="83"/>
      <c r="B37" s="239" t="s">
        <v>2980</v>
      </c>
    </row>
    <row r="39" spans="1:41" s="50" customFormat="1" ht="15.75" customHeight="1">
      <c r="A39" s="18"/>
      <c r="B39" s="50" t="s">
        <v>5017</v>
      </c>
      <c r="C39" s="480" t="s">
        <v>612</v>
      </c>
      <c r="D39" s="480" t="s">
        <v>613</v>
      </c>
      <c r="E39" s="480" t="s">
        <v>614</v>
      </c>
      <c r="F39" s="480" t="s">
        <v>615</v>
      </c>
      <c r="G39" s="480" t="s">
        <v>616</v>
      </c>
      <c r="H39" s="480" t="s">
        <v>617</v>
      </c>
      <c r="I39" s="480" t="s">
        <v>618</v>
      </c>
      <c r="J39" s="480" t="s">
        <v>619</v>
      </c>
      <c r="K39" s="480" t="s">
        <v>620</v>
      </c>
      <c r="L39" s="480" t="s">
        <v>8</v>
      </c>
      <c r="M39" s="480" t="s">
        <v>621</v>
      </c>
      <c r="N39" s="480" t="s">
        <v>622</v>
      </c>
      <c r="O39" s="480" t="s">
        <v>623</v>
      </c>
      <c r="P39" s="480" t="s">
        <v>624</v>
      </c>
      <c r="Q39" s="480" t="s">
        <v>625</v>
      </c>
      <c r="R39" s="480" t="s">
        <v>626</v>
      </c>
      <c r="S39" s="480" t="s">
        <v>627</v>
      </c>
      <c r="T39" s="480"/>
      <c r="U39" s="480"/>
      <c r="V39" s="18"/>
      <c r="W39" s="18"/>
      <c r="X39" s="18"/>
      <c r="Y39" s="18"/>
      <c r="Z39" s="18"/>
      <c r="AA39" s="18"/>
      <c r="AB39" s="18"/>
      <c r="AC39" s="18"/>
      <c r="AD39" s="18"/>
      <c r="AE39" s="18"/>
      <c r="AF39" s="18"/>
      <c r="AG39" s="18"/>
      <c r="AH39" s="18"/>
      <c r="AI39" s="18"/>
      <c r="AJ39" s="18"/>
      <c r="AK39" s="18"/>
      <c r="AL39" s="18"/>
      <c r="AM39" s="18"/>
      <c r="AN39" s="18"/>
    </row>
    <row r="40" spans="1:41" s="466" customFormat="1" ht="15.75" customHeight="1">
      <c r="A40" s="83"/>
      <c r="B40" s="239"/>
      <c r="C40" s="377">
        <f>137+489+570</f>
        <v>1196</v>
      </c>
      <c r="D40" s="377">
        <f>137+489+570</f>
        <v>1196</v>
      </c>
      <c r="F40" s="369"/>
      <c r="H40" s="470"/>
      <c r="I40" s="406">
        <v>126</v>
      </c>
      <c r="J40" s="470"/>
      <c r="N40" s="189"/>
      <c r="O40" s="466">
        <v>254</v>
      </c>
      <c r="S40" s="466">
        <v>5</v>
      </c>
    </row>
    <row r="42" spans="1:41" s="479" customFormat="1" ht="14.5">
      <c r="B42" s="480" t="s">
        <v>2978</v>
      </c>
      <c r="C42" s="480" t="s">
        <v>1</v>
      </c>
      <c r="D42" s="480" t="s">
        <v>2</v>
      </c>
      <c r="E42" s="480" t="s">
        <v>3</v>
      </c>
      <c r="F42" s="480" t="s">
        <v>4</v>
      </c>
      <c r="G42" s="480" t="s">
        <v>5</v>
      </c>
      <c r="H42" s="480" t="s">
        <v>6</v>
      </c>
      <c r="I42" s="480" t="s">
        <v>7</v>
      </c>
      <c r="J42" s="480" t="s">
        <v>8</v>
      </c>
      <c r="K42" s="480" t="s">
        <v>9</v>
      </c>
      <c r="L42" s="480" t="s">
        <v>10</v>
      </c>
      <c r="M42" s="480" t="s">
        <v>11</v>
      </c>
      <c r="N42" s="480" t="s">
        <v>12</v>
      </c>
      <c r="O42" s="480" t="s">
        <v>13</v>
      </c>
      <c r="P42" s="480" t="s">
        <v>14</v>
      </c>
      <c r="Q42" s="18" t="s">
        <v>15</v>
      </c>
      <c r="R42" s="480" t="s">
        <v>16</v>
      </c>
      <c r="S42" s="436" t="s">
        <v>3853</v>
      </c>
      <c r="T42" s="480" t="s">
        <v>17</v>
      </c>
      <c r="U42" s="480" t="s">
        <v>18</v>
      </c>
      <c r="V42" s="480" t="s">
        <v>19</v>
      </c>
      <c r="W42" s="480" t="s">
        <v>20</v>
      </c>
      <c r="X42" s="480" t="s">
        <v>21</v>
      </c>
      <c r="Y42" s="480" t="s">
        <v>22</v>
      </c>
      <c r="Z42" s="480" t="s">
        <v>23</v>
      </c>
      <c r="AA42" s="480" t="s">
        <v>24</v>
      </c>
      <c r="AB42" s="480" t="s">
        <v>25</v>
      </c>
      <c r="AC42" s="480" t="s">
        <v>26</v>
      </c>
      <c r="AD42" s="480" t="s">
        <v>27</v>
      </c>
      <c r="AE42" s="480" t="s">
        <v>28</v>
      </c>
      <c r="AF42" s="480" t="s">
        <v>29</v>
      </c>
      <c r="AG42" s="480" t="s">
        <v>30</v>
      </c>
      <c r="AH42" s="480" t="s">
        <v>31</v>
      </c>
      <c r="AI42" s="480" t="s">
        <v>32</v>
      </c>
      <c r="AJ42" s="480" t="s">
        <v>33</v>
      </c>
      <c r="AK42" s="480" t="s">
        <v>34</v>
      </c>
      <c r="AL42" s="480"/>
    </row>
    <row r="43" spans="1:41" s="371" customFormat="1" ht="14.5">
      <c r="A43" s="83"/>
      <c r="B43" s="239"/>
      <c r="C43" s="465">
        <v>1219</v>
      </c>
      <c r="D43" s="465"/>
      <c r="E43" s="369"/>
      <c r="F43" s="370"/>
      <c r="G43" s="465"/>
      <c r="H43" s="465"/>
      <c r="I43" s="369"/>
      <c r="J43" s="370"/>
      <c r="K43" s="377"/>
      <c r="L43" s="377"/>
      <c r="M43" s="377" t="s">
        <v>5443</v>
      </c>
      <c r="N43" s="377"/>
      <c r="O43" s="377">
        <v>4</v>
      </c>
      <c r="P43" s="377">
        <f>84+169+197</f>
        <v>450</v>
      </c>
      <c r="Q43" s="377">
        <f>137+489+570</f>
        <v>1196</v>
      </c>
      <c r="R43" s="396">
        <f>C43-Q43</f>
        <v>23</v>
      </c>
      <c r="S43" s="434"/>
      <c r="X43" s="370"/>
      <c r="Y43" s="370"/>
      <c r="Z43" s="370"/>
      <c r="AA43" s="465"/>
      <c r="AB43" s="370"/>
      <c r="AC43" s="370"/>
      <c r="AD43" s="370"/>
      <c r="AE43" s="370"/>
      <c r="AF43" s="370"/>
      <c r="AG43" s="370"/>
      <c r="AH43" s="370"/>
      <c r="AI43" s="370"/>
      <c r="AJ43" s="370"/>
      <c r="AK43" s="372"/>
      <c r="AL43" s="370"/>
      <c r="AM43" s="465"/>
      <c r="AN43" s="465"/>
      <c r="AO43" s="465"/>
    </row>
    <row r="47" spans="1:41" s="400" customFormat="1" ht="15" customHeight="1">
      <c r="A47" s="398">
        <v>510</v>
      </c>
      <c r="B47" s="398" t="s">
        <v>5222</v>
      </c>
      <c r="C47" s="430" t="s">
        <v>3702</v>
      </c>
      <c r="D47" s="430" t="s">
        <v>3000</v>
      </c>
      <c r="E47" s="430" t="s">
        <v>1998</v>
      </c>
      <c r="F47" s="430" t="s">
        <v>5223</v>
      </c>
      <c r="G47" s="520">
        <f>1601+2398</f>
        <v>3999</v>
      </c>
      <c r="H47" s="430" t="s">
        <v>5224</v>
      </c>
      <c r="I47" s="522">
        <v>44205</v>
      </c>
      <c r="J47" s="523" t="s">
        <v>5225</v>
      </c>
      <c r="K47" s="400" t="s">
        <v>5226</v>
      </c>
    </row>
    <row r="48" spans="1:41" s="509" customFormat="1" ht="14.5">
      <c r="B48" s="510" t="s">
        <v>2978</v>
      </c>
      <c r="C48" s="510" t="s">
        <v>1</v>
      </c>
      <c r="D48" s="510" t="s">
        <v>2</v>
      </c>
      <c r="E48" s="510" t="s">
        <v>3</v>
      </c>
      <c r="F48" s="510" t="s">
        <v>4</v>
      </c>
      <c r="G48" s="510" t="s">
        <v>5</v>
      </c>
      <c r="H48" s="510" t="s">
        <v>6</v>
      </c>
      <c r="I48" s="510" t="s">
        <v>7</v>
      </c>
      <c r="J48" s="510" t="s">
        <v>8</v>
      </c>
      <c r="K48" s="510" t="s">
        <v>9</v>
      </c>
      <c r="L48" s="510" t="s">
        <v>10</v>
      </c>
      <c r="M48" s="510" t="s">
        <v>11</v>
      </c>
      <c r="N48" s="510" t="s">
        <v>12</v>
      </c>
      <c r="O48" s="510" t="s">
        <v>13</v>
      </c>
      <c r="P48" s="510" t="s">
        <v>14</v>
      </c>
      <c r="Q48" s="18" t="s">
        <v>15</v>
      </c>
      <c r="R48" s="510" t="s">
        <v>16</v>
      </c>
      <c r="S48" s="436" t="s">
        <v>3853</v>
      </c>
      <c r="T48" s="510" t="s">
        <v>17</v>
      </c>
      <c r="U48" s="510" t="s">
        <v>18</v>
      </c>
      <c r="V48" s="510" t="s">
        <v>19</v>
      </c>
      <c r="W48" s="510" t="s">
        <v>20</v>
      </c>
      <c r="X48" s="510" t="s">
        <v>21</v>
      </c>
      <c r="Y48" s="510" t="s">
        <v>22</v>
      </c>
      <c r="Z48" s="510" t="s">
        <v>23</v>
      </c>
      <c r="AA48" s="510" t="s">
        <v>24</v>
      </c>
      <c r="AB48" s="510" t="s">
        <v>25</v>
      </c>
      <c r="AC48" s="510" t="s">
        <v>26</v>
      </c>
      <c r="AD48" s="510" t="s">
        <v>27</v>
      </c>
      <c r="AE48" s="510" t="s">
        <v>28</v>
      </c>
      <c r="AF48" s="510" t="s">
        <v>29</v>
      </c>
      <c r="AG48" s="510" t="s">
        <v>30</v>
      </c>
      <c r="AH48" s="510" t="s">
        <v>31</v>
      </c>
      <c r="AI48" s="510" t="s">
        <v>32</v>
      </c>
      <c r="AJ48" s="510" t="s">
        <v>33</v>
      </c>
      <c r="AK48" s="510" t="s">
        <v>34</v>
      </c>
      <c r="AL48" s="510"/>
    </row>
    <row r="49" spans="1:41" s="434" customFormat="1" ht="14.5">
      <c r="A49" s="208"/>
      <c r="B49" s="298"/>
      <c r="C49" s="511">
        <f>1601+2398</f>
        <v>3999</v>
      </c>
      <c r="D49" s="511" t="s">
        <v>5432</v>
      </c>
      <c r="E49" s="486"/>
      <c r="F49" s="377"/>
      <c r="G49" s="511"/>
      <c r="H49" s="511"/>
      <c r="I49" s="486"/>
      <c r="J49" s="377"/>
      <c r="K49" s="377"/>
      <c r="L49" s="377">
        <f>131+63</f>
        <v>194</v>
      </c>
      <c r="M49" s="377" t="s">
        <v>5433</v>
      </c>
      <c r="N49" s="377"/>
      <c r="O49" s="377">
        <f>8+5</f>
        <v>13</v>
      </c>
      <c r="P49" s="377">
        <f>(1593-880)+887</f>
        <v>1600</v>
      </c>
      <c r="Q49" s="377">
        <f>1578+2398</f>
        <v>3976</v>
      </c>
      <c r="R49" s="377">
        <v>23</v>
      </c>
      <c r="X49" s="377"/>
      <c r="Y49" s="377"/>
      <c r="Z49" s="377"/>
      <c r="AA49" s="511"/>
      <c r="AB49" s="377"/>
      <c r="AC49" s="377"/>
      <c r="AD49" s="377"/>
      <c r="AE49" s="377"/>
      <c r="AF49" s="377"/>
      <c r="AG49" s="377"/>
      <c r="AH49" s="377"/>
      <c r="AI49" s="377"/>
      <c r="AJ49" s="377"/>
      <c r="AK49" s="487"/>
      <c r="AL49" s="377"/>
      <c r="AM49" s="511"/>
      <c r="AN49" s="511"/>
      <c r="AO49" s="511"/>
    </row>
    <row r="51" spans="1:41" s="50" customFormat="1" ht="15.75" customHeight="1">
      <c r="A51" s="18"/>
      <c r="B51" s="50" t="s">
        <v>5017</v>
      </c>
      <c r="C51" s="510" t="s">
        <v>612</v>
      </c>
      <c r="D51" s="510" t="s">
        <v>613</v>
      </c>
      <c r="E51" s="510" t="s">
        <v>614</v>
      </c>
      <c r="F51" s="510" t="s">
        <v>615</v>
      </c>
      <c r="G51" s="510" t="s">
        <v>616</v>
      </c>
      <c r="H51" s="510" t="s">
        <v>617</v>
      </c>
      <c r="I51" s="510" t="s">
        <v>618</v>
      </c>
      <c r="J51" s="510" t="s">
        <v>619</v>
      </c>
      <c r="K51" s="510" t="s">
        <v>620</v>
      </c>
      <c r="L51" s="510" t="s">
        <v>8</v>
      </c>
      <c r="M51" s="510" t="s">
        <v>621</v>
      </c>
      <c r="N51" s="510" t="s">
        <v>622</v>
      </c>
      <c r="O51" s="510" t="s">
        <v>623</v>
      </c>
      <c r="P51" s="510" t="s">
        <v>624</v>
      </c>
      <c r="Q51" s="510" t="s">
        <v>625</v>
      </c>
      <c r="R51" s="510" t="s">
        <v>626</v>
      </c>
      <c r="S51" s="510" t="s">
        <v>627</v>
      </c>
      <c r="T51" s="510"/>
      <c r="U51" s="510"/>
      <c r="V51" s="18"/>
      <c r="W51" s="18"/>
      <c r="X51" s="18"/>
      <c r="Y51" s="18"/>
      <c r="Z51" s="18"/>
      <c r="AA51" s="18"/>
      <c r="AB51" s="18"/>
      <c r="AC51" s="18"/>
      <c r="AD51" s="18"/>
      <c r="AE51" s="18"/>
      <c r="AF51" s="18"/>
      <c r="AG51" s="18"/>
      <c r="AH51" s="18"/>
      <c r="AI51" s="18"/>
      <c r="AJ51" s="18"/>
      <c r="AK51" s="18"/>
      <c r="AL51" s="18"/>
      <c r="AM51" s="18"/>
      <c r="AN51" s="18"/>
    </row>
    <row r="52" spans="1:41" s="466" customFormat="1" ht="15.75" customHeight="1">
      <c r="A52" s="83"/>
      <c r="B52" s="239"/>
      <c r="C52" s="466">
        <f>1593+2446</f>
        <v>4039</v>
      </c>
      <c r="D52" s="466">
        <f>1578+2398</f>
        <v>3976</v>
      </c>
      <c r="F52" s="369"/>
      <c r="I52" s="406">
        <f>190+396</f>
        <v>586</v>
      </c>
      <c r="N52" s="189"/>
      <c r="Q52" s="466">
        <v>8</v>
      </c>
      <c r="R52" s="466">
        <f>131+235</f>
        <v>366</v>
      </c>
    </row>
    <row r="54" spans="1:41" s="509" customFormat="1" ht="13">
      <c r="B54" s="234" t="s">
        <v>726</v>
      </c>
      <c r="C54" s="61" t="s">
        <v>727</v>
      </c>
      <c r="D54" s="253" t="s">
        <v>728</v>
      </c>
      <c r="E54" s="253" t="s">
        <v>729</v>
      </c>
      <c r="F54" s="61" t="s">
        <v>730</v>
      </c>
      <c r="G54" s="61" t="s">
        <v>731</v>
      </c>
      <c r="H54" s="61" t="s">
        <v>732</v>
      </c>
      <c r="I54" s="61" t="s">
        <v>733</v>
      </c>
      <c r="J54" s="61" t="s">
        <v>734</v>
      </c>
      <c r="K54" s="513"/>
    </row>
    <row r="55" spans="1:41" s="466" customFormat="1" ht="15.75" customHeight="1">
      <c r="A55" s="83"/>
      <c r="B55" s="239" t="s">
        <v>2980</v>
      </c>
    </row>
    <row r="57" spans="1:41" s="509" customFormat="1" ht="14.5">
      <c r="B57" s="510" t="s">
        <v>1122</v>
      </c>
      <c r="C57" s="510" t="s">
        <v>1123</v>
      </c>
      <c r="D57" s="510" t="s">
        <v>1124</v>
      </c>
      <c r="E57" s="91" t="s">
        <v>1125</v>
      </c>
      <c r="F57" s="91" t="s">
        <v>1126</v>
      </c>
      <c r="G57" s="91" t="s">
        <v>1127</v>
      </c>
      <c r="H57" s="91" t="s">
        <v>1128</v>
      </c>
      <c r="I57" s="91" t="s">
        <v>1129</v>
      </c>
      <c r="J57" s="91" t="s">
        <v>1130</v>
      </c>
      <c r="K57" s="91" t="s">
        <v>1131</v>
      </c>
      <c r="L57" s="91" t="s">
        <v>1132</v>
      </c>
      <c r="M57" s="91" t="s">
        <v>1133</v>
      </c>
    </row>
    <row r="58" spans="1:41" s="466" customFormat="1" ht="15.75" customHeight="1">
      <c r="A58" s="83"/>
      <c r="B58" s="405" t="s">
        <v>2980</v>
      </c>
      <c r="C58" s="189"/>
      <c r="D58" s="405"/>
      <c r="E58" s="189"/>
      <c r="F58" s="189"/>
      <c r="G58" s="189"/>
      <c r="K58" s="189"/>
      <c r="L58" s="189"/>
      <c r="M58" s="189"/>
    </row>
  </sheetData>
  <hyperlinks>
    <hyperlink ref="K1" r:id="rId1" xr:uid="{00000000-0004-0000-0400-000062000000}"/>
    <hyperlink ref="K15" r:id="rId2" xr:uid="{00000000-0004-0000-0400-000068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Maternal outcomes per study</vt:lpstr>
      <vt:lpstr>Child outcomes per study</vt:lpstr>
      <vt:lpstr>Child outcomes per child</vt:lpstr>
      <vt:lpstr>Baby RT-PCR</vt:lpstr>
      <vt:lpstr>Links to publication</vt:lpstr>
      <vt:lpstr>Outdated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Madelon</dc:creator>
  <cp:lastModifiedBy>kostova</cp:lastModifiedBy>
  <dcterms:created xsi:type="dcterms:W3CDTF">2020-08-18T13:09:51Z</dcterms:created>
  <dcterms:modified xsi:type="dcterms:W3CDTF">2021-04-14T11:25:55Z</dcterms:modified>
</cp:coreProperties>
</file>